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Renata.Kwas-Rogowska\Desktop\Marzena\klucz MS\"/>
    </mc:Choice>
  </mc:AlternateContent>
  <xr:revisionPtr revIDLastSave="0" documentId="13_ncr:1_{05490A3A-F6B3-44DB-925A-37E6380ECE01}" xr6:coauthVersionLast="36" xr6:coauthVersionMax="36" xr10:uidLastSave="{00000000-0000-0000-0000-000000000000}"/>
  <bookViews>
    <workbookView xWindow="0" yWindow="0" windowWidth="28800" windowHeight="14430" xr2:uid="{00000000-000D-0000-FFFF-FFFF00000000}"/>
  </bookViews>
  <sheets>
    <sheet name="kalkulacja-Wilka" sheetId="1" r:id="rId1"/>
  </sheets>
  <definedNames>
    <definedName name="_xlnm.Print_Area" localSheetId="0">'kalkulacja-Wilka'!$A$1:$E$40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8" i="1" l="1"/>
  <c r="E28" i="1"/>
  <c r="E27" i="1"/>
  <c r="E20" i="1"/>
  <c r="E19" i="1"/>
  <c r="E12" i="1"/>
  <c r="E11" i="1"/>
  <c r="E10" i="1"/>
  <c r="E9" i="1"/>
  <c r="E8" i="1"/>
  <c r="A22" i="1"/>
  <c r="A14" i="1"/>
  <c r="A29" i="1"/>
  <c r="A30" i="1"/>
  <c r="B37" i="1"/>
  <c r="B36" i="1"/>
  <c r="B35" i="1"/>
  <c r="A21" i="1"/>
  <c r="A13" i="1"/>
  <c r="E26" i="1"/>
  <c r="D26" i="1"/>
  <c r="E29" i="1" l="1"/>
  <c r="E30" i="1" s="1"/>
  <c r="E37" i="1" s="1"/>
  <c r="E21" i="1"/>
  <c r="E22" i="1" s="1"/>
  <c r="E36" i="1" s="1"/>
  <c r="E13" i="1"/>
  <c r="D35" i="1" s="1"/>
  <c r="D37" i="1" l="1"/>
  <c r="D36" i="1"/>
  <c r="E14" i="1"/>
  <c r="E35" i="1" s="1"/>
  <c r="E38" i="1" s="1"/>
  <c r="D38" i="1" l="1"/>
</calcChain>
</file>

<file path=xl/sharedStrings.xml><?xml version="1.0" encoding="utf-8"?>
<sst xmlns="http://schemas.openxmlformats.org/spreadsheetml/2006/main" count="36" uniqueCount="27">
  <si>
    <t>lp.</t>
  </si>
  <si>
    <t>Cena jedn. (netto)</t>
  </si>
  <si>
    <t>Wartość (netto)</t>
  </si>
  <si>
    <t>Wartość (brutto)</t>
  </si>
  <si>
    <t>Dodatkowy klucz generalny</t>
  </si>
  <si>
    <t>Dodatkowy klucz grupowy</t>
  </si>
  <si>
    <t>Dodatkowy klucz indywidualny</t>
  </si>
  <si>
    <t>Wkładka dwustronna lub z gałką</t>
  </si>
  <si>
    <t>Przedłużenie wkładki powyżej 80 mm za każde 5 mm</t>
  </si>
  <si>
    <t>Dojazd na wezwanie</t>
  </si>
  <si>
    <t>Wymiana zamka wpuszczanego</t>
  </si>
  <si>
    <t>Podsumowanie</t>
  </si>
  <si>
    <t>pakiet usług związanych z naprawą elementów systemów klucza centralnego</t>
  </si>
  <si>
    <t>usługi serwisowe - pogotowie zamków</t>
  </si>
  <si>
    <t>przeglądy roczne systemu klucza centralnego</t>
  </si>
  <si>
    <t>TABELA A</t>
  </si>
  <si>
    <t>Opis</t>
  </si>
  <si>
    <t>TABELA B</t>
  </si>
  <si>
    <t>TABELA C</t>
  </si>
  <si>
    <t>* Ilości dojazdów na wezwanie, wymian zamków oraz przeglądów rocznych służą jedynie do porównania ofert. W trakcie trwania umowy Wykonawca otrzyma wynagrodzenie odpowiadające rzeczywistej ilości wezwań, ilości wymienionych zamków oraz przeglądów rocznych.</t>
  </si>
  <si>
    <t>Ilość *</t>
  </si>
  <si>
    <t>TABELA D</t>
  </si>
  <si>
    <t>Konserwacja systemów klucza centralnego typu Wilka Schliesstechnik w obiektach Miasteczka Studenckiego AGH w Krakowie oraz świadczenie usługi pogotowia ślusarskiego</t>
  </si>
  <si>
    <t>Załącznik nr 1A</t>
  </si>
  <si>
    <t>Dom studencki 4 piętrowy
(DS9, DS16, DS17)</t>
  </si>
  <si>
    <t>Dom studencki 16 piętrowy
(DS1, DS3, DS14)</t>
  </si>
  <si>
    <t>KC-DE-zp.25.338.2026, zadanie częściowe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</si>
</sst>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4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horizontal="center" vertical="center" wrapText="1"/>
    </xf>
    <xf numFmtId="1" fontId="7" fillId="0" borderId="9" xfId="1" applyNumberFormat="1" applyFont="1" applyBorder="1" applyAlignment="1">
      <alignment horizontal="center" vertical="center" wrapText="1"/>
    </xf>
    <xf numFmtId="0" fontId="7" fillId="0" borderId="9" xfId="1" applyFont="1" applyBorder="1" applyAlignment="1">
      <alignment horizontal="left" vertical="center" wrapText="1"/>
    </xf>
    <xf numFmtId="1" fontId="7" fillId="0" borderId="3" xfId="1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left" vertical="center" wrapText="1"/>
    </xf>
    <xf numFmtId="1" fontId="7" fillId="0" borderId="7" xfId="1" applyNumberFormat="1" applyFont="1" applyBorder="1" applyAlignment="1">
      <alignment horizontal="center" vertical="center" wrapText="1"/>
    </xf>
    <xf numFmtId="0" fontId="7" fillId="0" borderId="7" xfId="1" applyFont="1" applyBorder="1" applyAlignment="1">
      <alignment horizontal="left"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4" fontId="5" fillId="0" borderId="0" xfId="1" applyNumberFormat="1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5" fillId="0" borderId="0" xfId="1" applyFont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4" fontId="4" fillId="0" borderId="0" xfId="1" applyNumberFormat="1" applyFont="1" applyAlignment="1">
      <alignment vertical="center"/>
    </xf>
    <xf numFmtId="4" fontId="5" fillId="0" borderId="9" xfId="1" applyNumberFormat="1" applyFont="1" applyBorder="1" applyAlignment="1">
      <alignment vertical="center"/>
    </xf>
    <xf numFmtId="4" fontId="5" fillId="0" borderId="3" xfId="1" applyNumberFormat="1" applyFont="1" applyBorder="1" applyAlignment="1">
      <alignment vertical="center"/>
    </xf>
    <xf numFmtId="4" fontId="5" fillId="0" borderId="11" xfId="1" applyNumberFormat="1" applyFont="1" applyBorder="1" applyAlignment="1">
      <alignment vertical="center"/>
    </xf>
    <xf numFmtId="4" fontId="5" fillId="0" borderId="12" xfId="1" applyNumberFormat="1" applyFont="1" applyBorder="1" applyAlignment="1">
      <alignment vertic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5" fillId="0" borderId="0" xfId="1" applyFont="1" applyAlignment="1">
      <alignment horizontal="right" vertical="center"/>
    </xf>
    <xf numFmtId="0" fontId="6" fillId="0" borderId="8" xfId="1" applyFont="1" applyBorder="1" applyAlignment="1">
      <alignment horizontal="center" vertical="center" wrapText="1"/>
    </xf>
    <xf numFmtId="1" fontId="7" fillId="0" borderId="11" xfId="1" applyNumberFormat="1" applyFont="1" applyBorder="1" applyAlignment="1">
      <alignment horizontal="center" vertical="center" wrapText="1"/>
    </xf>
    <xf numFmtId="4" fontId="7" fillId="0" borderId="9" xfId="1" applyNumberFormat="1" applyFont="1" applyBorder="1" applyAlignment="1">
      <alignment horizontal="center" vertical="center" wrapText="1"/>
    </xf>
    <xf numFmtId="4" fontId="6" fillId="0" borderId="9" xfId="1" applyNumberFormat="1" applyFont="1" applyBorder="1" applyAlignment="1">
      <alignment horizontal="right" vertical="center" wrapText="1"/>
    </xf>
    <xf numFmtId="1" fontId="7" fillId="0" borderId="12" xfId="1" applyNumberFormat="1" applyFont="1" applyBorder="1" applyAlignment="1">
      <alignment horizontal="center" vertical="center" wrapText="1"/>
    </xf>
    <xf numFmtId="4" fontId="7" fillId="0" borderId="3" xfId="1" applyNumberFormat="1" applyFont="1" applyBorder="1" applyAlignment="1">
      <alignment horizontal="center" vertical="center" wrapText="1"/>
    </xf>
    <xf numFmtId="4" fontId="6" fillId="0" borderId="3" xfId="1" applyNumberFormat="1" applyFont="1" applyBorder="1" applyAlignment="1">
      <alignment horizontal="right" vertical="center" wrapText="1"/>
    </xf>
    <xf numFmtId="1" fontId="7" fillId="0" borderId="8" xfId="1" applyNumberFormat="1" applyFont="1" applyBorder="1" applyAlignment="1">
      <alignment horizontal="center" vertical="center" wrapText="1"/>
    </xf>
    <xf numFmtId="4" fontId="7" fillId="0" borderId="7" xfId="1" applyNumberFormat="1" applyFont="1" applyBorder="1" applyAlignment="1">
      <alignment horizontal="center" vertical="center" wrapText="1"/>
    </xf>
    <xf numFmtId="4" fontId="6" fillId="0" borderId="7" xfId="1" applyNumberFormat="1" applyFont="1" applyBorder="1" applyAlignment="1">
      <alignment horizontal="right" vertical="center" wrapText="1"/>
    </xf>
    <xf numFmtId="4" fontId="6" fillId="0" borderId="0" xfId="1" applyNumberFormat="1" applyFont="1" applyAlignment="1">
      <alignment horizontal="right" vertical="center" wrapText="1"/>
    </xf>
    <xf numFmtId="0" fontId="5" fillId="0" borderId="12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right" vertical="center" wrapText="1"/>
    </xf>
    <xf numFmtId="1" fontId="7" fillId="0" borderId="19" xfId="1" applyNumberFormat="1" applyFont="1" applyBorder="1" applyAlignment="1">
      <alignment horizontal="center" vertical="center" wrapText="1"/>
    </xf>
    <xf numFmtId="4" fontId="7" fillId="0" borderId="17" xfId="1" applyNumberFormat="1" applyFont="1" applyBorder="1" applyAlignment="1">
      <alignment horizontal="center" vertical="center" wrapText="1"/>
    </xf>
    <xf numFmtId="4" fontId="2" fillId="0" borderId="17" xfId="0" applyNumberFormat="1" applyFont="1" applyBorder="1" applyAlignment="1">
      <alignment horizontal="right" vertical="center" wrapText="1"/>
    </xf>
    <xf numFmtId="0" fontId="2" fillId="0" borderId="19" xfId="0" applyFont="1" applyBorder="1" applyAlignment="1">
      <alignment horizontal="center" vertical="center" wrapText="1"/>
    </xf>
    <xf numFmtId="4" fontId="5" fillId="0" borderId="8" xfId="1" applyNumberFormat="1" applyFont="1" applyBorder="1" applyAlignment="1">
      <alignment vertical="center"/>
    </xf>
    <xf numFmtId="4" fontId="5" fillId="0" borderId="7" xfId="1" applyNumberFormat="1" applyFont="1" applyBorder="1" applyAlignment="1">
      <alignment vertical="center"/>
    </xf>
    <xf numFmtId="4" fontId="4" fillId="0" borderId="20" xfId="1" applyNumberFormat="1" applyFont="1" applyBorder="1" applyAlignment="1">
      <alignment vertical="center"/>
    </xf>
    <xf numFmtId="4" fontId="4" fillId="0" borderId="15" xfId="1" applyNumberFormat="1" applyFont="1" applyBorder="1" applyAlignment="1">
      <alignment vertical="center"/>
    </xf>
    <xf numFmtId="0" fontId="4" fillId="0" borderId="17" xfId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vertical="center" wrapText="1"/>
    </xf>
    <xf numFmtId="4" fontId="2" fillId="0" borderId="3" xfId="0" applyNumberFormat="1" applyFont="1" applyBorder="1" applyAlignment="1">
      <alignment vertical="center" wrapText="1"/>
    </xf>
    <xf numFmtId="4" fontId="6" fillId="0" borderId="9" xfId="1" applyNumberFormat="1" applyFont="1" applyBorder="1" applyAlignment="1">
      <alignment vertical="center" wrapText="1"/>
    </xf>
    <xf numFmtId="4" fontId="6" fillId="0" borderId="3" xfId="1" applyNumberFormat="1" applyFont="1" applyBorder="1" applyAlignment="1">
      <alignment vertical="center" wrapText="1"/>
    </xf>
    <xf numFmtId="0" fontId="5" fillId="0" borderId="0" xfId="1" applyFont="1" applyBorder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5" fillId="0" borderId="9" xfId="1" applyFont="1" applyBorder="1" applyAlignment="1">
      <alignment horizontal="left" vertical="center" wrapText="1"/>
    </xf>
    <xf numFmtId="0" fontId="5" fillId="0" borderId="10" xfId="1" applyFont="1" applyBorder="1" applyAlignment="1">
      <alignment horizontal="left" vertical="center" wrapText="1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8" fillId="0" borderId="0" xfId="1" quotePrefix="1" applyFont="1" applyAlignment="1">
      <alignment horizontal="left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0" borderId="7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1"/>
  <sheetViews>
    <sheetView tabSelected="1" view="pageBreakPreview" topLeftCell="A28" zoomScaleNormal="100" zoomScaleSheetLayoutView="100" workbookViewId="0">
      <selection activeCell="B36" sqref="B36:C36"/>
    </sheetView>
  </sheetViews>
  <sheetFormatPr defaultColWidth="9.140625" defaultRowHeight="15" x14ac:dyDescent="0.25"/>
  <cols>
    <col min="1" max="1" width="4.7109375" style="17" customWidth="1"/>
    <col min="2" max="2" width="47.5703125" style="2" customWidth="1"/>
    <col min="3" max="3" width="12.7109375" style="17" customWidth="1"/>
    <col min="4" max="5" width="12.7109375" style="2" customWidth="1"/>
    <col min="6" max="6" width="9.140625" style="2"/>
    <col min="7" max="7" width="10" style="2" bestFit="1" customWidth="1"/>
    <col min="8" max="8" width="9.140625" style="63"/>
    <col min="9" max="9" width="10.5703125" style="2" customWidth="1"/>
    <col min="10" max="10" width="10" style="2" customWidth="1"/>
    <col min="11" max="16384" width="9.140625" style="2"/>
  </cols>
  <sheetData>
    <row r="1" spans="1:9" ht="21" customHeight="1" x14ac:dyDescent="0.25">
      <c r="A1" s="1"/>
      <c r="C1" s="2"/>
      <c r="E1" s="31" t="s">
        <v>23</v>
      </c>
    </row>
    <row r="2" spans="1:9" ht="21" customHeight="1" x14ac:dyDescent="0.25">
      <c r="A2" s="81" t="s">
        <v>26</v>
      </c>
      <c r="B2" s="81"/>
      <c r="C2" s="81"/>
      <c r="D2" s="81"/>
      <c r="E2" s="81"/>
    </row>
    <row r="3" spans="1:9" ht="30" customHeight="1" x14ac:dyDescent="0.25">
      <c r="A3" s="81" t="s">
        <v>22</v>
      </c>
      <c r="B3" s="81"/>
      <c r="C3" s="81"/>
      <c r="D3" s="81"/>
      <c r="E3" s="81"/>
    </row>
    <row r="4" spans="1:9" ht="21" customHeight="1" x14ac:dyDescent="0.25">
      <c r="A4" s="3"/>
      <c r="B4" s="3"/>
      <c r="C4" s="3"/>
      <c r="D4" s="3"/>
      <c r="E4" s="3"/>
    </row>
    <row r="5" spans="1:9" ht="21" customHeight="1" x14ac:dyDescent="0.25">
      <c r="A5" s="79" t="s">
        <v>15</v>
      </c>
      <c r="B5" s="79"/>
      <c r="C5" s="79"/>
      <c r="D5" s="79"/>
      <c r="E5" s="79"/>
    </row>
    <row r="6" spans="1:9" ht="21" customHeight="1" x14ac:dyDescent="0.25">
      <c r="A6" s="82" t="s">
        <v>12</v>
      </c>
      <c r="B6" s="82"/>
      <c r="C6" s="82"/>
      <c r="D6" s="82"/>
      <c r="E6" s="82"/>
    </row>
    <row r="7" spans="1:9" ht="30" customHeight="1" thickBot="1" x14ac:dyDescent="0.3">
      <c r="A7" s="29" t="s">
        <v>0</v>
      </c>
      <c r="B7" s="30" t="s">
        <v>16</v>
      </c>
      <c r="C7" s="32" t="s">
        <v>20</v>
      </c>
      <c r="D7" s="30" t="s">
        <v>1</v>
      </c>
      <c r="E7" s="30" t="s">
        <v>2</v>
      </c>
    </row>
    <row r="8" spans="1:9" ht="30" customHeight="1" thickTop="1" x14ac:dyDescent="0.25">
      <c r="A8" s="4">
        <v>1</v>
      </c>
      <c r="B8" s="5" t="s">
        <v>4</v>
      </c>
      <c r="C8" s="33">
        <v>20</v>
      </c>
      <c r="D8" s="34"/>
      <c r="E8" s="35" t="str">
        <f>IF(D8="","",C8*D8)</f>
        <v/>
      </c>
    </row>
    <row r="9" spans="1:9" ht="30" customHeight="1" x14ac:dyDescent="0.25">
      <c r="A9" s="6">
        <v>2</v>
      </c>
      <c r="B9" s="7" t="s">
        <v>5</v>
      </c>
      <c r="C9" s="36">
        <v>60</v>
      </c>
      <c r="D9" s="37"/>
      <c r="E9" s="38" t="str">
        <f t="shared" ref="E9:E12" si="0">IF(D9="","",C9*D9)</f>
        <v/>
      </c>
    </row>
    <row r="10" spans="1:9" ht="30" customHeight="1" x14ac:dyDescent="0.25">
      <c r="A10" s="6">
        <v>3</v>
      </c>
      <c r="B10" s="7" t="s">
        <v>6</v>
      </c>
      <c r="C10" s="36">
        <v>400</v>
      </c>
      <c r="D10" s="37"/>
      <c r="E10" s="38" t="str">
        <f t="shared" si="0"/>
        <v/>
      </c>
    </row>
    <row r="11" spans="1:9" ht="30" customHeight="1" x14ac:dyDescent="0.25">
      <c r="A11" s="6">
        <v>4</v>
      </c>
      <c r="B11" s="7" t="s">
        <v>7</v>
      </c>
      <c r="C11" s="36">
        <v>100</v>
      </c>
      <c r="D11" s="37"/>
      <c r="E11" s="38" t="str">
        <f t="shared" si="0"/>
        <v/>
      </c>
    </row>
    <row r="12" spans="1:9" ht="30" customHeight="1" thickBot="1" x14ac:dyDescent="0.3">
      <c r="A12" s="8">
        <v>9</v>
      </c>
      <c r="B12" s="9" t="s">
        <v>8</v>
      </c>
      <c r="C12" s="39">
        <v>200</v>
      </c>
      <c r="D12" s="40"/>
      <c r="E12" s="41" t="str">
        <f t="shared" si="0"/>
        <v/>
      </c>
    </row>
    <row r="13" spans="1:9" ht="21" customHeight="1" thickTop="1" x14ac:dyDescent="0.25">
      <c r="A13" s="84" t="str">
        <f>"RAZEM "&amp;A5&amp;" (netto)"</f>
        <v>RAZEM TABELA A (netto)</v>
      </c>
      <c r="B13" s="85"/>
      <c r="C13" s="85"/>
      <c r="D13" s="86"/>
      <c r="E13" s="35" t="str">
        <f>IF(SUM(E8:E12)=0,"",SUM(E8:E12))</f>
        <v/>
      </c>
    </row>
    <row r="14" spans="1:9" ht="21" customHeight="1" x14ac:dyDescent="0.25">
      <c r="A14" s="73" t="str">
        <f>"RAZEM "&amp;A5&amp;" (brutto)"</f>
        <v>RAZEM TABELA A (brutto)</v>
      </c>
      <c r="B14" s="74"/>
      <c r="C14" s="74"/>
      <c r="D14" s="75"/>
      <c r="E14" s="38" t="str">
        <f>IF(E13="","",ROUND(E13*1.08,2))</f>
        <v/>
      </c>
    </row>
    <row r="15" spans="1:9" ht="21" customHeight="1" x14ac:dyDescent="0.25">
      <c r="A15" s="10"/>
      <c r="B15" s="11"/>
      <c r="C15" s="3"/>
      <c r="D15" s="42"/>
      <c r="E15" s="42"/>
      <c r="G15" s="12"/>
      <c r="I15" s="12"/>
    </row>
    <row r="16" spans="1:9" ht="21" customHeight="1" x14ac:dyDescent="0.25">
      <c r="A16" s="79" t="s">
        <v>17</v>
      </c>
      <c r="B16" s="79"/>
      <c r="C16" s="79"/>
      <c r="D16" s="79"/>
      <c r="E16" s="79"/>
      <c r="G16" s="12"/>
      <c r="I16" s="12"/>
    </row>
    <row r="17" spans="1:9" ht="21" customHeight="1" x14ac:dyDescent="0.25">
      <c r="A17" s="80" t="s">
        <v>13</v>
      </c>
      <c r="B17" s="80"/>
      <c r="C17" s="80"/>
      <c r="D17" s="80"/>
      <c r="E17" s="80"/>
      <c r="G17" s="12"/>
      <c r="I17" s="12"/>
    </row>
    <row r="18" spans="1:9" ht="30" customHeight="1" thickBot="1" x14ac:dyDescent="0.3">
      <c r="A18" s="29" t="s">
        <v>0</v>
      </c>
      <c r="B18" s="30" t="s">
        <v>16</v>
      </c>
      <c r="C18" s="32" t="s">
        <v>20</v>
      </c>
      <c r="D18" s="30" t="s">
        <v>1</v>
      </c>
      <c r="E18" s="30" t="s">
        <v>2</v>
      </c>
    </row>
    <row r="19" spans="1:9" ht="30" customHeight="1" thickTop="1" x14ac:dyDescent="0.25">
      <c r="A19" s="13">
        <v>1</v>
      </c>
      <c r="B19" s="14" t="s">
        <v>9</v>
      </c>
      <c r="C19" s="43">
        <v>16</v>
      </c>
      <c r="D19" s="65"/>
      <c r="E19" s="44" t="str">
        <f t="shared" ref="E19:E20" si="1">IF(D19="","",C19*D19)</f>
        <v/>
      </c>
      <c r="H19" s="64"/>
    </row>
    <row r="20" spans="1:9" ht="30" customHeight="1" thickBot="1" x14ac:dyDescent="0.3">
      <c r="A20" s="15">
        <v>2</v>
      </c>
      <c r="B20" s="16" t="s">
        <v>10</v>
      </c>
      <c r="C20" s="45">
        <v>80</v>
      </c>
      <c r="D20" s="66"/>
      <c r="E20" s="46" t="str">
        <f t="shared" si="1"/>
        <v/>
      </c>
      <c r="H20" s="64"/>
    </row>
    <row r="21" spans="1:9" ht="21" customHeight="1" thickTop="1" x14ac:dyDescent="0.25">
      <c r="A21" s="87" t="str">
        <f>"RAZEM "&amp;A16&amp;" (netto)"</f>
        <v>RAZEM TABELA B (netto)</v>
      </c>
      <c r="B21" s="88"/>
      <c r="C21" s="88"/>
      <c r="D21" s="89"/>
      <c r="E21" s="59" t="str">
        <f>IF(SUM(E19:E20)=0,"",SUM(E19:E20))</f>
        <v/>
      </c>
    </row>
    <row r="22" spans="1:9" ht="21" customHeight="1" x14ac:dyDescent="0.25">
      <c r="A22" s="76" t="str">
        <f>"RAZEM "&amp;A16&amp;" (brutto)"</f>
        <v>RAZEM TABELA B (brutto)</v>
      </c>
      <c r="B22" s="77"/>
      <c r="C22" s="77"/>
      <c r="D22" s="78"/>
      <c r="E22" s="60" t="str">
        <f>IF(E21="","",ROUND(E21*1.08,2))</f>
        <v/>
      </c>
    </row>
    <row r="23" spans="1:9" ht="21" customHeight="1" x14ac:dyDescent="0.25"/>
    <row r="24" spans="1:9" ht="21" customHeight="1" x14ac:dyDescent="0.25">
      <c r="A24" s="79" t="s">
        <v>18</v>
      </c>
      <c r="B24" s="79"/>
      <c r="C24" s="79"/>
      <c r="D24" s="79"/>
      <c r="E24" s="79"/>
    </row>
    <row r="25" spans="1:9" ht="21" customHeight="1" x14ac:dyDescent="0.25">
      <c r="A25" s="82" t="s">
        <v>14</v>
      </c>
      <c r="B25" s="82"/>
      <c r="C25" s="82"/>
      <c r="D25" s="82"/>
      <c r="E25" s="82"/>
    </row>
    <row r="26" spans="1:9" ht="30" customHeight="1" thickBot="1" x14ac:dyDescent="0.3">
      <c r="A26" s="29" t="s">
        <v>0</v>
      </c>
      <c r="B26" s="30" t="s">
        <v>16</v>
      </c>
      <c r="C26" s="32" t="s">
        <v>20</v>
      </c>
      <c r="D26" s="47" t="str">
        <f>D7</f>
        <v>Cena jedn. (netto)</v>
      </c>
      <c r="E26" s="47" t="str">
        <f>E7</f>
        <v>Wartość (netto)</v>
      </c>
    </row>
    <row r="27" spans="1:9" ht="45" customHeight="1" thickTop="1" x14ac:dyDescent="0.25">
      <c r="A27" s="18">
        <v>1</v>
      </c>
      <c r="B27" s="5" t="s">
        <v>24</v>
      </c>
      <c r="C27" s="33">
        <v>2</v>
      </c>
      <c r="D27" s="34"/>
      <c r="E27" s="48" t="str">
        <f t="shared" ref="E27:E28" si="2">IF(D27="","",C27*D27)</f>
        <v/>
      </c>
    </row>
    <row r="28" spans="1:9" ht="45" customHeight="1" thickBot="1" x14ac:dyDescent="0.3">
      <c r="A28" s="19">
        <v>2</v>
      </c>
      <c r="B28" s="20" t="s">
        <v>25</v>
      </c>
      <c r="C28" s="49">
        <v>2</v>
      </c>
      <c r="D28" s="50"/>
      <c r="E28" s="51" t="str">
        <f t="shared" si="2"/>
        <v/>
      </c>
    </row>
    <row r="29" spans="1:9" ht="21" customHeight="1" thickTop="1" x14ac:dyDescent="0.25">
      <c r="A29" s="84" t="str">
        <f>"RAZEM "&amp;A24&amp;" (netto)"</f>
        <v>RAZEM TABELA C (netto)</v>
      </c>
      <c r="B29" s="85"/>
      <c r="C29" s="85"/>
      <c r="D29" s="86"/>
      <c r="E29" s="61" t="str">
        <f>IF(SUM(E27:E28)=0,"",SUM(E27:E28))</f>
        <v/>
      </c>
    </row>
    <row r="30" spans="1:9" ht="21" customHeight="1" x14ac:dyDescent="0.25">
      <c r="A30" s="73" t="str">
        <f>"RAZEM "&amp;A24&amp;" (brutto)"</f>
        <v>RAZEM TABELA C (brutto)</v>
      </c>
      <c r="B30" s="74"/>
      <c r="C30" s="74"/>
      <c r="D30" s="75"/>
      <c r="E30" s="62" t="str">
        <f>IF(E29="","",ROUND(E29*1.08,2))</f>
        <v/>
      </c>
    </row>
    <row r="31" spans="1:9" ht="21" customHeight="1" x14ac:dyDescent="0.25"/>
    <row r="32" spans="1:9" ht="21" customHeight="1" x14ac:dyDescent="0.25">
      <c r="A32" s="79" t="s">
        <v>21</v>
      </c>
      <c r="B32" s="79"/>
      <c r="C32" s="79"/>
      <c r="D32" s="79"/>
      <c r="E32" s="79"/>
    </row>
    <row r="33" spans="1:5" ht="21" customHeight="1" x14ac:dyDescent="0.25">
      <c r="A33" s="79" t="s">
        <v>11</v>
      </c>
      <c r="B33" s="79"/>
      <c r="C33" s="79"/>
      <c r="D33" s="79"/>
      <c r="E33" s="79"/>
    </row>
    <row r="34" spans="1:5" ht="30" customHeight="1" thickBot="1" x14ac:dyDescent="0.3">
      <c r="A34" s="57"/>
      <c r="B34" s="69"/>
      <c r="C34" s="70"/>
      <c r="D34" s="52" t="s">
        <v>2</v>
      </c>
      <c r="E34" s="58" t="s">
        <v>3</v>
      </c>
    </row>
    <row r="35" spans="1:5" ht="30" customHeight="1" thickTop="1" x14ac:dyDescent="0.25">
      <c r="A35" s="21">
        <v>1</v>
      </c>
      <c r="B35" s="67" t="str">
        <f>A6&amp;" ("&amp;A5&amp;")"</f>
        <v>pakiet usług związanych z naprawą elementów systemów klucza centralnego (TABELA A)</v>
      </c>
      <c r="C35" s="68"/>
      <c r="D35" s="27" t="str">
        <f>E13</f>
        <v/>
      </c>
      <c r="E35" s="25" t="str">
        <f>E14</f>
        <v/>
      </c>
    </row>
    <row r="36" spans="1:5" ht="30" customHeight="1" x14ac:dyDescent="0.25">
      <c r="A36" s="22">
        <v>2</v>
      </c>
      <c r="B36" s="92" t="str">
        <f>A17&amp;" ("&amp;A16&amp;")"</f>
        <v>usługi serwisowe - pogotowie zamków (TABELA B)</v>
      </c>
      <c r="C36" s="93"/>
      <c r="D36" s="28" t="str">
        <f>E21</f>
        <v/>
      </c>
      <c r="E36" s="26" t="str">
        <f>E22</f>
        <v/>
      </c>
    </row>
    <row r="37" spans="1:5" ht="30" customHeight="1" thickBot="1" x14ac:dyDescent="0.3">
      <c r="A37" s="23">
        <v>3</v>
      </c>
      <c r="B37" s="90" t="str">
        <f>A25&amp;" ("&amp;A24&amp;")"</f>
        <v>przeglądy roczne systemu klucza centralnego (TABELA C)</v>
      </c>
      <c r="C37" s="91"/>
      <c r="D37" s="53" t="str">
        <f>E29</f>
        <v/>
      </c>
      <c r="E37" s="54" t="str">
        <f>E30</f>
        <v/>
      </c>
    </row>
    <row r="38" spans="1:5" ht="21" customHeight="1" thickTop="1" x14ac:dyDescent="0.25">
      <c r="A38" s="71" t="str">
        <f>"RAZEM "&amp;A32</f>
        <v>RAZEM TABELA D</v>
      </c>
      <c r="B38" s="71"/>
      <c r="C38" s="72"/>
      <c r="D38" s="55" t="str">
        <f>IF(SUM(D35:D37)=0,"",SUM(D35:D37))</f>
        <v/>
      </c>
      <c r="E38" s="56" t="str">
        <f>IF(SUM(E35:E37)=0,"",SUM(E35:E37))</f>
        <v/>
      </c>
    </row>
    <row r="39" spans="1:5" ht="21" customHeight="1" x14ac:dyDescent="0.25">
      <c r="A39" s="3"/>
      <c r="B39" s="3"/>
      <c r="C39" s="24"/>
      <c r="D39" s="24"/>
      <c r="E39" s="24"/>
    </row>
    <row r="40" spans="1:5" ht="45" customHeight="1" x14ac:dyDescent="0.25">
      <c r="A40" s="83" t="s">
        <v>19</v>
      </c>
      <c r="B40" s="83"/>
      <c r="C40" s="83"/>
      <c r="D40" s="83"/>
      <c r="E40" s="83"/>
    </row>
    <row r="41" spans="1:5" ht="30.75" customHeight="1" x14ac:dyDescent="0.25">
      <c r="A41" s="83"/>
      <c r="B41" s="83"/>
      <c r="C41" s="83"/>
      <c r="D41" s="83"/>
      <c r="E41" s="83"/>
    </row>
  </sheetData>
  <mergeCells count="23">
    <mergeCell ref="A3:E3"/>
    <mergeCell ref="A5:E5"/>
    <mergeCell ref="A6:E6"/>
    <mergeCell ref="A2:E2"/>
    <mergeCell ref="A41:E41"/>
    <mergeCell ref="A32:E32"/>
    <mergeCell ref="A33:E33"/>
    <mergeCell ref="A30:D30"/>
    <mergeCell ref="A24:E24"/>
    <mergeCell ref="A25:E25"/>
    <mergeCell ref="A40:E40"/>
    <mergeCell ref="A13:D13"/>
    <mergeCell ref="A21:D21"/>
    <mergeCell ref="A29:D29"/>
    <mergeCell ref="B37:C37"/>
    <mergeCell ref="B36:C36"/>
    <mergeCell ref="B35:C35"/>
    <mergeCell ref="B34:C34"/>
    <mergeCell ref="A38:C38"/>
    <mergeCell ref="A14:D14"/>
    <mergeCell ref="A22:D22"/>
    <mergeCell ref="A16:E16"/>
    <mergeCell ref="A17:E17"/>
  </mergeCells>
  <printOptions horizontalCentered="1"/>
  <pageMargins left="0.39370078740157483" right="0.39370078740157483" top="0.39370078740157483" bottom="0.39370078740157483" header="0.23622047244094491" footer="0.23622047244094491"/>
  <pageSetup paperSize="9" fitToHeight="0" orientation="portrait" r:id="rId1"/>
  <rowBreaks count="1" manualBreakCount="1">
    <brk id="22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kalkulacja-Wilka</vt:lpstr>
      <vt:lpstr>'kalkulacja-Wilka'!Obszar_wydruku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Renata Rogowska-Kwas</cp:lastModifiedBy>
  <cp:lastPrinted>2024-02-07T08:40:15Z</cp:lastPrinted>
  <dcterms:created xsi:type="dcterms:W3CDTF">2024-02-07T07:17:19Z</dcterms:created>
  <dcterms:modified xsi:type="dcterms:W3CDTF">2026-08-04T08:47:15Z</dcterms:modified>
</cp:coreProperties>
</file>