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7E14953F-DF95-4374-96A1-8610A729E6DF}" xr6:coauthVersionLast="36" xr6:coauthVersionMax="47" xr10:uidLastSave="{00000000-0000-0000-0000-000000000000}"/>
  <bookViews>
    <workbookView xWindow="-105" yWindow="-105" windowWidth="19425" windowHeight="10305" xr2:uid="{E8A689C1-31B2-4673-8064-BDF21FD9767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" i="1" l="1"/>
  <c r="G50" i="1"/>
  <c r="G49" i="1"/>
  <c r="G45" i="1"/>
  <c r="G44" i="1"/>
  <c r="G43" i="1"/>
  <c r="G32" i="1"/>
  <c r="G31" i="1"/>
  <c r="G30" i="1"/>
  <c r="G24" i="1"/>
  <c r="G23" i="1"/>
  <c r="G22" i="1"/>
  <c r="G17" i="1"/>
  <c r="G16" i="1"/>
  <c r="G15" i="1"/>
  <c r="G14" i="1"/>
  <c r="G13" i="1"/>
  <c r="G12" i="1"/>
  <c r="G10" i="1"/>
  <c r="G9" i="1"/>
  <c r="G8" i="1"/>
  <c r="G6" i="1"/>
  <c r="G5" i="1"/>
  <c r="G4" i="1"/>
  <c r="L45" i="1" l="1"/>
  <c r="G46" i="1"/>
  <c r="I55" i="1"/>
  <c r="L43" i="1"/>
  <c r="G33" i="1"/>
  <c r="G25" i="1"/>
  <c r="G18" i="1"/>
  <c r="G11" i="1"/>
  <c r="L6" i="1"/>
  <c r="L5" i="1"/>
  <c r="G7" i="1"/>
  <c r="G19" i="1" l="1"/>
  <c r="L44" i="1"/>
  <c r="J55" i="1"/>
  <c r="K55" i="1"/>
  <c r="I36" i="1" l="1"/>
  <c r="K36" i="1" l="1"/>
  <c r="J36" i="1"/>
</calcChain>
</file>

<file path=xl/sharedStrings.xml><?xml version="1.0" encoding="utf-8"?>
<sst xmlns="http://schemas.openxmlformats.org/spreadsheetml/2006/main" count="97" uniqueCount="55">
  <si>
    <t>Kalkulacja cenowa - zadanie nr 1:</t>
  </si>
  <si>
    <t xml:space="preserve"> -  obsługa portierni i ochrona budynków AGH oraz  zastępstwa pracowników Straży AGH w okresie urlopów wypoczynkowych i zwolnień chorobowych, 
 -  całodobowy dozór terenu AGH oraz znajdujących się na nim budynków w systemie obchodowo-objazdowym, </t>
  </si>
  <si>
    <t>rodzj obsługi/pawilon</t>
  </si>
  <si>
    <t>porternia czynna</t>
  </si>
  <si>
    <t>liczba porierni</t>
  </si>
  <si>
    <t>liczba godzin na dobę</t>
  </si>
  <si>
    <t>liczba dni w roku</t>
  </si>
  <si>
    <t>liczba godzin w roku</t>
  </si>
  <si>
    <t>stawka netto za roboczogodzinę</t>
  </si>
  <si>
    <t>wartość netto</t>
  </si>
  <si>
    <t>VAT 23%</t>
  </si>
  <si>
    <t>wartość brutto</t>
  </si>
  <si>
    <r>
      <t xml:space="preserve">Obsługa </t>
    </r>
    <r>
      <rPr>
        <b/>
        <sz val="11"/>
        <color theme="1"/>
        <rFont val="Aptos Narrow"/>
        <family val="2"/>
        <scheme val="minor"/>
      </rPr>
      <t>całodobowa</t>
    </r>
    <r>
      <rPr>
        <sz val="11"/>
        <color theme="1"/>
        <rFont val="Aptos Narrow"/>
        <family val="2"/>
        <charset val="238"/>
        <scheme val="minor"/>
      </rPr>
      <t xml:space="preserve">, od pon. do niedz.:      </t>
    </r>
    <r>
      <rPr>
        <b/>
        <sz val="11"/>
        <color theme="1"/>
        <rFont val="Aptos Narrow"/>
        <family val="2"/>
        <scheme val="minor"/>
      </rPr>
      <t xml:space="preserve">A0, </t>
    </r>
    <r>
      <rPr>
        <b/>
        <sz val="11"/>
        <color theme="1"/>
        <rFont val="Aptos Narrow"/>
        <family val="2"/>
        <charset val="238"/>
        <scheme val="minor"/>
      </rPr>
      <t>A3, B1, B4, B5, B6, B7, B9, C1, C3, C4, C5, C5, D1, D4, D5, D8, D10, D13, D14, D16, D17, U1, U13</t>
    </r>
  </si>
  <si>
    <t>od 01.08.2026, pod koniec roku dodana będzie portiernia w bud. S1</t>
  </si>
  <si>
    <r>
      <t xml:space="preserve">portiernie rok 2026 =  </t>
    </r>
    <r>
      <rPr>
        <b/>
        <sz val="11"/>
        <color theme="1"/>
        <rFont val="Aptos Narrow"/>
        <family val="2"/>
        <scheme val="minor"/>
      </rPr>
      <t>3 890 596,20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</si>
  <si>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do 31.07.2028</t>
  </si>
  <si>
    <t>razem</t>
  </si>
  <si>
    <r>
      <t xml:space="preserve">Obsługa </t>
    </r>
    <r>
      <rPr>
        <b/>
        <sz val="11"/>
        <rFont val="Aptos Narrow"/>
        <family val="2"/>
        <scheme val="minor"/>
      </rPr>
      <t>12-godzinna</t>
    </r>
    <r>
      <rPr>
        <sz val="11"/>
        <rFont val="Aptos Narrow"/>
        <family val="2"/>
        <scheme val="minor"/>
      </rPr>
      <t xml:space="preserve"> (od 7.30 do 19.30): </t>
    </r>
    <r>
      <rPr>
        <b/>
        <sz val="11"/>
        <rFont val="Aptos Narrow"/>
        <family val="2"/>
        <scheme val="minor"/>
      </rPr>
      <t xml:space="preserve"> D7, D12, D17</t>
    </r>
    <r>
      <rPr>
        <sz val="11"/>
        <rFont val="Aptos Narrow"/>
        <family val="2"/>
        <scheme val="minor"/>
      </rPr>
      <t>.</t>
    </r>
  </si>
  <si>
    <t>od 01.08.2026</t>
  </si>
  <si>
    <r>
      <t xml:space="preserve">Obsługa </t>
    </r>
    <r>
      <rPr>
        <b/>
        <sz val="11"/>
        <color theme="1"/>
        <rFont val="Aptos Narrow"/>
        <family val="2"/>
        <scheme val="minor"/>
      </rPr>
      <t>16 -godzinna</t>
    </r>
    <r>
      <rPr>
        <sz val="11"/>
        <color theme="1"/>
        <rFont val="Aptos Narrow"/>
        <family val="2"/>
        <charset val="238"/>
        <scheme val="minor"/>
      </rPr>
      <t xml:space="preserve"> ( pon.piatek 6-22, sob i niedz. 7-21): </t>
    </r>
    <r>
      <rPr>
        <b/>
        <sz val="11"/>
        <color theme="1"/>
        <rFont val="Aptos Narrow"/>
        <family val="2"/>
        <charset val="238"/>
        <scheme val="minor"/>
      </rPr>
      <t>A2, A4, B2, B3, C7, D2, D3, D6</t>
    </r>
  </si>
  <si>
    <t>2026: pon.-piątek 6-22</t>
  </si>
  <si>
    <t>2026: sob, nied 7-21</t>
  </si>
  <si>
    <t xml:space="preserve"> </t>
  </si>
  <si>
    <t>2027: pon.-piątek 6-22</t>
  </si>
  <si>
    <t>2027: sob, nied 7-21</t>
  </si>
  <si>
    <t>2028: pon.-piątek 6-22</t>
  </si>
  <si>
    <t>2028: sob, nied 7-21</t>
  </si>
  <si>
    <t xml:space="preserve">Razem obsługa portierni </t>
  </si>
  <si>
    <t>okres</t>
  </si>
  <si>
    <t>liczba osób</t>
  </si>
  <si>
    <t>liczba godzin</t>
  </si>
  <si>
    <t>liczba dni</t>
  </si>
  <si>
    <t>Zastepstwa za urlopy wypoczynkowe 22 dni/rok, oraz zwolnienia lekarskie 12 dni/rok</t>
  </si>
  <si>
    <t xml:space="preserve">Razem zastępstwa za urlopy </t>
  </si>
  <si>
    <t>Kalkulacja cenowa - patrol całodobowy od 01.08.2026 do 31.07.2028</t>
  </si>
  <si>
    <t>C</t>
  </si>
  <si>
    <t>czas trwania umowy</t>
  </si>
  <si>
    <t>liczba godz. na dobę</t>
  </si>
  <si>
    <t>pon.-niedz. 24 h/dobę</t>
  </si>
  <si>
    <r>
      <t xml:space="preserve">patrol 2026 rok =    </t>
    </r>
    <r>
      <rPr>
        <b/>
        <sz val="11"/>
        <color theme="1"/>
        <rFont val="Aptos Narrow"/>
        <family val="2"/>
        <scheme val="minor"/>
      </rPr>
      <t>250 944,48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</si>
  <si>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 xml:space="preserve">Razem patrol </t>
  </si>
  <si>
    <t>RAZEM - A+B+C</t>
  </si>
  <si>
    <r>
      <t xml:space="preserve">razem 2026 rok=                  </t>
    </r>
    <r>
      <rPr>
        <b/>
        <sz val="11"/>
        <color theme="1"/>
        <rFont val="Aptos Narrow"/>
        <family val="2"/>
        <scheme val="minor"/>
      </rPr>
      <t>4 141 540,68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</si>
  <si>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Kalkulacja cenowa - zadanie nr 2:</t>
  </si>
  <si>
    <t>ochrona fizyczna i dozór budynków i terenu dla obiektów AGH zlokalizowanych w Miękini.</t>
  </si>
  <si>
    <t>pawilon</t>
  </si>
  <si>
    <t>portiernia czynna</t>
  </si>
  <si>
    <t>ilość godzin na dobę</t>
  </si>
  <si>
    <t>Obsługa 12-godzinna, jednoosobowa (od 19.00 do 7.00)</t>
  </si>
  <si>
    <t>Zastepstwa za urlopy wypoczynkowe (od 7.00 do 19.00)</t>
  </si>
  <si>
    <t>Razem</t>
  </si>
  <si>
    <r>
      <t xml:space="preserve">2026 rok =                     </t>
    </r>
    <r>
      <rPr>
        <b/>
        <sz val="11"/>
        <color theme="1"/>
        <rFont val="Aptos Narrow"/>
        <family val="2"/>
        <scheme val="minor"/>
      </rPr>
      <t>64 786,32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</si>
  <si>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A*</t>
  </si>
  <si>
    <t>B*</t>
  </si>
  <si>
    <t>* Zamawiający wymaga podania jednakowej stawki netto za roboczogodzinę dla obu pozycji A i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</si>
</sst>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22"/>
      <color rgb="FFFF000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4"/>
      <color rgb="FFFF0000"/>
      <name val="Aptos Narrow"/>
      <family val="2"/>
      <charset val="238"/>
      <scheme val="minor"/>
    </font>
    <font>
      <b/>
      <sz val="11"/>
      <color rgb="FFFF000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sz val="14"/>
      <color rgb="FFFF0000"/>
      <name val="Aptos Narrow"/>
      <family val="2"/>
      <charset val="238"/>
      <scheme val="minor"/>
    </font>
    <font>
      <sz val="22"/>
      <color theme="1"/>
      <name val="Aptos Narrow"/>
      <family val="2"/>
      <charset val="238"/>
      <scheme val="minor"/>
    </font>
    <font>
      <b/>
      <sz val="15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rgb="FFFF0000"/>
      <name val="Aptos Narrow"/>
      <charset val="238"/>
      <scheme val="minor"/>
    </font>
    <font>
      <b/>
      <sz val="22"/>
      <color rgb="FFFF0000"/>
      <name val="Aptos Narrow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2" fontId="0" fillId="0" borderId="0" xfId="0" applyNumberFormat="1"/>
    <xf numFmtId="164" fontId="0" fillId="0" borderId="0" xfId="0" applyNumberFormat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  <xf numFmtId="0" fontId="11" fillId="0" borderId="0" xfId="0" applyFont="1"/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1" fillId="0" borderId="0" xfId="0" applyNumberFormat="1" applyFont="1"/>
    <xf numFmtId="164" fontId="3" fillId="3" borderId="1" xfId="0" applyNumberFormat="1" applyFont="1" applyFill="1" applyBorder="1"/>
    <xf numFmtId="0" fontId="0" fillId="0" borderId="0" xfId="0" applyAlignment="1">
      <alignment wrapText="1"/>
    </xf>
    <xf numFmtId="164" fontId="0" fillId="0" borderId="0" xfId="0" applyNumberFormat="1" applyAlignment="1">
      <alignment vertical="top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13" fillId="3" borderId="7" xfId="0" applyFont="1" applyFill="1" applyBorder="1"/>
    <xf numFmtId="0" fontId="0" fillId="3" borderId="8" xfId="0" applyFill="1" applyBorder="1"/>
    <xf numFmtId="0" fontId="14" fillId="0" borderId="0" xfId="0" applyFont="1" applyAlignment="1">
      <alignment vertical="center" wrapText="1"/>
    </xf>
    <xf numFmtId="0" fontId="11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359E4-11D3-4B0B-913F-D6712B8D6927}">
  <sheetPr>
    <pageSetUpPr fitToPage="1"/>
  </sheetPr>
  <dimension ref="A1:S57"/>
  <sheetViews>
    <sheetView tabSelected="1" topLeftCell="A37" zoomScale="80" zoomScaleNormal="80" workbookViewId="0">
      <selection activeCell="C45" sqref="C45"/>
    </sheetView>
  </sheetViews>
  <sheetFormatPr defaultRowHeight="14.25"/>
  <cols>
    <col min="1" max="1" width="7.25" customWidth="1"/>
    <col min="2" max="2" width="17.625" customWidth="1"/>
    <col min="3" max="3" width="21.25" customWidth="1"/>
    <col min="4" max="4" width="11.125" customWidth="1"/>
    <col min="5" max="5" width="12" customWidth="1"/>
    <col min="6" max="6" width="13.875" customWidth="1"/>
    <col min="7" max="7" width="12.5" customWidth="1"/>
    <col min="8" max="8" width="15.5" customWidth="1"/>
    <col min="9" max="9" width="21.375" customWidth="1"/>
    <col min="10" max="10" width="20.625" customWidth="1"/>
    <col min="11" max="11" width="21.625" customWidth="1"/>
    <col min="12" max="12" width="0.125" customWidth="1"/>
    <col min="13" max="13" width="9.25" bestFit="1" customWidth="1"/>
    <col min="14" max="14" width="16.5" customWidth="1"/>
    <col min="16" max="16" width="15.5" customWidth="1"/>
  </cols>
  <sheetData>
    <row r="1" spans="1:15" s="1" customFormat="1" ht="86.1" customHeight="1">
      <c r="B1" s="2" t="s">
        <v>0</v>
      </c>
      <c r="E1" s="78" t="s">
        <v>1</v>
      </c>
      <c r="F1" s="79"/>
      <c r="G1" s="79"/>
      <c r="H1" s="79"/>
      <c r="I1" s="79"/>
      <c r="J1" s="79"/>
      <c r="K1" s="79"/>
    </row>
    <row r="3" spans="1:15" s="6" customFormat="1" ht="29.45" customHeight="1">
      <c r="A3" s="4" t="s">
        <v>52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pans="1:15" ht="59.45" customHeight="1">
      <c r="A4" s="68">
        <v>1</v>
      </c>
      <c r="B4" s="80" t="s">
        <v>12</v>
      </c>
      <c r="C4" s="8" t="s">
        <v>13</v>
      </c>
      <c r="D4" s="5">
        <v>24</v>
      </c>
      <c r="E4" s="5">
        <v>24</v>
      </c>
      <c r="F4" s="5">
        <v>153</v>
      </c>
      <c r="G4" s="5">
        <f>E4*F4*D4</f>
        <v>88128</v>
      </c>
      <c r="H4" s="64"/>
      <c r="I4" s="10"/>
      <c r="J4" s="11"/>
      <c r="K4" s="10"/>
      <c r="L4" s="12" t="s">
        <v>14</v>
      </c>
      <c r="M4" s="13"/>
      <c r="N4" s="14"/>
    </row>
    <row r="5" spans="1:15" ht="47.45" customHeight="1">
      <c r="A5" s="68"/>
      <c r="B5" s="81"/>
      <c r="C5" s="5">
        <v>2027</v>
      </c>
      <c r="D5" s="5">
        <v>25</v>
      </c>
      <c r="E5" s="5">
        <v>24</v>
      </c>
      <c r="F5" s="5">
        <v>365</v>
      </c>
      <c r="G5" s="5">
        <f t="shared" ref="G5:G10" si="0">E5*F5*D5</f>
        <v>219000</v>
      </c>
      <c r="H5" s="65"/>
      <c r="I5" s="10"/>
      <c r="J5" s="11"/>
      <c r="K5" s="10"/>
      <c r="L5" s="14">
        <f>I5+I9+I14+I15+I23</f>
        <v>0</v>
      </c>
      <c r="N5" s="14"/>
    </row>
    <row r="6" spans="1:15" ht="49.5" customHeight="1">
      <c r="A6" s="68"/>
      <c r="B6" s="82"/>
      <c r="C6" s="8" t="s">
        <v>15</v>
      </c>
      <c r="D6" s="5">
        <v>25</v>
      </c>
      <c r="E6" s="5">
        <v>24</v>
      </c>
      <c r="F6" s="5">
        <v>213</v>
      </c>
      <c r="G6" s="5">
        <f t="shared" si="0"/>
        <v>127800</v>
      </c>
      <c r="H6" s="66"/>
      <c r="I6" s="10"/>
      <c r="J6" s="11"/>
      <c r="K6" s="10"/>
      <c r="L6" s="14">
        <f>I6+I10+I16+I17+I24</f>
        <v>0</v>
      </c>
    </row>
    <row r="7" spans="1:15" ht="14.1" customHeight="1">
      <c r="A7" s="7"/>
      <c r="B7" s="15">
        <v>6</v>
      </c>
      <c r="C7" s="17"/>
      <c r="D7" s="5"/>
      <c r="E7" s="5"/>
      <c r="F7" s="18" t="s">
        <v>16</v>
      </c>
      <c r="G7" s="18">
        <f>SUM(G4:G6)</f>
        <v>434928</v>
      </c>
      <c r="H7" s="9"/>
      <c r="I7" s="10"/>
      <c r="J7" s="11"/>
      <c r="K7" s="10"/>
    </row>
    <row r="8" spans="1:15" ht="20.45" customHeight="1">
      <c r="A8" s="68">
        <v>2</v>
      </c>
      <c r="B8" s="83" t="s">
        <v>17</v>
      </c>
      <c r="C8" s="8" t="s">
        <v>18</v>
      </c>
      <c r="D8" s="7">
        <v>3</v>
      </c>
      <c r="E8" s="7">
        <v>12</v>
      </c>
      <c r="F8" s="5">
        <v>153</v>
      </c>
      <c r="G8" s="5">
        <f t="shared" si="0"/>
        <v>5508</v>
      </c>
      <c r="H8" s="64"/>
      <c r="I8" s="10"/>
      <c r="J8" s="11"/>
      <c r="K8" s="10"/>
    </row>
    <row r="9" spans="1:15" ht="18.95" customHeight="1">
      <c r="A9" s="68"/>
      <c r="B9" s="84"/>
      <c r="C9" s="5">
        <v>2027</v>
      </c>
      <c r="D9" s="7">
        <v>3</v>
      </c>
      <c r="E9" s="7">
        <v>12</v>
      </c>
      <c r="F9" s="5">
        <v>365</v>
      </c>
      <c r="G9" s="5">
        <f t="shared" si="0"/>
        <v>13140</v>
      </c>
      <c r="H9" s="65"/>
      <c r="I9" s="10"/>
      <c r="J9" s="11"/>
      <c r="K9" s="10"/>
    </row>
    <row r="10" spans="1:15" ht="20.100000000000001" customHeight="1">
      <c r="A10" s="68"/>
      <c r="B10" s="85"/>
      <c r="C10" s="8" t="s">
        <v>15</v>
      </c>
      <c r="D10" s="7">
        <v>3</v>
      </c>
      <c r="E10" s="7">
        <v>12</v>
      </c>
      <c r="F10" s="5">
        <v>213</v>
      </c>
      <c r="G10" s="5">
        <f t="shared" si="0"/>
        <v>7668</v>
      </c>
      <c r="H10" s="66"/>
      <c r="I10" s="10"/>
      <c r="J10" s="11"/>
      <c r="K10" s="10"/>
    </row>
    <row r="11" spans="1:15" ht="13.5" customHeight="1">
      <c r="A11" s="7"/>
      <c r="B11" s="16"/>
      <c r="C11" s="5"/>
      <c r="D11" s="7"/>
      <c r="E11" s="7"/>
      <c r="F11" s="18" t="s">
        <v>16</v>
      </c>
      <c r="G11" s="18">
        <f>SUM(G8:G10)</f>
        <v>26316</v>
      </c>
      <c r="H11" s="9"/>
      <c r="I11" s="10"/>
      <c r="J11" s="11"/>
      <c r="K11" s="10"/>
    </row>
    <row r="12" spans="1:15" ht="18" customHeight="1">
      <c r="A12" s="68">
        <v>3</v>
      </c>
      <c r="B12" s="77" t="s">
        <v>19</v>
      </c>
      <c r="C12" s="5" t="s">
        <v>20</v>
      </c>
      <c r="D12" s="7">
        <v>8</v>
      </c>
      <c r="E12" s="7">
        <v>16</v>
      </c>
      <c r="F12" s="19">
        <v>109</v>
      </c>
      <c r="G12" s="5">
        <f t="shared" ref="G12:G17" si="1">E12*F12*D12</f>
        <v>13952</v>
      </c>
      <c r="H12" s="64"/>
      <c r="I12" s="10"/>
      <c r="J12" s="11"/>
      <c r="K12" s="10"/>
    </row>
    <row r="13" spans="1:15" ht="18" customHeight="1">
      <c r="A13" s="68"/>
      <c r="B13" s="77"/>
      <c r="C13" s="5" t="s">
        <v>21</v>
      </c>
      <c r="D13" s="7">
        <v>8</v>
      </c>
      <c r="E13" s="7">
        <v>14</v>
      </c>
      <c r="F13" s="20">
        <v>44</v>
      </c>
      <c r="G13" s="5">
        <f t="shared" si="1"/>
        <v>4928</v>
      </c>
      <c r="H13" s="65"/>
      <c r="I13" s="10"/>
      <c r="J13" s="11"/>
      <c r="K13" s="10"/>
      <c r="O13" t="s">
        <v>22</v>
      </c>
    </row>
    <row r="14" spans="1:15" ht="18" customHeight="1">
      <c r="A14" s="68"/>
      <c r="B14" s="77"/>
      <c r="C14" s="5" t="s">
        <v>23</v>
      </c>
      <c r="D14" s="7">
        <v>8</v>
      </c>
      <c r="E14" s="7">
        <v>16</v>
      </c>
      <c r="F14" s="21">
        <v>261</v>
      </c>
      <c r="G14" s="5">
        <f t="shared" si="1"/>
        <v>33408</v>
      </c>
      <c r="H14" s="65"/>
      <c r="I14" s="10"/>
      <c r="J14" s="11"/>
      <c r="K14" s="10"/>
    </row>
    <row r="15" spans="1:15" ht="16.5" customHeight="1">
      <c r="A15" s="68"/>
      <c r="B15" s="77"/>
      <c r="C15" s="5" t="s">
        <v>24</v>
      </c>
      <c r="D15" s="7">
        <v>8</v>
      </c>
      <c r="E15" s="7">
        <v>14</v>
      </c>
      <c r="F15" s="19">
        <v>104</v>
      </c>
      <c r="G15" s="5">
        <f t="shared" si="1"/>
        <v>11648</v>
      </c>
      <c r="H15" s="65"/>
      <c r="I15" s="10"/>
      <c r="J15" s="11"/>
      <c r="K15" s="10"/>
    </row>
    <row r="16" spans="1:15" ht="16.5" customHeight="1">
      <c r="A16" s="68"/>
      <c r="B16" s="77"/>
      <c r="C16" s="5" t="s">
        <v>25</v>
      </c>
      <c r="D16" s="7">
        <v>8</v>
      </c>
      <c r="E16" s="7">
        <v>16</v>
      </c>
      <c r="F16" s="21">
        <v>151</v>
      </c>
      <c r="G16" s="5">
        <f t="shared" si="1"/>
        <v>19328</v>
      </c>
      <c r="H16" s="65"/>
      <c r="I16" s="10"/>
      <c r="J16" s="11"/>
      <c r="K16" s="10"/>
    </row>
    <row r="17" spans="1:19" ht="15.95" customHeight="1">
      <c r="A17" s="68"/>
      <c r="B17" s="77"/>
      <c r="C17" s="5" t="s">
        <v>26</v>
      </c>
      <c r="D17" s="7">
        <v>8</v>
      </c>
      <c r="E17" s="7">
        <v>14</v>
      </c>
      <c r="F17" s="21">
        <v>62</v>
      </c>
      <c r="G17" s="5">
        <f t="shared" si="1"/>
        <v>6944</v>
      </c>
      <c r="H17" s="66"/>
      <c r="I17" s="10"/>
      <c r="J17" s="11"/>
      <c r="K17" s="10"/>
    </row>
    <row r="18" spans="1:19" ht="18.600000000000001" customHeight="1">
      <c r="F18" s="22" t="s">
        <v>16</v>
      </c>
      <c r="G18" s="18">
        <f>SUM(G12:G17)</f>
        <v>90208</v>
      </c>
      <c r="H18" s="23"/>
      <c r="I18" s="24"/>
      <c r="J18" s="25"/>
      <c r="K18" s="24"/>
    </row>
    <row r="19" spans="1:19" s="26" customFormat="1" ht="37.5" customHeight="1">
      <c r="E19" s="70" t="s">
        <v>27</v>
      </c>
      <c r="F19" s="70"/>
      <c r="G19" s="27">
        <f>G7+G11+G18</f>
        <v>551452</v>
      </c>
      <c r="H19" s="28"/>
      <c r="I19" s="29"/>
      <c r="J19" s="30"/>
      <c r="K19" s="29"/>
      <c r="N19" s="31"/>
      <c r="P19" s="31"/>
    </row>
    <row r="20" spans="1:19" ht="15">
      <c r="E20" s="32"/>
      <c r="F20" s="32"/>
      <c r="G20" s="33"/>
      <c r="H20" s="34"/>
      <c r="I20" s="29"/>
      <c r="J20" s="30"/>
      <c r="K20" s="29"/>
      <c r="N20" s="14"/>
      <c r="P20" s="14"/>
      <c r="S20" t="s">
        <v>22</v>
      </c>
    </row>
    <row r="21" spans="1:19" ht="30.6" customHeight="1">
      <c r="A21" s="35" t="s">
        <v>53</v>
      </c>
      <c r="C21" s="7" t="s">
        <v>28</v>
      </c>
      <c r="D21" s="7" t="s">
        <v>29</v>
      </c>
      <c r="E21" s="7" t="s">
        <v>30</v>
      </c>
      <c r="F21" s="7" t="s">
        <v>31</v>
      </c>
      <c r="G21" s="5" t="s">
        <v>7</v>
      </c>
      <c r="H21" s="34"/>
      <c r="I21" s="29"/>
      <c r="J21" s="30"/>
      <c r="K21" s="29"/>
    </row>
    <row r="22" spans="1:19" ht="30" customHeight="1">
      <c r="A22" s="68"/>
      <c r="B22" s="69" t="s">
        <v>32</v>
      </c>
      <c r="C22" s="8" t="s">
        <v>18</v>
      </c>
      <c r="D22" s="36">
        <v>8</v>
      </c>
      <c r="E22" s="36">
        <v>12</v>
      </c>
      <c r="F22" s="36">
        <v>14</v>
      </c>
      <c r="G22" s="37">
        <f>D22*E22*F22</f>
        <v>1344</v>
      </c>
      <c r="H22" s="64"/>
      <c r="I22" s="10"/>
      <c r="J22" s="11"/>
      <c r="K22" s="10"/>
      <c r="P22" t="s">
        <v>22</v>
      </c>
    </row>
    <row r="23" spans="1:19" ht="30.6" customHeight="1">
      <c r="A23" s="68"/>
      <c r="B23" s="69"/>
      <c r="C23" s="5">
        <v>2027</v>
      </c>
      <c r="D23" s="36">
        <v>10</v>
      </c>
      <c r="E23" s="36">
        <v>12</v>
      </c>
      <c r="F23" s="36">
        <v>34</v>
      </c>
      <c r="G23" s="38">
        <f t="shared" ref="G23:G24" si="2">D23*E23*F23</f>
        <v>4080</v>
      </c>
      <c r="H23" s="65"/>
      <c r="I23" s="10"/>
      <c r="J23" s="11"/>
      <c r="K23" s="10"/>
    </row>
    <row r="24" spans="1:19" ht="30.95" customHeight="1">
      <c r="A24" s="68"/>
      <c r="B24" s="69"/>
      <c r="C24" s="8" t="s">
        <v>15</v>
      </c>
      <c r="D24" s="36">
        <v>10</v>
      </c>
      <c r="E24" s="36">
        <v>12</v>
      </c>
      <c r="F24" s="36">
        <v>20</v>
      </c>
      <c r="G24" s="38">
        <f t="shared" si="2"/>
        <v>2400</v>
      </c>
      <c r="H24" s="66"/>
      <c r="I24" s="10"/>
      <c r="J24" s="11"/>
      <c r="K24" s="10"/>
    </row>
    <row r="25" spans="1:19" s="26" customFormat="1" ht="36" customHeight="1">
      <c r="E25" s="70" t="s">
        <v>33</v>
      </c>
      <c r="F25" s="70"/>
      <c r="G25" s="39">
        <f>SUM(G22:G24)</f>
        <v>7824</v>
      </c>
      <c r="H25" s="40"/>
      <c r="I25" s="24"/>
      <c r="J25" s="25"/>
      <c r="K25" s="24"/>
    </row>
    <row r="26" spans="1:19" ht="15">
      <c r="E26" s="41"/>
      <c r="F26" s="41"/>
      <c r="G26" s="41"/>
      <c r="H26" s="41"/>
      <c r="I26" s="42"/>
      <c r="J26" s="42"/>
      <c r="K26" s="42"/>
    </row>
    <row r="27" spans="1:19" ht="20.25">
      <c r="B27" s="43" t="s">
        <v>34</v>
      </c>
    </row>
    <row r="29" spans="1:19" s="46" customFormat="1" ht="27.95" customHeight="1">
      <c r="A29" s="44" t="s">
        <v>35</v>
      </c>
      <c r="B29" s="45" t="s">
        <v>36</v>
      </c>
      <c r="C29" s="45"/>
      <c r="D29" s="5" t="s">
        <v>37</v>
      </c>
      <c r="E29" s="45" t="s">
        <v>29</v>
      </c>
      <c r="F29" s="5" t="s">
        <v>6</v>
      </c>
      <c r="G29" s="5" t="s">
        <v>7</v>
      </c>
      <c r="H29" s="5" t="s">
        <v>8</v>
      </c>
      <c r="I29" s="5" t="s">
        <v>9</v>
      </c>
      <c r="J29" s="5" t="s">
        <v>10</v>
      </c>
      <c r="K29" s="5" t="s">
        <v>11</v>
      </c>
    </row>
    <row r="30" spans="1:19" s="26" customFormat="1" ht="15.6" customHeight="1">
      <c r="A30" s="71">
        <v>1</v>
      </c>
      <c r="B30" s="8" t="s">
        <v>18</v>
      </c>
      <c r="C30" s="7" t="s">
        <v>38</v>
      </c>
      <c r="D30" s="7">
        <v>24</v>
      </c>
      <c r="E30" s="7">
        <v>2</v>
      </c>
      <c r="F30" s="5">
        <v>153</v>
      </c>
      <c r="G30" s="7">
        <f>D30*E30*F30</f>
        <v>7344</v>
      </c>
      <c r="H30" s="67"/>
      <c r="I30" s="11"/>
      <c r="J30" s="11"/>
      <c r="K30" s="11"/>
      <c r="L30" s="47" t="s">
        <v>39</v>
      </c>
    </row>
    <row r="31" spans="1:19" s="26" customFormat="1">
      <c r="A31" s="72"/>
      <c r="B31" s="5">
        <v>2027</v>
      </c>
      <c r="C31" s="7" t="s">
        <v>38</v>
      </c>
      <c r="D31" s="7">
        <v>24</v>
      </c>
      <c r="E31" s="7">
        <v>2</v>
      </c>
      <c r="F31" s="5">
        <v>365</v>
      </c>
      <c r="G31" s="7">
        <f t="shared" ref="G31:G32" si="3">D31*E31*F31</f>
        <v>17520</v>
      </c>
      <c r="H31" s="65"/>
      <c r="I31" s="11"/>
      <c r="J31" s="11"/>
      <c r="K31" s="11"/>
    </row>
    <row r="32" spans="1:19" s="26" customFormat="1">
      <c r="A32" s="73"/>
      <c r="B32" s="8" t="s">
        <v>15</v>
      </c>
      <c r="C32" s="7" t="s">
        <v>38</v>
      </c>
      <c r="D32" s="7">
        <v>24</v>
      </c>
      <c r="E32" s="7">
        <v>2</v>
      </c>
      <c r="F32" s="5">
        <v>213</v>
      </c>
      <c r="G32" s="7">
        <f t="shared" si="3"/>
        <v>10224</v>
      </c>
      <c r="H32" s="66"/>
      <c r="I32" s="11"/>
      <c r="J32" s="11"/>
      <c r="K32" s="11"/>
    </row>
    <row r="33" spans="1:16" s="26" customFormat="1" ht="18">
      <c r="E33" s="74" t="s">
        <v>40</v>
      </c>
      <c r="F33" s="75"/>
      <c r="G33" s="48">
        <f>SUM(G30:G32)</f>
        <v>35088</v>
      </c>
      <c r="H33" s="28"/>
      <c r="I33" s="25"/>
      <c r="J33" s="25"/>
      <c r="K33" s="25"/>
    </row>
    <row r="34" spans="1:16" ht="15">
      <c r="E34" s="41"/>
      <c r="G34" s="49"/>
      <c r="I34" s="42"/>
      <c r="J34" s="42"/>
      <c r="K34" s="42"/>
    </row>
    <row r="35" spans="1:16" ht="15">
      <c r="E35" s="41"/>
      <c r="G35" s="49"/>
      <c r="I35" s="42"/>
      <c r="J35" s="42"/>
      <c r="K35" s="42"/>
    </row>
    <row r="36" spans="1:16" ht="36.6" customHeight="1">
      <c r="G36" s="86" t="s">
        <v>41</v>
      </c>
      <c r="H36" s="87"/>
      <c r="I36" s="50">
        <f>I33+I25+I18</f>
        <v>0</v>
      </c>
      <c r="J36" s="50">
        <f>J33+J25+J18</f>
        <v>0</v>
      </c>
      <c r="K36" s="50">
        <f>K33+K25+K18</f>
        <v>0</v>
      </c>
      <c r="L36" s="51" t="s">
        <v>42</v>
      </c>
      <c r="N36" s="14"/>
      <c r="P36" s="14"/>
    </row>
    <row r="37" spans="1:16" ht="20.25">
      <c r="B37" s="43"/>
      <c r="N37" s="14"/>
    </row>
    <row r="38" spans="1:16" ht="20.25">
      <c r="B38" s="90" t="s">
        <v>54</v>
      </c>
      <c r="C38" s="89"/>
      <c r="D38" s="89"/>
      <c r="E38" s="89"/>
      <c r="F38" s="89"/>
      <c r="G38" s="89"/>
      <c r="H38" s="89"/>
      <c r="I38" s="89"/>
      <c r="J38" s="89"/>
      <c r="K38" s="89"/>
    </row>
    <row r="39" spans="1:16" s="6" customFormat="1" ht="18" customHeight="1">
      <c r="P39" s="52"/>
    </row>
    <row r="40" spans="1:16" s="3" customFormat="1" ht="44.1" customHeight="1">
      <c r="B40" s="88" t="s">
        <v>43</v>
      </c>
      <c r="C40" s="88"/>
      <c r="D40" s="79" t="s">
        <v>44</v>
      </c>
      <c r="E40" s="79"/>
      <c r="F40" s="79"/>
      <c r="G40" s="79"/>
      <c r="H40" s="79"/>
      <c r="I40" s="79"/>
      <c r="J40" s="79"/>
      <c r="K40" s="79"/>
    </row>
    <row r="41" spans="1:16">
      <c r="A41" s="53"/>
      <c r="B41" s="54"/>
      <c r="C41" s="26"/>
      <c r="D41" s="26"/>
      <c r="E41" s="26"/>
      <c r="F41" s="26"/>
      <c r="G41" s="54"/>
      <c r="H41" s="55"/>
      <c r="I41" s="47"/>
      <c r="J41" s="47"/>
      <c r="K41" s="47"/>
    </row>
    <row r="42" spans="1:16" s="51" customFormat="1" ht="43.5" customHeight="1">
      <c r="A42" s="92" t="s">
        <v>52</v>
      </c>
      <c r="B42" s="5" t="s">
        <v>45</v>
      </c>
      <c r="C42" s="5" t="s">
        <v>46</v>
      </c>
      <c r="D42" s="5" t="s">
        <v>4</v>
      </c>
      <c r="E42" s="5" t="s">
        <v>47</v>
      </c>
      <c r="F42" s="5" t="s">
        <v>6</v>
      </c>
      <c r="G42" s="5" t="s">
        <v>7</v>
      </c>
      <c r="H42" s="21" t="s">
        <v>8</v>
      </c>
      <c r="I42" s="10" t="s">
        <v>9</v>
      </c>
      <c r="J42" s="10" t="s">
        <v>10</v>
      </c>
      <c r="K42" s="10" t="s">
        <v>11</v>
      </c>
    </row>
    <row r="43" spans="1:16" ht="57">
      <c r="A43" s="7">
        <v>1</v>
      </c>
      <c r="B43" s="5" t="s">
        <v>48</v>
      </c>
      <c r="C43" s="8" t="s">
        <v>18</v>
      </c>
      <c r="D43" s="7">
        <v>1</v>
      </c>
      <c r="E43" s="7">
        <v>12</v>
      </c>
      <c r="F43" s="5">
        <v>153</v>
      </c>
      <c r="G43" s="5">
        <f>F43*E43*D43</f>
        <v>1836</v>
      </c>
      <c r="H43" s="76"/>
      <c r="I43" s="10"/>
      <c r="J43" s="10"/>
      <c r="K43" s="10"/>
      <c r="L43" s="14">
        <f>I43+I49</f>
        <v>0</v>
      </c>
    </row>
    <row r="44" spans="1:16" ht="57">
      <c r="A44" s="7">
        <v>2</v>
      </c>
      <c r="B44" s="5" t="s">
        <v>48</v>
      </c>
      <c r="C44" s="5">
        <v>2027</v>
      </c>
      <c r="D44" s="7">
        <v>1</v>
      </c>
      <c r="E44" s="7">
        <v>12</v>
      </c>
      <c r="F44" s="5">
        <v>365</v>
      </c>
      <c r="G44" s="5">
        <f>F44*E44*D44</f>
        <v>4380</v>
      </c>
      <c r="H44" s="65"/>
      <c r="I44" s="10"/>
      <c r="J44" s="10"/>
      <c r="K44" s="10"/>
      <c r="L44" s="14">
        <f>I44+I50</f>
        <v>0</v>
      </c>
    </row>
    <row r="45" spans="1:16" ht="57">
      <c r="A45" s="7">
        <v>3</v>
      </c>
      <c r="B45" s="5" t="s">
        <v>48</v>
      </c>
      <c r="C45" s="8" t="s">
        <v>15</v>
      </c>
      <c r="D45" s="7">
        <v>1</v>
      </c>
      <c r="E45" s="7">
        <v>12</v>
      </c>
      <c r="F45" s="5">
        <v>213</v>
      </c>
      <c r="G45" s="5">
        <f>F45*E45*D45</f>
        <v>2556</v>
      </c>
      <c r="H45" s="66"/>
      <c r="I45" s="10"/>
      <c r="J45" s="10"/>
      <c r="K45" s="10"/>
      <c r="L45" s="14">
        <f>I45+I51</f>
        <v>0</v>
      </c>
    </row>
    <row r="46" spans="1:16" ht="15">
      <c r="F46" s="56" t="s">
        <v>16</v>
      </c>
      <c r="G46" s="56">
        <f>SUM(G43:G45)</f>
        <v>8772</v>
      </c>
      <c r="H46" s="57"/>
      <c r="I46" s="25"/>
      <c r="J46" s="25"/>
      <c r="K46" s="25"/>
    </row>
    <row r="47" spans="1:16">
      <c r="F47" s="26"/>
      <c r="G47" s="26"/>
    </row>
    <row r="48" spans="1:16" s="26" customFormat="1" ht="57">
      <c r="A48" s="93" t="s">
        <v>53</v>
      </c>
      <c r="B48" s="5" t="s">
        <v>49</v>
      </c>
      <c r="C48" s="7" t="s">
        <v>28</v>
      </c>
      <c r="D48" s="7" t="s">
        <v>29</v>
      </c>
      <c r="E48" s="7" t="s">
        <v>30</v>
      </c>
      <c r="F48" s="7" t="s">
        <v>31</v>
      </c>
      <c r="G48" s="7"/>
      <c r="H48" s="7"/>
      <c r="I48" s="7"/>
      <c r="J48" s="7"/>
      <c r="K48" s="7"/>
    </row>
    <row r="49" spans="1:12">
      <c r="A49" s="57"/>
      <c r="B49" s="57"/>
      <c r="C49" s="8" t="s">
        <v>18</v>
      </c>
      <c r="D49" s="57">
        <v>1</v>
      </c>
      <c r="E49" s="57">
        <v>12</v>
      </c>
      <c r="F49" s="58">
        <v>5</v>
      </c>
      <c r="G49" s="58">
        <f>F49*E49*D49</f>
        <v>60</v>
      </c>
      <c r="H49" s="76"/>
      <c r="I49" s="59"/>
      <c r="J49" s="59"/>
      <c r="K49" s="59"/>
    </row>
    <row r="50" spans="1:12">
      <c r="A50" s="57"/>
      <c r="B50" s="57"/>
      <c r="C50" s="5">
        <v>2027</v>
      </c>
      <c r="D50" s="57">
        <v>1</v>
      </c>
      <c r="E50" s="57">
        <v>12</v>
      </c>
      <c r="F50" s="58">
        <v>22</v>
      </c>
      <c r="G50" s="58">
        <f t="shared" ref="G50:G51" si="4">F50*E50*D50</f>
        <v>264</v>
      </c>
      <c r="H50" s="65"/>
      <c r="I50" s="59"/>
      <c r="J50" s="59"/>
      <c r="K50" s="59"/>
    </row>
    <row r="51" spans="1:12">
      <c r="A51" s="57"/>
      <c r="B51" s="57"/>
      <c r="C51" s="8" t="s">
        <v>15</v>
      </c>
      <c r="D51" s="57">
        <v>1</v>
      </c>
      <c r="E51" s="57">
        <v>12</v>
      </c>
      <c r="F51" s="58">
        <v>12</v>
      </c>
      <c r="G51" s="58">
        <f t="shared" si="4"/>
        <v>144</v>
      </c>
      <c r="H51" s="66"/>
      <c r="I51" s="59"/>
      <c r="J51" s="59"/>
      <c r="K51" s="59"/>
    </row>
    <row r="52" spans="1:12" ht="15">
      <c r="F52" s="57" t="s">
        <v>16</v>
      </c>
      <c r="G52" s="60">
        <v>468</v>
      </c>
      <c r="H52" s="57"/>
      <c r="I52" s="61"/>
      <c r="J52" s="61"/>
      <c r="K52" s="61"/>
    </row>
    <row r="54" spans="1:12">
      <c r="D54" t="s">
        <v>22</v>
      </c>
    </row>
    <row r="55" spans="1:12" ht="36.6" customHeight="1">
      <c r="H55" s="62" t="s">
        <v>50</v>
      </c>
      <c r="I55" s="63">
        <f>I46+I52</f>
        <v>0</v>
      </c>
      <c r="J55" s="63">
        <f t="shared" ref="J55:K55" si="5">J46+J52</f>
        <v>0</v>
      </c>
      <c r="K55" s="63">
        <f t="shared" si="5"/>
        <v>0</v>
      </c>
      <c r="L55" s="54" t="s">
        <v>51</v>
      </c>
    </row>
    <row r="57" spans="1:12" ht="20.25">
      <c r="B57" s="90" t="s">
        <v>54</v>
      </c>
      <c r="C57" s="91"/>
      <c r="D57" s="91"/>
      <c r="E57" s="91"/>
      <c r="F57" s="91"/>
      <c r="G57" s="91"/>
      <c r="H57" s="91"/>
      <c r="I57" s="91"/>
      <c r="J57" s="91"/>
      <c r="K57" s="91"/>
    </row>
  </sheetData>
  <mergeCells count="25">
    <mergeCell ref="B57:K57"/>
    <mergeCell ref="E1:K1"/>
    <mergeCell ref="A4:A6"/>
    <mergeCell ref="B4:B6"/>
    <mergeCell ref="A8:A10"/>
    <mergeCell ref="B8:B10"/>
    <mergeCell ref="H4:H6"/>
    <mergeCell ref="H8:H10"/>
    <mergeCell ref="E33:F33"/>
    <mergeCell ref="H43:H45"/>
    <mergeCell ref="H49:H51"/>
    <mergeCell ref="A12:A17"/>
    <mergeCell ref="B12:B17"/>
    <mergeCell ref="H12:H17"/>
    <mergeCell ref="G36:H36"/>
    <mergeCell ref="B40:C40"/>
    <mergeCell ref="D40:K40"/>
    <mergeCell ref="E19:F19"/>
    <mergeCell ref="B38:K38"/>
    <mergeCell ref="H22:H24"/>
    <mergeCell ref="H30:H32"/>
    <mergeCell ref="A22:A24"/>
    <mergeCell ref="B22:B24"/>
    <mergeCell ref="E25:F25"/>
    <mergeCell ref="A30:A32"/>
  </mergeCells>
  <pageMargins left="0.7" right="0.7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Poniewierski</dc:creator>
  <cp:lastModifiedBy>Michał Długoń</cp:lastModifiedBy>
  <cp:lastPrinted>2026-04-29T07:58:48Z</cp:lastPrinted>
  <dcterms:created xsi:type="dcterms:W3CDTF">2026-04-02T06:19:28Z</dcterms:created>
  <dcterms:modified xsi:type="dcterms:W3CDTF">2026-05-05T08:50:39Z</dcterms:modified>
</cp:coreProperties>
</file>