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ł.Długoń\Desktop\"/>
    </mc:Choice>
  </mc:AlternateContent>
  <xr:revisionPtr revIDLastSave="0" documentId="13_ncr:1_{ED5746A0-746B-46CE-B2C6-4DFE9D2F280B}" xr6:coauthVersionLast="36" xr6:coauthVersionMax="47" xr10:uidLastSave="{00000000-0000-0000-0000-000000000000}"/>
  <bookViews>
    <workbookView xWindow="-120" yWindow="-120" windowWidth="29040" windowHeight="15720" xr2:uid="{75ABFCE9-EDBD-41EE-8868-C0D1BD83C508}"/>
  </bookViews>
  <sheets>
    <sheet name="Arkusz3" sheetId="3" r:id="rId1"/>
  </sheets>
  <definedNames>
    <definedName name="_xlnm.Print_Area" localSheetId="0">Arkusz3!$A$2:$N$106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4" i="3" l="1"/>
  <c r="L43" i="3"/>
  <c r="L42" i="3"/>
  <c r="L40" i="3" l="1"/>
  <c r="J40" i="3"/>
  <c r="L39" i="3"/>
  <c r="L38" i="3"/>
  <c r="L37" i="3"/>
  <c r="L35" i="3"/>
  <c r="L34" i="3"/>
  <c r="L33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</calcChain>
</file>

<file path=xl/sharedStrings.xml><?xml version="1.0" encoding="utf-8"?>
<sst xmlns="http://schemas.openxmlformats.org/spreadsheetml/2006/main" count="476" uniqueCount="315">
  <si>
    <t>LP</t>
  </si>
  <si>
    <t>Nazwa</t>
  </si>
  <si>
    <t>Osoba odpowiedzialna</t>
  </si>
  <si>
    <t>Numer seryjny</t>
  </si>
  <si>
    <t>Rok produkcji</t>
  </si>
  <si>
    <t>Liczba operatorów</t>
  </si>
  <si>
    <t>Wartość brutto początkowa</t>
  </si>
  <si>
    <t>Data zakupu</t>
  </si>
  <si>
    <t>Rodzaj świadectwa</t>
  </si>
  <si>
    <t>VLOS</t>
  </si>
  <si>
    <t>BVLOS</t>
  </si>
  <si>
    <t>DJI MAVIC 2 ZOOM</t>
  </si>
  <si>
    <t>Tymoteusz Turlej</t>
  </si>
  <si>
    <t>0M6CH7SR0A1BHY</t>
  </si>
  <si>
    <t>YUNEEC H850-RTK</t>
  </si>
  <si>
    <t>1653FYU23400010B2202</t>
  </si>
  <si>
    <t>AIR200201CA</t>
  </si>
  <si>
    <t>Dron DJI Air 3 Fly More COMBO RC2</t>
  </si>
  <si>
    <t>dr inż. Paweł Hyla</t>
  </si>
  <si>
    <t>1581F6N8C23820032S1E</t>
  </si>
  <si>
    <t>WFiIS</t>
  </si>
  <si>
    <t>Mirosław Zimnoch</t>
  </si>
  <si>
    <t>1ZNBJ5F00C00JW</t>
  </si>
  <si>
    <t>1ZNBJAX00C005D</t>
  </si>
  <si>
    <t>DJI, Mavic Air 2 Fly More Combo</t>
  </si>
  <si>
    <t>3N3BH5S002009P (kontroler)</t>
  </si>
  <si>
    <t>DJI, Mavic Air 3 Fly More Combo</t>
  </si>
  <si>
    <t>1581F6N8C23820032S9T</t>
  </si>
  <si>
    <t>WEAIiIB</t>
  </si>
  <si>
    <t>Piotr Augustyniak</t>
  </si>
  <si>
    <t>1WNBH36 0020168</t>
  </si>
  <si>
    <t>DJI Mavic Air Combo</t>
  </si>
  <si>
    <t>Tomasz Kryjak</t>
  </si>
  <si>
    <t>0K1CGA7RAJ17PC</t>
  </si>
  <si>
    <t>WIMIR</t>
  </si>
  <si>
    <t>WIMiR</t>
  </si>
  <si>
    <t>Jednostka</t>
  </si>
  <si>
    <t>Sektor Techniczny</t>
  </si>
  <si>
    <t>Maciej Kula
 Zbigniew Jezuit</t>
  </si>
  <si>
    <t>DJI Mavic 3 Pro Cine Premium Combo</t>
  </si>
  <si>
    <t>WZ</t>
  </si>
  <si>
    <t>Adam Ryś</t>
  </si>
  <si>
    <t>1581F6MKC235C024F27D</t>
  </si>
  <si>
    <t xml:space="preserve">Imię i Nazwisko pilota </t>
  </si>
  <si>
    <t>Numer świadectwa kwalifikacji</t>
  </si>
  <si>
    <t>Numer pilota</t>
  </si>
  <si>
    <t>POL-RP-9ba36655cabs</t>
  </si>
  <si>
    <t>1, 2</t>
  </si>
  <si>
    <t>POL-RP-beb205c6062n</t>
  </si>
  <si>
    <t>Oznaczenie drona                   (LP z wykazu dronów)</t>
  </si>
  <si>
    <t>PL.31023.UAV</t>
  </si>
  <si>
    <t>POL-RP-827214257c89</t>
  </si>
  <si>
    <t>Jakub Batyzel</t>
  </si>
  <si>
    <t>POL-RP-d3a7529ecb4t</t>
  </si>
  <si>
    <t>Yaroslaw Bezyk</t>
  </si>
  <si>
    <t>POL-RP-1763a200f1cq</t>
  </si>
  <si>
    <t>Paweł Jagoda</t>
  </si>
  <si>
    <t>POL-RP-bd0e6211a27q</t>
  </si>
  <si>
    <t>Anna Stolarska</t>
  </si>
  <si>
    <t>PL.60790.UAVO</t>
  </si>
  <si>
    <t>POL-RP-64cf6a143473</t>
  </si>
  <si>
    <t>Maciej Kula</t>
  </si>
  <si>
    <t>PL.60698.UAVO</t>
  </si>
  <si>
    <t>POL-RP-bcdd52673d77</t>
  </si>
  <si>
    <t>Zbigniew Jezuit</t>
  </si>
  <si>
    <t>PL.60753.UAVO</t>
  </si>
  <si>
    <t>POL-RP-18088ad54c69</t>
  </si>
  <si>
    <t>POL-RP-94d2037cc82c</t>
  </si>
  <si>
    <t>Hubert Szolc</t>
  </si>
  <si>
    <t>PL.56845.UAVO</t>
  </si>
  <si>
    <t>POL-RP-9a21a9998d37</t>
  </si>
  <si>
    <t>Mateusz Wąsala</t>
  </si>
  <si>
    <t>PL.56858.UAVO</t>
  </si>
  <si>
    <t>POL-RP-e0ad8bc6bb82</t>
  </si>
  <si>
    <t>PL.56868.UAVO</t>
  </si>
  <si>
    <t>POL-RP-ff1b9a6c28a5</t>
  </si>
  <si>
    <t>Krzysztof Błachut</t>
  </si>
  <si>
    <t>PL.56799.UAVO</t>
  </si>
  <si>
    <t>POL-RP-3a239fec8658</t>
  </si>
  <si>
    <t>Yuneec H850 RTK</t>
  </si>
  <si>
    <t>WIEiT</t>
  </si>
  <si>
    <t>Robert Chodorek</t>
  </si>
  <si>
    <t>1653FYU22430021B2202</t>
  </si>
  <si>
    <t>-</t>
  </si>
  <si>
    <t>PL.57502.UAVO</t>
  </si>
  <si>
    <t xml:space="preserve">POL-RP-fc1cb484f4c4 </t>
  </si>
  <si>
    <t>DJI Phantom 4RTK</t>
  </si>
  <si>
    <t>WGGiIŚ</t>
  </si>
  <si>
    <t>Michał Nędzka</t>
  </si>
  <si>
    <t>OV2SJ5CRA40260 </t>
  </si>
  <si>
    <t>DJI Mavic 3M Enterprise RTK</t>
  </si>
  <si>
    <t>1581F5FKD2343300D7P3C </t>
  </si>
  <si>
    <t>DJI Mavic Mini Fly More Combo</t>
  </si>
  <si>
    <t>MR1SD25</t>
  </si>
  <si>
    <t>DJI Matrice 300 RTK</t>
  </si>
  <si>
    <t>Paweł Ćwiąkała</t>
  </si>
  <si>
    <t>1ZNBJ8700C00T4</t>
  </si>
  <si>
    <t>Kamera DJI P1</t>
  </si>
  <si>
    <t>Skaner YellowScan Mapper</t>
  </si>
  <si>
    <t>Kamera Multispektralna MicaSense RedEdge-P</t>
  </si>
  <si>
    <t>POL-RP-62c0e952a0d2</t>
  </si>
  <si>
    <t>POL-RP-d152e3ed0ab7</t>
  </si>
  <si>
    <t>Karolina Pargieła</t>
  </si>
  <si>
    <t>POL-RP-391c08169a16</t>
  </si>
  <si>
    <t>PL.64768.UAVO</t>
  </si>
  <si>
    <t>Natalia Borowiec</t>
  </si>
  <si>
    <t>POL-RP-9bea5eecda9x</t>
  </si>
  <si>
    <t>Urszula Marmol</t>
  </si>
  <si>
    <t>POL-RP-f401df34307c</t>
  </si>
  <si>
    <t>Wartość rzeczywista                                            (20% zużycia      za każdy rok)</t>
  </si>
  <si>
    <t>certyfikat</t>
  </si>
  <si>
    <t xml:space="preserve">Jędrzej Minda </t>
  </si>
  <si>
    <t>PL.35591.UAVO</t>
  </si>
  <si>
    <t>PL.30326.UAVO</t>
  </si>
  <si>
    <t xml:space="preserve">Antoni Rzonca </t>
  </si>
  <si>
    <t>POL-RP-5d989832cb7l</t>
  </si>
  <si>
    <t>1581F6GKB238100400BP</t>
  </si>
  <si>
    <t>13,15,17</t>
  </si>
  <si>
    <t>Kamera DJI L1</t>
  </si>
  <si>
    <t>DJI Mavic 3T Enterprise RTK</t>
  </si>
  <si>
    <t>WGGiOŚ</t>
  </si>
  <si>
    <t>Grzegorz Machowski</t>
  </si>
  <si>
    <t>3N3BJ5V01202BF</t>
  </si>
  <si>
    <t>DJI, Mavic Air 2S Fly More Combo</t>
  </si>
  <si>
    <t>3YTBK8V00301PK</t>
  </si>
  <si>
    <t>DJI Mavic 3 Enterprise RTK</t>
  </si>
  <si>
    <t>Andrzej Świąder</t>
  </si>
  <si>
    <t>1581F5FHB22AG0020D2M</t>
  </si>
  <si>
    <t>Mateusz Jakubiak</t>
  </si>
  <si>
    <t>POL-RP-7ca1f932fdbf</t>
  </si>
  <si>
    <t>Jerzy Zasadni</t>
  </si>
  <si>
    <t>POL-RP-1c5558a26e5y</t>
  </si>
  <si>
    <t>Piotr Olchowy</t>
  </si>
  <si>
    <t>POL-RP-ef3d780d07fy</t>
  </si>
  <si>
    <t>13,14,16,17,18</t>
  </si>
  <si>
    <t>POL-RP-wnfubnf0jgnr</t>
  </si>
  <si>
    <t>POL-RP-ij3dtwquoamp</t>
  </si>
  <si>
    <t>Mateusz Skrzyński</t>
  </si>
  <si>
    <t>Katarzyna Januchta</t>
  </si>
  <si>
    <t>DJI Matrice 350 RTK</t>
  </si>
  <si>
    <t>sensor do drona DJI Matrice 350 RTK</t>
  </si>
  <si>
    <t>sensor do drona DJI Matrice 300 RTK</t>
  </si>
  <si>
    <t>wymieniony dron lata tylko z jednym z poniżej podanych sensorów</t>
  </si>
  <si>
    <t>wartość rzeczywista pomniejszona o sensory</t>
  </si>
  <si>
    <t>wartość rzeczywista sensorów/wyposażenia</t>
  </si>
  <si>
    <t xml:space="preserve">Numer inwentarzowy </t>
  </si>
  <si>
    <t>T/790-000-72563</t>
  </si>
  <si>
    <t>T/790-000-72968</t>
  </si>
  <si>
    <t>DJI Matrice 300 RTK+DJI Zenmuse H20+MicaSense RedEdge MX, ZFS Aqua</t>
  </si>
  <si>
    <t>DJI Matrice 300 RTK+Multisensor meteo+Analizator CH4+System AirCore, ZFS Atmos</t>
  </si>
  <si>
    <t>T/790-000-74750</t>
  </si>
  <si>
    <t>616-000 (DO-gncd) W-4/933</t>
  </si>
  <si>
    <t xml:space="preserve">T/629-000-74252 </t>
  </si>
  <si>
    <t>T/623-000-74270</t>
  </si>
  <si>
    <t>T/790-000-72650</t>
  </si>
  <si>
    <t>T/790-000-72597</t>
  </si>
  <si>
    <t>616-000 (DO-gncd) PST/0003338</t>
  </si>
  <si>
    <t xml:space="preserve">150.31 W-7/455 </t>
  </si>
  <si>
    <t xml:space="preserve">T/790-000-73582 </t>
  </si>
  <si>
    <t>T/790-000-73958</t>
  </si>
  <si>
    <t>T/790-000-74134</t>
  </si>
  <si>
    <t>W-7/4506</t>
  </si>
  <si>
    <t>W-7/1011</t>
  </si>
  <si>
    <t>W-7/1069</t>
  </si>
  <si>
    <t xml:space="preserve">T/790-000-074075 </t>
  </si>
  <si>
    <t>W-7/86</t>
  </si>
  <si>
    <t xml:space="preserve">wyposażenie - 3XMDJB400120B4 </t>
  </si>
  <si>
    <t>T/790-000-73819</t>
  </si>
  <si>
    <t>wyposażenie - MAP0107</t>
  </si>
  <si>
    <t xml:space="preserve">wyposażenie - PR03-2117762-MS </t>
  </si>
  <si>
    <t>T/664-000-73775</t>
  </si>
  <si>
    <t xml:space="preserve">wyposażenie - 3FCDL4M004M46Z </t>
  </si>
  <si>
    <t xml:space="preserve">T/623-000-74270 </t>
  </si>
  <si>
    <t>wyposażenie - PR03-2310699-MS</t>
  </si>
  <si>
    <t>W7/3884</t>
  </si>
  <si>
    <t>W7/3886</t>
  </si>
  <si>
    <t>POL-RP-de09ccacdfcw</t>
  </si>
  <si>
    <t>WTK</t>
  </si>
  <si>
    <t>Michał Lupa</t>
  </si>
  <si>
    <t>1581F6GKX254L00405Q1</t>
  </si>
  <si>
    <t>T/790-000-7536</t>
  </si>
  <si>
    <t>1581F6GKB245G004005B</t>
  </si>
  <si>
    <t>DJI Mavic Air 2 (MA2UE1N)</t>
  </si>
  <si>
    <t>13,14,16,17,18,22</t>
  </si>
  <si>
    <t>Jakub Uchacz</t>
  </si>
  <si>
    <t>Kacper Sikora</t>
  </si>
  <si>
    <t>POL-RP-s6rmdqdu7pqt</t>
  </si>
  <si>
    <t>POL-RP-6ersuy6c1i2a</t>
  </si>
  <si>
    <t>Bartosz Skóra</t>
  </si>
  <si>
    <t>Jakub Sumara</t>
  </si>
  <si>
    <t>Piotr Krajewski</t>
  </si>
  <si>
    <t>Zuzanna Dybcio</t>
  </si>
  <si>
    <t>Zuzanna Chaniewska</t>
  </si>
  <si>
    <t>Jakub Staszel</t>
  </si>
  <si>
    <t>Weronika Jopek</t>
  </si>
  <si>
    <t>Adrian Bobowski</t>
  </si>
  <si>
    <t>Katarzyna Adamek</t>
  </si>
  <si>
    <t>Krzysztof Grabowski</t>
  </si>
  <si>
    <t>Tymoteusz Walczak</t>
  </si>
  <si>
    <t>Piotr Pichór</t>
  </si>
  <si>
    <t>Martyna Durda</t>
  </si>
  <si>
    <t>Jakub Klimek</t>
  </si>
  <si>
    <t>Jakub Chachowski</t>
  </si>
  <si>
    <t>Konrad Rotter</t>
  </si>
  <si>
    <t>Eeshu Raj</t>
  </si>
  <si>
    <t>Andrzej Kruk</t>
  </si>
  <si>
    <t>POL-RP-84f3b1f559el</t>
  </si>
  <si>
    <t>POL-RP-hvp6f7i1s5vo</t>
  </si>
  <si>
    <t>POL-RP-ygh6evylk4kp</t>
  </si>
  <si>
    <t>POL-RP-w1o7l3d4haqr</t>
  </si>
  <si>
    <t>POL-RP-bce6a4f0081w</t>
  </si>
  <si>
    <t>POL-RP-2bfc6a99dd4h</t>
  </si>
  <si>
    <t>POL-RP-9wakwtxxuo8w</t>
  </si>
  <si>
    <t>POL-RP-ipjmie9mc9t7</t>
  </si>
  <si>
    <t>POL-RP-9ztvvd70s60r</t>
  </si>
  <si>
    <t>POL-RP-omx0ak4zo82o</t>
  </si>
  <si>
    <t>POL-RP-srhms1qf8kui</t>
  </si>
  <si>
    <t>POL-RP-ud339oxx9h7j</t>
  </si>
  <si>
    <t>POL-RP-walpgfdbwwkb</t>
  </si>
  <si>
    <t>POL-RP-k2f7qcx9cocf</t>
  </si>
  <si>
    <t>POL-RP-u96syo8a8skg</t>
  </si>
  <si>
    <t>POL-RP-atfnwj7tdvkl</t>
  </si>
  <si>
    <t>POL-RP-llzq8s8yk7eo</t>
  </si>
  <si>
    <t>POL-RP-t5b82ftfguat</t>
  </si>
  <si>
    <t>POL-RP-ewcqjtvvz54u</t>
  </si>
  <si>
    <t>POL-RP-ljjsj2va7zvp</t>
  </si>
  <si>
    <t>POL-RP-hhz3jqhxa5u5</t>
  </si>
  <si>
    <t>POL-RP-d8we1eqz55cs</t>
  </si>
  <si>
    <t>POL-RP-1u3gg76xpcxq</t>
  </si>
  <si>
    <t>POL-RP-cca0c963c58x</t>
  </si>
  <si>
    <t>POL-RP-c47547eb686x</t>
  </si>
  <si>
    <t>POL-RP-sy91r7ew7p9w</t>
  </si>
  <si>
    <t>POL-RP-zp2pgqz96a6x</t>
  </si>
  <si>
    <t xml:space="preserve">POL-RP-8taphrb3hi9w
 </t>
  </si>
  <si>
    <t>Tomasz Dąbrowa</t>
  </si>
  <si>
    <t>Jakub Niedźwiedź</t>
  </si>
  <si>
    <t xml:space="preserve">Łukasz Firek </t>
  </si>
  <si>
    <t>Agata Kołodziejczyk</t>
  </si>
  <si>
    <t xml:space="preserve">Klaudia Kociuk </t>
  </si>
  <si>
    <t>Zuzanna Słobodzian</t>
  </si>
  <si>
    <t>Maria Gąsiorowska</t>
  </si>
  <si>
    <t>A1, A2, A3</t>
  </si>
  <si>
    <t>A1, A3</t>
  </si>
  <si>
    <t xml:space="preserve">A1, A2, A3, NSTS-01, 02, 05, 06, STS </t>
  </si>
  <si>
    <t xml:space="preserve">A1, A2, A3, NSTS-01, 02, 05, 06, </t>
  </si>
  <si>
    <t>A1, A2, A3, NSTS-01, 02, STS-01</t>
  </si>
  <si>
    <t xml:space="preserve">A1, A2, A3, NSTS-01, 02, 05, 06, STS-01, 02, INS </t>
  </si>
  <si>
    <t>A1, A2, A3, NSTS-01, 02, 05, 06, STS-01, 02</t>
  </si>
  <si>
    <t xml:space="preserve">A1, A2, A3, NSTS-01, 02, </t>
  </si>
  <si>
    <t xml:space="preserve">A1, A2, A3, NSTS-01, </t>
  </si>
  <si>
    <t>DJI Mavic 4T</t>
  </si>
  <si>
    <t>1581F7K3C251H00C6Z4T</t>
  </si>
  <si>
    <t>T/790-000-75465</t>
  </si>
  <si>
    <t>Jaromir Przybyło</t>
  </si>
  <si>
    <t>POL-RP-7a659feb69bh</t>
  </si>
  <si>
    <t>Michał Barcik</t>
  </si>
  <si>
    <t>A1, A2, A3, NSTS-01, NSTS-02</t>
  </si>
  <si>
    <t>Martyna Bartczak</t>
  </si>
  <si>
    <t>POL-RP-b6b913d6dc0r</t>
  </si>
  <si>
    <t>13, 17</t>
  </si>
  <si>
    <t>POL-RP-8akfetpn2aav</t>
  </si>
  <si>
    <t>Jakub Kopeć</t>
  </si>
  <si>
    <t>T/790-000-75554</t>
  </si>
  <si>
    <t xml:space="preserve">W-7/996 </t>
  </si>
  <si>
    <t>Dron DJIMAVIC AIR 2 FLY MORE COMBO</t>
  </si>
  <si>
    <t>Uprawnienia</t>
  </si>
  <si>
    <t>Nr Operatora AGH: POL2c8293683d09r</t>
  </si>
  <si>
    <t>Data ważności uprawnień</t>
  </si>
  <si>
    <t xml:space="preserve">Rejestr pilotów </t>
  </si>
  <si>
    <t>08.04.2026 (open), 4.01.2029 (specific)</t>
  </si>
  <si>
    <t>23.03.2026 (open), 1.12.2026 (specific)</t>
  </si>
  <si>
    <t>03.03.2026 (open), 1.12.2026 (specific)</t>
  </si>
  <si>
    <t>1.12.2026 (open), 2.12.2028 (specific)</t>
  </si>
  <si>
    <t>2.12.2026 (open), 2.12.2028 (specific)</t>
  </si>
  <si>
    <t>30.12.2026 (open), 2.12.2028 (specific)</t>
  </si>
  <si>
    <t>29.12.2026 (open), 2.12.2028 (specific)</t>
  </si>
  <si>
    <t>23.12.2026 (open), 2.12.2028 (specific)</t>
  </si>
  <si>
    <t>22.06.2026 (open), 7.05.2029 (specific) INS, 17.10.2026</t>
  </si>
  <si>
    <t>29.09.2026 (open), 2.12.2026 (specific)</t>
  </si>
  <si>
    <t>17.09.2026 (open), 2.12.2026 (specific)</t>
  </si>
  <si>
    <t>1.20.2030</t>
  </si>
  <si>
    <t>Michał Lasoń</t>
  </si>
  <si>
    <t xml:space="preserve">Przemysław Pachytel </t>
  </si>
  <si>
    <t>POL-RP-1vzwmj6x21c8</t>
  </si>
  <si>
    <t>1581F5FJD232E00D70C9</t>
  </si>
  <si>
    <t>DJI Mavic 3 Thermal</t>
  </si>
  <si>
    <t>WGGIIOŚ, Miękinia</t>
  </si>
  <si>
    <t>Alicja Kochman</t>
  </si>
  <si>
    <t>T/664-000-74590</t>
  </si>
  <si>
    <t>Piotr Ciągotura</t>
  </si>
  <si>
    <t>Maciej Słoboda</t>
  </si>
  <si>
    <t>13,14,18</t>
  </si>
  <si>
    <t>POL-RP-nozp7h64gmdx</t>
  </si>
  <si>
    <t>Stanisław Szombara</t>
  </si>
  <si>
    <t xml:space="preserve"> Rejestr Dronów </t>
  </si>
  <si>
    <t>wartość otworzeniowa sensorów/wyposażenia</t>
  </si>
  <si>
    <t>1581F5FJ825B200AS2QZ</t>
  </si>
  <si>
    <t xml:space="preserve">DJI Flip </t>
  </si>
  <si>
    <t>Elżbieta Jasińska</t>
  </si>
  <si>
    <t>W-7/105</t>
  </si>
  <si>
    <t>1581F7V2X253K0189MT3</t>
  </si>
  <si>
    <t>DJI Matrice 400</t>
  </si>
  <si>
    <t>P. Wachniew, J. Nęcki</t>
  </si>
  <si>
    <t>T/664-000-75768</t>
  </si>
  <si>
    <t>1581F8DBW257C00A2RSX</t>
  </si>
  <si>
    <t>wyposażenie - 34DDM8H0013135</t>
  </si>
  <si>
    <t>OP-TDLAS BLV-CH4 400</t>
  </si>
  <si>
    <t>wyposażenie - 101272</t>
  </si>
  <si>
    <t>Aeris MIRA Strato CH4/C2H6</t>
  </si>
  <si>
    <t>Michał Kud</t>
  </si>
  <si>
    <t>POL-RP-62ce17496bb6</t>
  </si>
  <si>
    <t>Michał Gałkowski</t>
  </si>
  <si>
    <t>POL-RP-2fb163f3e76w</t>
  </si>
  <si>
    <t>POL-RP-e8j63a1anai2</t>
  </si>
  <si>
    <t>Załącznik 7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</si>
</sst>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theme="1"/>
      <name val="Calibri"/>
      <family val="2"/>
      <charset val="238"/>
    </font>
    <font>
      <sz val="8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8"/>
      <color theme="1"/>
      <name val="Verdana"/>
      <family val="2"/>
      <charset val="238"/>
    </font>
    <font>
      <b/>
      <u/>
      <sz val="8"/>
      <name val="Verdana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name val="Verdana"/>
      <family val="2"/>
    </font>
    <font>
      <b/>
      <sz val="8"/>
      <name val="Verdana"/>
      <family val="2"/>
      <charset val="238"/>
    </font>
    <font>
      <sz val="1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Calibri"/>
      <family val="2"/>
      <charset val="238"/>
      <scheme val="minor"/>
    </font>
    <font>
      <sz val="8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color rgb="FFFF0000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5">
    <xf numFmtId="0" fontId="0" fillId="0" borderId="0" xfId="0"/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2" fontId="0" fillId="0" borderId="0" xfId="0" applyNumberForma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7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0" xfId="0" applyFont="1"/>
    <xf numFmtId="0" fontId="5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vertical="top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7" xfId="0" applyFont="1" applyBorder="1"/>
    <xf numFmtId="0" fontId="11" fillId="0" borderId="7" xfId="0" applyFont="1" applyBorder="1" applyAlignment="1">
      <alignment horizontal="left" vertical="center"/>
    </xf>
    <xf numFmtId="0" fontId="11" fillId="0" borderId="16" xfId="0" applyFont="1" applyBorder="1"/>
    <xf numFmtId="0" fontId="11" fillId="0" borderId="16" xfId="0" applyFont="1" applyBorder="1" applyAlignment="1">
      <alignment horizontal="left" vertical="center"/>
    </xf>
    <xf numFmtId="0" fontId="11" fillId="0" borderId="6" xfId="0" applyFont="1" applyBorder="1"/>
    <xf numFmtId="0" fontId="11" fillId="2" borderId="6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16" xfId="0" applyFont="1" applyFill="1" applyBorder="1" applyAlignment="1">
      <alignment horizontal="left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0" borderId="0" xfId="0" applyFont="1"/>
    <xf numFmtId="0" fontId="5" fillId="0" borderId="12" xfId="0" applyFont="1" applyBorder="1" applyAlignment="1">
      <alignment horizontal="center" vertical="center"/>
    </xf>
    <xf numFmtId="4" fontId="5" fillId="0" borderId="0" xfId="0" applyNumberFormat="1" applyFont="1"/>
    <xf numFmtId="0" fontId="5" fillId="0" borderId="7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12" fillId="5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/>
    </xf>
    <xf numFmtId="0" fontId="5" fillId="3" borderId="15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44" fontId="6" fillId="0" borderId="6" xfId="1" applyFont="1" applyBorder="1" applyAlignment="1">
      <alignment horizontal="left" vertical="center"/>
    </xf>
    <xf numFmtId="44" fontId="5" fillId="0" borderId="6" xfId="1" applyFont="1" applyBorder="1" applyAlignment="1">
      <alignment horizontal="left" vertical="center"/>
    </xf>
    <xf numFmtId="44" fontId="6" fillId="4" borderId="6" xfId="1" applyFont="1" applyFill="1" applyBorder="1" applyAlignment="1">
      <alignment horizontal="left" vertical="center"/>
    </xf>
    <xf numFmtId="44" fontId="6" fillId="3" borderId="6" xfId="1" applyFont="1" applyFill="1" applyBorder="1" applyAlignment="1">
      <alignment horizontal="left" vertical="center"/>
    </xf>
    <xf numFmtId="44" fontId="6" fillId="3" borderId="1" xfId="1" applyFont="1" applyFill="1" applyBorder="1" applyAlignment="1">
      <alignment horizontal="left" vertical="center"/>
    </xf>
    <xf numFmtId="44" fontId="5" fillId="4" borderId="6" xfId="1" applyFont="1" applyFill="1" applyBorder="1" applyAlignment="1">
      <alignment horizontal="left" vertical="center"/>
    </xf>
    <xf numFmtId="44" fontId="5" fillId="3" borderId="6" xfId="1" applyFont="1" applyFill="1" applyBorder="1" applyAlignment="1">
      <alignment horizontal="left" vertical="center"/>
    </xf>
    <xf numFmtId="44" fontId="5" fillId="0" borderId="1" xfId="1" applyFont="1" applyBorder="1" applyAlignment="1">
      <alignment horizontal="left" vertical="center"/>
    </xf>
    <xf numFmtId="44" fontId="5" fillId="0" borderId="18" xfId="1" applyFont="1" applyBorder="1" applyAlignment="1">
      <alignment horizontal="left" vertical="center"/>
    </xf>
    <xf numFmtId="44" fontId="8" fillId="5" borderId="6" xfId="1" applyFont="1" applyFill="1" applyBorder="1" applyAlignment="1">
      <alignment horizontal="left"/>
    </xf>
    <xf numFmtId="44" fontId="5" fillId="0" borderId="1" xfId="1" applyFont="1" applyFill="1" applyBorder="1" applyAlignment="1">
      <alignment horizontal="left" vertical="center"/>
    </xf>
    <xf numFmtId="44" fontId="5" fillId="0" borderId="7" xfId="1" applyFont="1" applyBorder="1" applyAlignment="1">
      <alignment horizontal="left" vertical="center"/>
    </xf>
    <xf numFmtId="44" fontId="5" fillId="3" borderId="1" xfId="1" applyFont="1" applyFill="1" applyBorder="1" applyAlignment="1">
      <alignment horizontal="left" vertical="center"/>
    </xf>
    <xf numFmtId="44" fontId="6" fillId="0" borderId="1" xfId="1" applyFont="1" applyBorder="1" applyAlignment="1">
      <alignment horizontal="left" vertical="center"/>
    </xf>
    <xf numFmtId="44" fontId="5" fillId="0" borderId="17" xfId="1" applyFont="1" applyBorder="1" applyAlignment="1">
      <alignment horizontal="left" vertical="center"/>
    </xf>
    <xf numFmtId="44" fontId="12" fillId="5" borderId="6" xfId="1" applyFont="1" applyFill="1" applyBorder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44" fontId="8" fillId="6" borderId="6" xfId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2" fillId="0" borderId="6" xfId="0" applyFont="1" applyBorder="1"/>
    <xf numFmtId="3" fontId="2" fillId="0" borderId="6" xfId="0" applyNumberFormat="1" applyFont="1" applyBorder="1"/>
    <xf numFmtId="0" fontId="2" fillId="0" borderId="6" xfId="0" applyFont="1" applyBorder="1" applyAlignment="1">
      <alignment vertical="center"/>
    </xf>
    <xf numFmtId="0" fontId="6" fillId="0" borderId="5" xfId="0" applyFont="1" applyBorder="1" applyAlignment="1">
      <alignment horizontal="left" vertical="center"/>
    </xf>
    <xf numFmtId="0" fontId="11" fillId="0" borderId="25" xfId="0" applyFont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11" fillId="0" borderId="26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14" fontId="6" fillId="0" borderId="6" xfId="0" applyNumberFormat="1" applyFont="1" applyBorder="1" applyAlignment="1">
      <alignment horizontal="left" vertical="center"/>
    </xf>
    <xf numFmtId="0" fontId="11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44" fontId="5" fillId="2" borderId="17" xfId="1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44" fontId="5" fillId="2" borderId="27" xfId="1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left" vertical="center"/>
    </xf>
    <xf numFmtId="44" fontId="5" fillId="2" borderId="8" xfId="1" applyFont="1" applyFill="1" applyBorder="1" applyAlignment="1">
      <alignment horizontal="left" vertical="center"/>
    </xf>
    <xf numFmtId="14" fontId="11" fillId="0" borderId="6" xfId="0" applyNumberFormat="1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left" vertical="center"/>
    </xf>
    <xf numFmtId="14" fontId="11" fillId="0" borderId="7" xfId="0" applyNumberFormat="1" applyFont="1" applyBorder="1" applyAlignment="1">
      <alignment horizontal="left" vertical="center"/>
    </xf>
    <xf numFmtId="14" fontId="11" fillId="0" borderId="16" xfId="0" applyNumberFormat="1" applyFont="1" applyBorder="1" applyAlignment="1">
      <alignment horizontal="left" vertical="center"/>
    </xf>
    <xf numFmtId="0" fontId="6" fillId="0" borderId="6" xfId="0" applyFont="1" applyBorder="1"/>
    <xf numFmtId="14" fontId="6" fillId="0" borderId="6" xfId="0" applyNumberFormat="1" applyFont="1" applyBorder="1" applyAlignment="1">
      <alignment horizontal="left"/>
    </xf>
    <xf numFmtId="0" fontId="6" fillId="2" borderId="6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44" fontId="5" fillId="2" borderId="6" xfId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3" fontId="2" fillId="2" borderId="6" xfId="0" applyNumberFormat="1" applyFont="1" applyFill="1" applyBorder="1"/>
    <xf numFmtId="0" fontId="2" fillId="2" borderId="6" xfId="0" applyFont="1" applyFill="1" applyBorder="1"/>
    <xf numFmtId="0" fontId="5" fillId="2" borderId="28" xfId="0" applyFont="1" applyFill="1" applyBorder="1" applyAlignment="1">
      <alignment horizontal="left" vertical="center"/>
    </xf>
    <xf numFmtId="44" fontId="6" fillId="2" borderId="29" xfId="1" applyFont="1" applyFill="1" applyBorder="1" applyAlignment="1">
      <alignment horizontal="left" vertical="center"/>
    </xf>
    <xf numFmtId="44" fontId="8" fillId="0" borderId="0" xfId="0" applyNumberFormat="1" applyFont="1"/>
    <xf numFmtId="0" fontId="5" fillId="5" borderId="6" xfId="0" applyFont="1" applyFill="1" applyBorder="1" applyAlignment="1">
      <alignment horizontal="center" vertical="center" wrapText="1"/>
    </xf>
    <xf numFmtId="44" fontId="6" fillId="6" borderId="6" xfId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5" fillId="4" borderId="28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center" vertical="center"/>
    </xf>
    <xf numFmtId="44" fontId="5" fillId="4" borderId="31" xfId="1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44" fontId="5" fillId="3" borderId="19" xfId="1" applyFont="1" applyFill="1" applyBorder="1" applyAlignment="1">
      <alignment horizontal="left" vertical="center"/>
    </xf>
    <xf numFmtId="44" fontId="5" fillId="3" borderId="5" xfId="1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4" fontId="5" fillId="4" borderId="5" xfId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left" vertical="center"/>
    </xf>
    <xf numFmtId="0" fontId="6" fillId="2" borderId="2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44" fontId="6" fillId="2" borderId="4" xfId="1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30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/>
    </xf>
    <xf numFmtId="4" fontId="15" fillId="0" borderId="5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left" vertical="center"/>
    </xf>
    <xf numFmtId="0" fontId="5" fillId="3" borderId="15" xfId="0" applyFont="1" applyFill="1" applyBorder="1" applyAlignment="1">
      <alignment horizontal="left" vertical="center"/>
    </xf>
    <xf numFmtId="0" fontId="20" fillId="0" borderId="9" xfId="0" applyFont="1" applyBorder="1" applyAlignment="1">
      <alignment horizontal="center" vertical="center"/>
    </xf>
    <xf numFmtId="2" fontId="0" fillId="0" borderId="13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5" fillId="3" borderId="32" xfId="0" applyFont="1" applyFill="1" applyBorder="1" applyAlignment="1">
      <alignment horizontal="left" vertical="center"/>
    </xf>
    <xf numFmtId="0" fontId="5" fillId="3" borderId="33" xfId="0" applyFont="1" applyFill="1" applyBorder="1" applyAlignment="1">
      <alignment horizontal="left" vertical="center"/>
    </xf>
    <xf numFmtId="0" fontId="5" fillId="3" borderId="19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A828B-AB4F-442A-AB5A-A66A17827878}">
  <sheetPr>
    <pageSetUpPr fitToPage="1"/>
  </sheetPr>
  <dimension ref="A1:AA108"/>
  <sheetViews>
    <sheetView tabSelected="1" topLeftCell="E1" zoomScale="115" zoomScaleNormal="115" workbookViewId="0">
      <selection activeCell="E1" sqref="E1"/>
    </sheetView>
  </sheetViews>
  <sheetFormatPr defaultRowHeight="15" x14ac:dyDescent="0.25"/>
  <cols>
    <col min="1" max="1" width="3.7109375" style="1" customWidth="1"/>
    <col min="2" max="2" width="34.85546875" customWidth="1"/>
    <col min="3" max="3" width="17.42578125" style="1" customWidth="1"/>
    <col min="4" max="4" width="24.7109375" style="1" customWidth="1"/>
    <col min="5" max="5" width="43.5703125" style="1" bestFit="1" customWidth="1"/>
    <col min="6" max="6" width="44.5703125" customWidth="1"/>
    <col min="7" max="7" width="15.85546875" style="58" customWidth="1"/>
    <col min="8" max="8" width="13.140625" style="51" customWidth="1"/>
    <col min="9" max="9" width="12.7109375" style="51" customWidth="1"/>
    <col min="10" max="10" width="16.42578125" style="51" customWidth="1"/>
    <col min="11" max="11" width="22.42578125" style="51" customWidth="1"/>
    <col min="12" max="12" width="19.140625" customWidth="1"/>
    <col min="13" max="13" width="70.85546875" customWidth="1"/>
    <col min="14" max="14" width="9.5703125" bestFit="1" customWidth="1"/>
  </cols>
  <sheetData>
    <row r="1" spans="1:27" x14ac:dyDescent="0.25">
      <c r="A1" s="184"/>
      <c r="B1" s="184"/>
      <c r="C1" s="184"/>
      <c r="D1" s="184"/>
      <c r="E1" s="224" t="s">
        <v>314</v>
      </c>
      <c r="F1" s="9"/>
      <c r="G1" s="49"/>
      <c r="H1" s="45"/>
      <c r="I1" s="45"/>
      <c r="J1" s="53"/>
      <c r="K1" s="45"/>
      <c r="L1" s="8"/>
    </row>
    <row r="2" spans="1:27" ht="15.75" x14ac:dyDescent="0.25">
      <c r="A2" s="192" t="s">
        <v>294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</row>
    <row r="3" spans="1:27" x14ac:dyDescent="0.25">
      <c r="A3" s="185" t="s">
        <v>0</v>
      </c>
      <c r="B3" s="185" t="s">
        <v>1</v>
      </c>
      <c r="C3" s="185" t="s">
        <v>36</v>
      </c>
      <c r="D3" s="188" t="s">
        <v>2</v>
      </c>
      <c r="E3" s="191" t="s">
        <v>145</v>
      </c>
      <c r="F3" s="181" t="s">
        <v>3</v>
      </c>
      <c r="G3" s="193" t="s">
        <v>4</v>
      </c>
      <c r="H3" s="196" t="s">
        <v>5</v>
      </c>
      <c r="I3" s="197"/>
      <c r="J3" s="198" t="s">
        <v>6</v>
      </c>
      <c r="K3" s="193" t="s">
        <v>7</v>
      </c>
      <c r="L3" s="193" t="s">
        <v>109</v>
      </c>
    </row>
    <row r="4" spans="1:27" x14ac:dyDescent="0.25">
      <c r="A4" s="186"/>
      <c r="B4" s="186"/>
      <c r="C4" s="186"/>
      <c r="D4" s="189"/>
      <c r="E4" s="191"/>
      <c r="F4" s="182"/>
      <c r="G4" s="194"/>
      <c r="H4" s="196" t="s">
        <v>8</v>
      </c>
      <c r="I4" s="197"/>
      <c r="J4" s="199"/>
      <c r="K4" s="201"/>
      <c r="L4" s="203"/>
    </row>
    <row r="5" spans="1:27" x14ac:dyDescent="0.25">
      <c r="A5" s="187"/>
      <c r="B5" s="187"/>
      <c r="C5" s="187"/>
      <c r="D5" s="190"/>
      <c r="E5" s="191"/>
      <c r="F5" s="183"/>
      <c r="G5" s="195"/>
      <c r="H5" s="102" t="s">
        <v>9</v>
      </c>
      <c r="I5" s="102" t="s">
        <v>10</v>
      </c>
      <c r="J5" s="200"/>
      <c r="K5" s="202"/>
      <c r="L5" s="204"/>
    </row>
    <row r="6" spans="1:27" ht="15" customHeight="1" x14ac:dyDescent="0.25">
      <c r="A6" s="2">
        <v>1</v>
      </c>
      <c r="B6" s="13" t="s">
        <v>11</v>
      </c>
      <c r="C6" s="2" t="s">
        <v>34</v>
      </c>
      <c r="D6" s="16" t="s">
        <v>12</v>
      </c>
      <c r="E6" s="107" t="s">
        <v>163</v>
      </c>
      <c r="F6" s="79" t="s">
        <v>13</v>
      </c>
      <c r="G6" s="27">
        <v>2018</v>
      </c>
      <c r="H6" s="27">
        <v>2</v>
      </c>
      <c r="I6" s="27">
        <v>2</v>
      </c>
      <c r="J6" s="87">
        <v>4879</v>
      </c>
      <c r="K6" s="28">
        <v>2021</v>
      </c>
      <c r="L6" s="86">
        <f>J6*(1-20%)*(1-20%)*(1-20%)*(1-20%)*(1-20%)</f>
        <v>1598.7507200000007</v>
      </c>
      <c r="M6" s="19"/>
    </row>
    <row r="7" spans="1:27" ht="15" customHeight="1" x14ac:dyDescent="0.25">
      <c r="A7" s="2">
        <v>2</v>
      </c>
      <c r="B7" s="13" t="s">
        <v>14</v>
      </c>
      <c r="C7" s="2" t="s">
        <v>34</v>
      </c>
      <c r="D7" s="16" t="s">
        <v>12</v>
      </c>
      <c r="E7" s="108" t="s">
        <v>164</v>
      </c>
      <c r="F7" s="79" t="s">
        <v>15</v>
      </c>
      <c r="G7" s="27">
        <v>2023</v>
      </c>
      <c r="H7" s="27">
        <v>2</v>
      </c>
      <c r="I7" s="27">
        <v>2</v>
      </c>
      <c r="J7" s="87">
        <v>48595</v>
      </c>
      <c r="K7" s="28">
        <v>2023</v>
      </c>
      <c r="L7" s="86">
        <f>J7*(1-20%)*(1-20%)*(1-20%)</f>
        <v>24880.640000000003</v>
      </c>
    </row>
    <row r="8" spans="1:27" ht="25.5" customHeight="1" x14ac:dyDescent="0.25">
      <c r="A8" s="2">
        <v>3</v>
      </c>
      <c r="B8" s="14" t="s">
        <v>264</v>
      </c>
      <c r="C8" s="2" t="s">
        <v>35</v>
      </c>
      <c r="D8" s="16" t="s">
        <v>18</v>
      </c>
      <c r="E8" s="105" t="s">
        <v>174</v>
      </c>
      <c r="F8" s="80" t="s">
        <v>16</v>
      </c>
      <c r="G8" s="27">
        <v>2021</v>
      </c>
      <c r="H8" s="27"/>
      <c r="I8" s="27"/>
      <c r="J8" s="87">
        <v>4799</v>
      </c>
      <c r="K8" s="28">
        <v>2022</v>
      </c>
      <c r="L8" s="87">
        <f>J8*(1-20%)*(1-20%)*(1-20%)*(1-20%)</f>
        <v>1965.6704000000007</v>
      </c>
    </row>
    <row r="9" spans="1:27" ht="15" customHeight="1" x14ac:dyDescent="0.25">
      <c r="A9" s="2">
        <v>4</v>
      </c>
      <c r="B9" s="14" t="s">
        <v>17</v>
      </c>
      <c r="C9" s="2" t="s">
        <v>35</v>
      </c>
      <c r="D9" s="16" t="s">
        <v>18</v>
      </c>
      <c r="E9" s="105" t="s">
        <v>175</v>
      </c>
      <c r="F9" s="74" t="s">
        <v>19</v>
      </c>
      <c r="G9" s="55">
        <v>2023</v>
      </c>
      <c r="H9" s="27"/>
      <c r="I9" s="27"/>
      <c r="J9" s="87">
        <v>7499</v>
      </c>
      <c r="K9" s="28">
        <v>2023</v>
      </c>
      <c r="L9" s="87">
        <f>J9*(1-20%)*(1-20%)*(1-20%)</f>
        <v>3839.4880000000007</v>
      </c>
    </row>
    <row r="10" spans="1:27" ht="27.95" customHeight="1" x14ac:dyDescent="0.25">
      <c r="A10" s="15">
        <v>5</v>
      </c>
      <c r="B10" s="18" t="s">
        <v>148</v>
      </c>
      <c r="C10" s="15" t="s">
        <v>20</v>
      </c>
      <c r="D10" s="75" t="s">
        <v>21</v>
      </c>
      <c r="E10" s="109" t="s">
        <v>146</v>
      </c>
      <c r="F10" s="7" t="s">
        <v>22</v>
      </c>
      <c r="G10" s="46">
        <v>2021</v>
      </c>
      <c r="H10" s="46">
        <v>5</v>
      </c>
      <c r="I10" s="46">
        <v>0</v>
      </c>
      <c r="J10" s="96">
        <v>144992.4</v>
      </c>
      <c r="K10" s="30">
        <v>2021</v>
      </c>
      <c r="L10" s="87">
        <f>J10*(1-20%)*(1-20%)*(1-20%)*(1-20%)*(1-20%)</f>
        <v>47511.109632000007</v>
      </c>
    </row>
    <row r="11" spans="1:27" ht="31.5" x14ac:dyDescent="0.25">
      <c r="A11" s="70">
        <v>6</v>
      </c>
      <c r="B11" s="136" t="s">
        <v>149</v>
      </c>
      <c r="C11" s="70" t="s">
        <v>20</v>
      </c>
      <c r="D11" s="137" t="s">
        <v>21</v>
      </c>
      <c r="E11" s="138" t="s">
        <v>147</v>
      </c>
      <c r="F11" s="139" t="s">
        <v>23</v>
      </c>
      <c r="G11" s="123">
        <v>2022</v>
      </c>
      <c r="H11" s="123">
        <v>5</v>
      </c>
      <c r="I11" s="123">
        <v>0</v>
      </c>
      <c r="J11" s="140">
        <v>61000</v>
      </c>
      <c r="K11" s="141">
        <v>2022</v>
      </c>
      <c r="L11" s="140">
        <f>J11*(1-20%)*(1-20%)*(1-20%)*(1-20%)</f>
        <v>24985.600000000002</v>
      </c>
      <c r="M11" s="142"/>
    </row>
    <row r="12" spans="1:27" ht="27.95" customHeight="1" x14ac:dyDescent="0.25">
      <c r="A12" s="2">
        <v>7</v>
      </c>
      <c r="B12" s="13" t="s">
        <v>24</v>
      </c>
      <c r="C12" s="2" t="s">
        <v>37</v>
      </c>
      <c r="D12" s="76" t="s">
        <v>38</v>
      </c>
      <c r="E12" s="107" t="s">
        <v>156</v>
      </c>
      <c r="F12" s="79" t="s">
        <v>25</v>
      </c>
      <c r="G12" s="27">
        <v>2020</v>
      </c>
      <c r="H12" s="27">
        <v>6</v>
      </c>
      <c r="I12" s="27">
        <v>0</v>
      </c>
      <c r="J12" s="87">
        <v>4750</v>
      </c>
      <c r="K12" s="28">
        <v>2020</v>
      </c>
      <c r="L12" s="87">
        <f>J12*(1-20%)*(1-20%)*(1-20%)*(1-20%)*(1-20%)*(1-20%)</f>
        <v>1245.1840000000002</v>
      </c>
      <c r="N12" s="19"/>
    </row>
    <row r="13" spans="1:27" ht="27.95" customHeight="1" x14ac:dyDescent="0.25">
      <c r="A13" s="2">
        <v>8</v>
      </c>
      <c r="B13" s="13" t="s">
        <v>26</v>
      </c>
      <c r="C13" s="2" t="s">
        <v>37</v>
      </c>
      <c r="D13" s="76" t="s">
        <v>38</v>
      </c>
      <c r="E13" s="107" t="s">
        <v>151</v>
      </c>
      <c r="F13" s="79" t="s">
        <v>27</v>
      </c>
      <c r="G13" s="27">
        <v>2023</v>
      </c>
      <c r="H13" s="27">
        <v>6</v>
      </c>
      <c r="I13" s="27">
        <v>0</v>
      </c>
      <c r="J13" s="87">
        <v>7089</v>
      </c>
      <c r="K13" s="28">
        <v>2023</v>
      </c>
      <c r="L13" s="86">
        <f>J13*(1-20%)*(1-20%)*(1-20%)</f>
        <v>3629.5680000000011</v>
      </c>
    </row>
    <row r="14" spans="1:27" s="21" customFormat="1" ht="15" customHeight="1" x14ac:dyDescent="0.2">
      <c r="A14" s="2">
        <v>9</v>
      </c>
      <c r="B14" s="13" t="s">
        <v>182</v>
      </c>
      <c r="C14" s="2" t="s">
        <v>28</v>
      </c>
      <c r="D14" s="16" t="s">
        <v>29</v>
      </c>
      <c r="E14" s="107" t="s">
        <v>165</v>
      </c>
      <c r="F14" s="79" t="s">
        <v>30</v>
      </c>
      <c r="G14" s="27">
        <v>2021</v>
      </c>
      <c r="H14" s="27">
        <v>1</v>
      </c>
      <c r="I14" s="27">
        <v>0</v>
      </c>
      <c r="J14" s="87">
        <v>3699</v>
      </c>
      <c r="K14" s="28">
        <v>2021</v>
      </c>
      <c r="L14" s="86">
        <f>J14*(1-20%)*(1-20%)*(1-20%)*(1-20%)*(1-20%)</f>
        <v>1212.0883200000003</v>
      </c>
      <c r="M14" s="20"/>
      <c r="N14" s="20"/>
    </row>
    <row r="15" spans="1:27" ht="15" customHeight="1" x14ac:dyDescent="0.25">
      <c r="A15" s="3">
        <v>10</v>
      </c>
      <c r="B15" s="22" t="s">
        <v>31</v>
      </c>
      <c r="C15" s="3" t="s">
        <v>28</v>
      </c>
      <c r="D15" s="77" t="s">
        <v>32</v>
      </c>
      <c r="E15" s="107" t="s">
        <v>161</v>
      </c>
      <c r="F15" s="81" t="s">
        <v>33</v>
      </c>
      <c r="G15" s="47">
        <v>2019</v>
      </c>
      <c r="H15" s="47">
        <v>4</v>
      </c>
      <c r="I15" s="47">
        <v>0</v>
      </c>
      <c r="J15" s="97">
        <v>3879.03</v>
      </c>
      <c r="K15" s="52">
        <v>2019</v>
      </c>
      <c r="L15" s="86">
        <f>J15*(1-20%)*(1-20%)*(1-20%)*(1-20%)*(1-20%)*(1-20%)*(1-20%)</f>
        <v>813.4915522560002</v>
      </c>
      <c r="M15" s="23"/>
      <c r="N15" s="23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s="21" customFormat="1" ht="15" customHeight="1" x14ac:dyDescent="0.25">
      <c r="A16" s="2">
        <v>11</v>
      </c>
      <c r="B16" s="25" t="s">
        <v>39</v>
      </c>
      <c r="C16" s="2" t="s">
        <v>40</v>
      </c>
      <c r="D16" s="16" t="s">
        <v>41</v>
      </c>
      <c r="E16" s="105" t="s">
        <v>160</v>
      </c>
      <c r="F16" s="82" t="s">
        <v>42</v>
      </c>
      <c r="G16" s="27">
        <v>2023</v>
      </c>
      <c r="H16" s="27">
        <v>0</v>
      </c>
      <c r="I16" s="27">
        <v>0</v>
      </c>
      <c r="J16" s="87">
        <v>23431.5</v>
      </c>
      <c r="K16" s="28">
        <v>2023</v>
      </c>
      <c r="L16" s="86">
        <f>J16*(1-20%)*(1-20%)*(1-20%)</f>
        <v>11996.928000000002</v>
      </c>
      <c r="M16" s="20"/>
      <c r="N16" s="20"/>
    </row>
    <row r="17" spans="1:17" ht="15" customHeight="1" x14ac:dyDescent="0.25">
      <c r="A17" s="7">
        <v>12</v>
      </c>
      <c r="B17" s="2" t="s">
        <v>79</v>
      </c>
      <c r="C17" s="2" t="s">
        <v>80</v>
      </c>
      <c r="D17" s="16" t="s">
        <v>81</v>
      </c>
      <c r="E17" s="105" t="s">
        <v>152</v>
      </c>
      <c r="F17" s="79" t="s">
        <v>82</v>
      </c>
      <c r="G17" s="27">
        <v>2023</v>
      </c>
      <c r="H17" s="27" t="s">
        <v>83</v>
      </c>
      <c r="I17" s="27">
        <v>1</v>
      </c>
      <c r="J17" s="87">
        <v>51389.4</v>
      </c>
      <c r="K17" s="28">
        <v>2023</v>
      </c>
      <c r="L17" s="86">
        <f>J17*(1-20%)*(1-20%)*(1-20%)</f>
        <v>26311.372800000008</v>
      </c>
    </row>
    <row r="18" spans="1:17" s="20" customFormat="1" ht="15" customHeight="1" x14ac:dyDescent="0.2">
      <c r="A18" s="2">
        <v>13</v>
      </c>
      <c r="B18" s="2" t="s">
        <v>86</v>
      </c>
      <c r="C18" s="2" t="s">
        <v>87</v>
      </c>
      <c r="D18" s="16" t="s">
        <v>88</v>
      </c>
      <c r="E18" s="107" t="s">
        <v>155</v>
      </c>
      <c r="F18" s="83" t="s">
        <v>89</v>
      </c>
      <c r="G18" s="27">
        <v>2021</v>
      </c>
      <c r="H18" s="27">
        <v>8</v>
      </c>
      <c r="I18" s="27">
        <v>8</v>
      </c>
      <c r="J18" s="87">
        <v>35447.5</v>
      </c>
      <c r="K18" s="28">
        <v>2021</v>
      </c>
      <c r="L18" s="86">
        <f>J18*(1-20%)*(1-20%)*(1-20%)*(1-20%)*(1-20%)</f>
        <v>11615.436800000003</v>
      </c>
    </row>
    <row r="19" spans="1:17" s="20" customFormat="1" ht="15" customHeight="1" x14ac:dyDescent="0.2">
      <c r="A19" s="2">
        <v>14</v>
      </c>
      <c r="B19" s="2" t="s">
        <v>90</v>
      </c>
      <c r="C19" s="2" t="s">
        <v>87</v>
      </c>
      <c r="D19" s="16" t="s">
        <v>88</v>
      </c>
      <c r="E19" s="108" t="s">
        <v>159</v>
      </c>
      <c r="F19" s="12" t="s">
        <v>91</v>
      </c>
      <c r="G19" s="27">
        <v>2023</v>
      </c>
      <c r="H19" s="27">
        <v>4</v>
      </c>
      <c r="I19" s="27">
        <v>4</v>
      </c>
      <c r="J19" s="87">
        <v>21999.78</v>
      </c>
      <c r="K19" s="28">
        <v>2023</v>
      </c>
      <c r="L19" s="86">
        <f>J19*(1-20%)*(1-20%)*(1-20%)</f>
        <v>11263.887360000001</v>
      </c>
      <c r="M19" s="5"/>
      <c r="N19" s="5"/>
      <c r="O19" s="5"/>
      <c r="P19" s="5"/>
      <c r="Q19" s="5"/>
    </row>
    <row r="20" spans="1:17" s="20" customFormat="1" ht="15" customHeight="1" x14ac:dyDescent="0.25">
      <c r="A20" s="2">
        <v>15</v>
      </c>
      <c r="B20" s="2" t="s">
        <v>92</v>
      </c>
      <c r="C20" s="2" t="s">
        <v>87</v>
      </c>
      <c r="D20" s="16" t="s">
        <v>293</v>
      </c>
      <c r="E20" s="105" t="s">
        <v>157</v>
      </c>
      <c r="F20" s="79" t="s">
        <v>93</v>
      </c>
      <c r="G20" s="27">
        <v>2019</v>
      </c>
      <c r="H20" s="27">
        <v>4</v>
      </c>
      <c r="I20" s="27">
        <v>4</v>
      </c>
      <c r="J20" s="87">
        <v>2526.9699999999998</v>
      </c>
      <c r="K20" s="28">
        <v>2019</v>
      </c>
      <c r="L20" s="86">
        <f>J20*(1-20%)*(1-20%)*(1-20%)*(1-20%)*(1-20%)*(1-20%)*(1-20%)</f>
        <v>529.94401894400016</v>
      </c>
      <c r="M20" s="5"/>
      <c r="N20" s="5"/>
      <c r="O20" s="5"/>
      <c r="P20" s="5"/>
      <c r="Q20" s="5"/>
    </row>
    <row r="21" spans="1:17" s="20" customFormat="1" ht="12.75" x14ac:dyDescent="0.2">
      <c r="A21" s="205">
        <v>16</v>
      </c>
      <c r="B21" s="205" t="s">
        <v>94</v>
      </c>
      <c r="C21" s="205" t="s">
        <v>87</v>
      </c>
      <c r="D21" s="208" t="s">
        <v>95</v>
      </c>
      <c r="E21" s="107" t="s">
        <v>154</v>
      </c>
      <c r="F21" s="84" t="s">
        <v>96</v>
      </c>
      <c r="G21" s="65">
        <v>2021</v>
      </c>
      <c r="H21" s="65">
        <v>3</v>
      </c>
      <c r="I21" s="65">
        <v>3</v>
      </c>
      <c r="J21" s="91">
        <v>91733.4</v>
      </c>
      <c r="K21" s="66">
        <v>2021</v>
      </c>
      <c r="L21" s="88">
        <f>J21*(1-20%)*(1-20%)*(1-20%)*(1-20%)*(1-20%)</f>
        <v>30059.200512000007</v>
      </c>
      <c r="M21" s="5" t="s">
        <v>142</v>
      </c>
      <c r="N21" s="5"/>
      <c r="O21" s="5"/>
      <c r="P21" s="5"/>
      <c r="Q21" s="5"/>
    </row>
    <row r="22" spans="1:17" s="20" customFormat="1" ht="15" customHeight="1" x14ac:dyDescent="0.2">
      <c r="A22" s="206"/>
      <c r="B22" s="206"/>
      <c r="C22" s="206"/>
      <c r="D22" s="209"/>
      <c r="E22" s="107" t="s">
        <v>154</v>
      </c>
      <c r="F22" s="72" t="s">
        <v>166</v>
      </c>
      <c r="G22" s="211" t="s">
        <v>97</v>
      </c>
      <c r="H22" s="212"/>
      <c r="I22" s="213"/>
      <c r="J22" s="92">
        <v>28999</v>
      </c>
      <c r="K22" s="63">
        <v>2021</v>
      </c>
      <c r="L22" s="89">
        <f>J22*(1-20%)*(1-20%)*(1-20%)*(1-20%)*(1-20%)</f>
        <v>9502.3923200000027</v>
      </c>
      <c r="M22" s="5" t="s">
        <v>141</v>
      </c>
      <c r="N22" s="5"/>
      <c r="O22" s="5"/>
      <c r="P22" s="5"/>
      <c r="Q22" s="5"/>
    </row>
    <row r="23" spans="1:17" s="20" customFormat="1" ht="15" customHeight="1" x14ac:dyDescent="0.2">
      <c r="A23" s="206"/>
      <c r="B23" s="206"/>
      <c r="C23" s="206"/>
      <c r="D23" s="209"/>
      <c r="E23" s="107" t="s">
        <v>167</v>
      </c>
      <c r="F23" s="72" t="s">
        <v>168</v>
      </c>
      <c r="G23" s="211" t="s">
        <v>98</v>
      </c>
      <c r="H23" s="212"/>
      <c r="I23" s="213"/>
      <c r="J23" s="92">
        <v>91266</v>
      </c>
      <c r="K23" s="63">
        <v>2023</v>
      </c>
      <c r="L23" s="89">
        <f>J23*(1-20%)*(1-20%)*(1-20%)</f>
        <v>46728.19200000001</v>
      </c>
      <c r="M23" s="5" t="s">
        <v>141</v>
      </c>
      <c r="N23" s="5"/>
      <c r="O23" s="5"/>
      <c r="P23" s="5"/>
      <c r="Q23" s="5"/>
    </row>
    <row r="24" spans="1:17" s="20" customFormat="1" ht="15" customHeight="1" x14ac:dyDescent="0.25">
      <c r="A24" s="207"/>
      <c r="B24" s="207"/>
      <c r="C24" s="207"/>
      <c r="D24" s="210"/>
      <c r="E24" s="106" t="s">
        <v>170</v>
      </c>
      <c r="F24" s="73" t="s">
        <v>169</v>
      </c>
      <c r="G24" s="214" t="s">
        <v>99</v>
      </c>
      <c r="H24" s="215"/>
      <c r="I24" s="216"/>
      <c r="J24" s="98">
        <v>55227</v>
      </c>
      <c r="K24" s="64">
        <v>2023</v>
      </c>
      <c r="L24" s="90">
        <f>J24*(1-20%)*(1-20%)*(1-20%)</f>
        <v>28276.224000000006</v>
      </c>
      <c r="M24" s="5" t="s">
        <v>141</v>
      </c>
      <c r="N24" s="5"/>
      <c r="O24" s="5"/>
      <c r="P24" s="5"/>
      <c r="Q24" s="5"/>
    </row>
    <row r="25" spans="1:17" s="20" customFormat="1" ht="12.75" x14ac:dyDescent="0.2">
      <c r="A25" s="205">
        <v>17</v>
      </c>
      <c r="B25" s="205" t="s">
        <v>139</v>
      </c>
      <c r="C25" s="205" t="s">
        <v>87</v>
      </c>
      <c r="D25" s="208" t="s">
        <v>107</v>
      </c>
      <c r="E25" s="107" t="s">
        <v>153</v>
      </c>
      <c r="F25" s="84" t="s">
        <v>116</v>
      </c>
      <c r="G25" s="65">
        <v>2024</v>
      </c>
      <c r="H25" s="65">
        <v>8</v>
      </c>
      <c r="I25" s="65">
        <v>8</v>
      </c>
      <c r="J25" s="91">
        <v>62123.61</v>
      </c>
      <c r="K25" s="65">
        <v>2024</v>
      </c>
      <c r="L25" s="91">
        <f>J25*(1-20%)*(1-20%)</f>
        <v>39759.110400000005</v>
      </c>
      <c r="M25" s="5" t="s">
        <v>142</v>
      </c>
      <c r="N25" s="5"/>
      <c r="O25" s="5"/>
      <c r="P25" s="5"/>
      <c r="Q25" s="5"/>
    </row>
    <row r="26" spans="1:17" s="20" customFormat="1" ht="15" customHeight="1" x14ac:dyDescent="0.25">
      <c r="A26" s="206"/>
      <c r="B26" s="206"/>
      <c r="C26" s="206"/>
      <c r="D26" s="209"/>
      <c r="E26" s="106" t="s">
        <v>172</v>
      </c>
      <c r="F26" s="72" t="s">
        <v>171</v>
      </c>
      <c r="G26" s="211" t="s">
        <v>118</v>
      </c>
      <c r="H26" s="212"/>
      <c r="I26" s="213"/>
      <c r="J26" s="92">
        <v>41698.230000000003</v>
      </c>
      <c r="K26" s="67">
        <v>2024</v>
      </c>
      <c r="L26" s="92">
        <f>J26*(1-20%)*(1-20%)</f>
        <v>26686.867200000004</v>
      </c>
      <c r="M26" s="5" t="s">
        <v>140</v>
      </c>
      <c r="N26" s="5"/>
      <c r="O26" s="5"/>
      <c r="P26" s="5"/>
      <c r="Q26" s="5"/>
    </row>
    <row r="27" spans="1:17" s="20" customFormat="1" ht="15" customHeight="1" x14ac:dyDescent="0.25">
      <c r="A27" s="206"/>
      <c r="B27" s="207"/>
      <c r="C27" s="207"/>
      <c r="D27" s="210"/>
      <c r="E27" s="106" t="s">
        <v>153</v>
      </c>
      <c r="F27" s="72" t="s">
        <v>173</v>
      </c>
      <c r="G27" s="211" t="s">
        <v>99</v>
      </c>
      <c r="H27" s="212"/>
      <c r="I27" s="213"/>
      <c r="J27" s="92">
        <v>46585.02</v>
      </c>
      <c r="K27" s="63">
        <v>2024</v>
      </c>
      <c r="L27" s="92">
        <f>J27*(1-20%)*(1-20%)</f>
        <v>29814.412799999998</v>
      </c>
      <c r="M27" s="5" t="s">
        <v>140</v>
      </c>
      <c r="N27" s="5"/>
      <c r="O27" s="5"/>
      <c r="P27" s="5"/>
      <c r="Q27" s="5"/>
    </row>
    <row r="28" spans="1:17" s="152" customFormat="1" ht="15" customHeight="1" x14ac:dyDescent="0.2">
      <c r="A28" s="70">
        <v>18</v>
      </c>
      <c r="B28" s="162" t="s">
        <v>119</v>
      </c>
      <c r="C28" s="162" t="s">
        <v>87</v>
      </c>
      <c r="D28" s="163" t="s">
        <v>88</v>
      </c>
      <c r="E28" s="143" t="s">
        <v>150</v>
      </c>
      <c r="F28" s="164" t="s">
        <v>296</v>
      </c>
      <c r="G28" s="165">
        <v>2024</v>
      </c>
      <c r="H28" s="165">
        <v>4</v>
      </c>
      <c r="I28" s="165">
        <v>4</v>
      </c>
      <c r="J28" s="166">
        <v>30135</v>
      </c>
      <c r="K28" s="167">
        <v>2024</v>
      </c>
      <c r="L28" s="166">
        <f>J28*(1-20%)*(1-20%)</f>
        <v>19286.400000000001</v>
      </c>
      <c r="M28" s="150"/>
      <c r="N28" s="151"/>
      <c r="O28" s="151"/>
      <c r="P28" s="151"/>
      <c r="Q28" s="151"/>
    </row>
    <row r="29" spans="1:17" s="20" customFormat="1" ht="15" customHeight="1" x14ac:dyDescent="0.25">
      <c r="A29" s="26">
        <v>19</v>
      </c>
      <c r="B29" s="17" t="s">
        <v>24</v>
      </c>
      <c r="C29" s="54" t="s">
        <v>120</v>
      </c>
      <c r="D29" s="78" t="s">
        <v>121</v>
      </c>
      <c r="E29" s="106" t="s">
        <v>263</v>
      </c>
      <c r="F29" s="85" t="s">
        <v>122</v>
      </c>
      <c r="G29" s="47">
        <v>2021</v>
      </c>
      <c r="H29" s="47">
        <v>1</v>
      </c>
      <c r="I29" s="47">
        <v>1</v>
      </c>
      <c r="J29" s="87">
        <v>4799</v>
      </c>
      <c r="K29" s="47">
        <v>2022</v>
      </c>
      <c r="L29" s="87">
        <f>J29*(1-20%)*(1-20%)*(1-20%)*(1-20%)</f>
        <v>1965.6704000000007</v>
      </c>
      <c r="M29" s="5"/>
      <c r="N29" s="5"/>
      <c r="O29" s="5"/>
      <c r="P29" s="5"/>
      <c r="Q29" s="5"/>
    </row>
    <row r="30" spans="1:17" s="20" customFormat="1" ht="15" customHeight="1" x14ac:dyDescent="0.25">
      <c r="A30" s="26">
        <v>20</v>
      </c>
      <c r="B30" s="68" t="s">
        <v>123</v>
      </c>
      <c r="C30" s="59" t="s">
        <v>120</v>
      </c>
      <c r="D30" s="61" t="s">
        <v>121</v>
      </c>
      <c r="E30" s="106" t="s">
        <v>162</v>
      </c>
      <c r="F30" s="62" t="s">
        <v>124</v>
      </c>
      <c r="G30" s="48">
        <v>2022</v>
      </c>
      <c r="H30" s="48">
        <v>1</v>
      </c>
      <c r="I30" s="48">
        <v>1</v>
      </c>
      <c r="J30" s="99">
        <v>4859.5</v>
      </c>
      <c r="K30" s="48">
        <v>2023</v>
      </c>
      <c r="L30" s="93">
        <f>J30*(1-20%)*(1-20%)*(1-20%)</f>
        <v>2488.0640000000003</v>
      </c>
      <c r="M30" s="5"/>
      <c r="N30" s="5"/>
      <c r="O30" s="5"/>
      <c r="P30" s="5"/>
      <c r="Q30" s="5"/>
    </row>
    <row r="31" spans="1:17" s="20" customFormat="1" ht="15" customHeight="1" x14ac:dyDescent="0.25">
      <c r="A31" s="26">
        <v>21</v>
      </c>
      <c r="B31" s="54" t="s">
        <v>125</v>
      </c>
      <c r="C31" s="54" t="s">
        <v>120</v>
      </c>
      <c r="D31" s="78" t="s">
        <v>126</v>
      </c>
      <c r="E31" s="106" t="s">
        <v>158</v>
      </c>
      <c r="F31" s="85" t="s">
        <v>127</v>
      </c>
      <c r="G31" s="47">
        <v>2023</v>
      </c>
      <c r="H31" s="47">
        <v>3</v>
      </c>
      <c r="I31" s="47">
        <v>0</v>
      </c>
      <c r="J31" s="100">
        <v>21999.78</v>
      </c>
      <c r="K31" s="27">
        <v>2023</v>
      </c>
      <c r="L31" s="94">
        <f>J31*(1-20%)*(1-20%)*(1-20%)</f>
        <v>11263.887360000001</v>
      </c>
    </row>
    <row r="32" spans="1:17" s="20" customFormat="1" ht="15" customHeight="1" x14ac:dyDescent="0.25">
      <c r="A32" s="57">
        <v>22</v>
      </c>
      <c r="B32" s="117" t="s">
        <v>139</v>
      </c>
      <c r="C32" s="70" t="s">
        <v>87</v>
      </c>
      <c r="D32" s="118" t="s">
        <v>95</v>
      </c>
      <c r="E32" s="119" t="s">
        <v>180</v>
      </c>
      <c r="F32" s="120" t="s">
        <v>181</v>
      </c>
      <c r="G32" s="121">
        <v>2025</v>
      </c>
      <c r="H32" s="121">
        <v>3</v>
      </c>
      <c r="I32" s="121">
        <v>2</v>
      </c>
      <c r="J32" s="122">
        <v>33087</v>
      </c>
      <c r="K32" s="123">
        <v>2025</v>
      </c>
      <c r="L32" s="146">
        <v>33087</v>
      </c>
    </row>
    <row r="33" spans="1:14" s="20" customFormat="1" ht="15" customHeight="1" x14ac:dyDescent="0.25">
      <c r="A33" s="57">
        <v>23</v>
      </c>
      <c r="B33" s="114" t="s">
        <v>139</v>
      </c>
      <c r="C33" s="114" t="s">
        <v>177</v>
      </c>
      <c r="D33" s="125" t="s">
        <v>178</v>
      </c>
      <c r="E33" s="119" t="s">
        <v>262</v>
      </c>
      <c r="F33" s="126" t="s">
        <v>179</v>
      </c>
      <c r="G33" s="127">
        <v>2025</v>
      </c>
      <c r="H33" s="127">
        <v>32</v>
      </c>
      <c r="I33" s="127">
        <v>0</v>
      </c>
      <c r="J33" s="122">
        <v>33087</v>
      </c>
      <c r="K33" s="123">
        <v>2025</v>
      </c>
      <c r="L33" s="124">
        <f>J33*(1-20%)</f>
        <v>26469.600000000002</v>
      </c>
    </row>
    <row r="34" spans="1:14" s="20" customFormat="1" ht="15" customHeight="1" x14ac:dyDescent="0.25">
      <c r="A34" s="57">
        <v>24</v>
      </c>
      <c r="B34" s="114" t="s">
        <v>250</v>
      </c>
      <c r="C34" s="128" t="s">
        <v>28</v>
      </c>
      <c r="D34" s="125" t="s">
        <v>253</v>
      </c>
      <c r="E34" s="119" t="s">
        <v>252</v>
      </c>
      <c r="F34" s="126" t="s">
        <v>251</v>
      </c>
      <c r="G34" s="127">
        <v>2025</v>
      </c>
      <c r="H34" s="127">
        <v>2</v>
      </c>
      <c r="I34" s="127">
        <v>0</v>
      </c>
      <c r="J34" s="122">
        <v>23124</v>
      </c>
      <c r="K34" s="123">
        <v>2025</v>
      </c>
      <c r="L34" s="129">
        <f>J34*(1-20%)</f>
        <v>18499.2</v>
      </c>
    </row>
    <row r="35" spans="1:14" x14ac:dyDescent="0.25">
      <c r="A35" s="57">
        <v>25</v>
      </c>
      <c r="B35" s="114" t="s">
        <v>285</v>
      </c>
      <c r="C35" s="114" t="s">
        <v>286</v>
      </c>
      <c r="D35" s="125" t="s">
        <v>287</v>
      </c>
      <c r="E35" s="144" t="s">
        <v>288</v>
      </c>
      <c r="F35" s="145" t="s">
        <v>284</v>
      </c>
      <c r="G35" s="127">
        <v>2022</v>
      </c>
      <c r="H35" s="127">
        <v>1</v>
      </c>
      <c r="I35" s="127">
        <v>0</v>
      </c>
      <c r="J35" s="122">
        <v>25000</v>
      </c>
      <c r="K35" s="123">
        <v>2022</v>
      </c>
      <c r="L35" s="129">
        <f>J35*(1-20%)*(1-20%)*(1-20%)*(1-20%)</f>
        <v>10240</v>
      </c>
      <c r="M35" s="20"/>
    </row>
    <row r="36" spans="1:14" x14ac:dyDescent="0.25">
      <c r="A36" s="57">
        <v>26</v>
      </c>
      <c r="B36" s="114" t="s">
        <v>297</v>
      </c>
      <c r="C36" s="114" t="s">
        <v>87</v>
      </c>
      <c r="D36" s="168" t="s">
        <v>298</v>
      </c>
      <c r="E36" s="144" t="s">
        <v>299</v>
      </c>
      <c r="F36" s="145" t="s">
        <v>300</v>
      </c>
      <c r="G36" s="127">
        <v>2025</v>
      </c>
      <c r="H36" s="127">
        <v>1</v>
      </c>
      <c r="I36" s="127">
        <v>0</v>
      </c>
      <c r="J36" s="122">
        <v>2799</v>
      </c>
      <c r="K36" s="123">
        <v>2026</v>
      </c>
      <c r="L36" s="140">
        <v>2799</v>
      </c>
      <c r="M36" s="20"/>
    </row>
    <row r="37" spans="1:14" x14ac:dyDescent="0.25">
      <c r="A37" s="169">
        <v>27</v>
      </c>
      <c r="B37" s="172" t="s">
        <v>301</v>
      </c>
      <c r="C37" s="175" t="s">
        <v>20</v>
      </c>
      <c r="D37" s="172" t="s">
        <v>302</v>
      </c>
      <c r="E37" s="178" t="s">
        <v>303</v>
      </c>
      <c r="F37" s="153" t="s">
        <v>304</v>
      </c>
      <c r="G37" s="154">
        <v>2025</v>
      </c>
      <c r="H37" s="154">
        <v>6</v>
      </c>
      <c r="I37" s="154">
        <v>0</v>
      </c>
      <c r="J37" s="155">
        <v>73997</v>
      </c>
      <c r="K37" s="65">
        <v>2025</v>
      </c>
      <c r="L37" s="161">
        <f>J37*(1-20%)</f>
        <v>59197.600000000006</v>
      </c>
      <c r="M37" s="5" t="s">
        <v>142</v>
      </c>
    </row>
    <row r="38" spans="1:14" x14ac:dyDescent="0.25">
      <c r="A38" s="170"/>
      <c r="B38" s="173"/>
      <c r="C38" s="176"/>
      <c r="D38" s="173"/>
      <c r="E38" s="179"/>
      <c r="F38" s="156" t="s">
        <v>305</v>
      </c>
      <c r="G38" s="220" t="s">
        <v>306</v>
      </c>
      <c r="H38" s="221"/>
      <c r="I38" s="221"/>
      <c r="J38" s="157">
        <v>136979</v>
      </c>
      <c r="K38" s="67">
        <v>2025</v>
      </c>
      <c r="L38" s="158">
        <f>J38*(1-20%)</f>
        <v>109583.20000000001</v>
      </c>
      <c r="M38" s="20"/>
    </row>
    <row r="39" spans="1:14" x14ac:dyDescent="0.25">
      <c r="A39" s="171"/>
      <c r="B39" s="174"/>
      <c r="C39" s="177"/>
      <c r="D39" s="174"/>
      <c r="E39" s="180"/>
      <c r="F39" s="159" t="s">
        <v>307</v>
      </c>
      <c r="G39" s="222" t="s">
        <v>308</v>
      </c>
      <c r="H39" s="223"/>
      <c r="I39" s="223"/>
      <c r="J39" s="157">
        <v>170940</v>
      </c>
      <c r="K39" s="160">
        <v>2025</v>
      </c>
      <c r="L39" s="158">
        <f>J39*(1-20%)</f>
        <v>136752</v>
      </c>
      <c r="M39" s="20"/>
    </row>
    <row r="40" spans="1:14" x14ac:dyDescent="0.25">
      <c r="A40" s="6"/>
      <c r="B40" s="5"/>
      <c r="C40" s="6"/>
      <c r="D40" s="6"/>
      <c r="E40" s="6"/>
      <c r="F40" s="7"/>
      <c r="G40" s="49"/>
      <c r="H40" s="49"/>
      <c r="I40" s="49"/>
      <c r="J40" s="101">
        <f>SUM(J6:J39)</f>
        <v>1404415.12</v>
      </c>
      <c r="K40" s="60"/>
      <c r="L40" s="95">
        <f>SUM(L6:L39)</f>
        <v>815857.18059520004</v>
      </c>
    </row>
    <row r="41" spans="1:14" x14ac:dyDescent="0.25">
      <c r="A41" s="6"/>
      <c r="B41" s="8"/>
      <c r="C41" s="6"/>
      <c r="D41" s="6"/>
      <c r="E41" s="6"/>
      <c r="F41" s="8"/>
      <c r="G41" s="49"/>
      <c r="H41" s="45"/>
      <c r="I41" s="45"/>
      <c r="J41" s="45"/>
      <c r="K41" s="45"/>
      <c r="L41" s="8"/>
    </row>
    <row r="42" spans="1:14" ht="31.5" x14ac:dyDescent="0.25">
      <c r="A42" s="6"/>
      <c r="B42" s="217" t="s">
        <v>268</v>
      </c>
      <c r="C42" s="217"/>
      <c r="D42" s="217" t="s">
        <v>266</v>
      </c>
      <c r="E42" s="217"/>
      <c r="F42" s="217"/>
      <c r="G42" s="217"/>
      <c r="H42" s="45"/>
      <c r="I42" s="45"/>
      <c r="J42" s="45"/>
      <c r="K42" s="71" t="s">
        <v>143</v>
      </c>
      <c r="L42" s="103">
        <f>L40-L22-L23-L24-L26-L27-L38-L39</f>
        <v>428513.89227519999</v>
      </c>
      <c r="M42" s="218"/>
      <c r="N42" s="219"/>
    </row>
    <row r="43" spans="1:14" ht="42" x14ac:dyDescent="0.25">
      <c r="A43" s="6"/>
      <c r="B43" s="10" t="s">
        <v>43</v>
      </c>
      <c r="C43" s="10" t="s">
        <v>44</v>
      </c>
      <c r="D43" s="4" t="s">
        <v>45</v>
      </c>
      <c r="E43" s="4" t="s">
        <v>265</v>
      </c>
      <c r="F43" s="4" t="s">
        <v>267</v>
      </c>
      <c r="G43" s="56" t="s">
        <v>49</v>
      </c>
      <c r="H43" s="45"/>
      <c r="I43" s="45"/>
      <c r="J43" s="45"/>
      <c r="K43" s="148" t="s">
        <v>144</v>
      </c>
      <c r="L43" s="149">
        <f>L22+L23+L24+L26+L27+L38+L39</f>
        <v>387343.28832000005</v>
      </c>
      <c r="M43" s="19"/>
    </row>
    <row r="44" spans="1:14" ht="23.45" customHeight="1" x14ac:dyDescent="0.25">
      <c r="A44" s="6">
        <v>1</v>
      </c>
      <c r="B44" s="2" t="s">
        <v>12</v>
      </c>
      <c r="C44" s="2" t="s">
        <v>110</v>
      </c>
      <c r="D44" s="2" t="s">
        <v>46</v>
      </c>
      <c r="E44" s="2" t="s">
        <v>243</v>
      </c>
      <c r="F44" s="115" t="s">
        <v>269</v>
      </c>
      <c r="G44" s="57" t="s">
        <v>47</v>
      </c>
      <c r="H44" s="45"/>
      <c r="I44" s="45"/>
      <c r="J44" s="45"/>
      <c r="K44" s="71" t="s">
        <v>295</v>
      </c>
      <c r="L44" s="147">
        <f>J22+J23+J24+J26+J27+J38+J39</f>
        <v>571694.25</v>
      </c>
      <c r="N44" s="29"/>
    </row>
    <row r="45" spans="1:14" ht="15" customHeight="1" x14ac:dyDescent="0.25">
      <c r="A45" s="6">
        <v>2</v>
      </c>
      <c r="B45" s="2" t="s">
        <v>111</v>
      </c>
      <c r="C45" s="2" t="s">
        <v>110</v>
      </c>
      <c r="D45" s="2" t="s">
        <v>48</v>
      </c>
      <c r="E45" s="2" t="s">
        <v>244</v>
      </c>
      <c r="F45" s="115">
        <v>47086</v>
      </c>
      <c r="G45" s="57" t="s">
        <v>47</v>
      </c>
      <c r="H45" s="45"/>
      <c r="I45" s="45"/>
      <c r="J45" s="45"/>
      <c r="K45" s="45"/>
      <c r="L45" s="8"/>
    </row>
    <row r="46" spans="1:14" ht="15" customHeight="1" x14ac:dyDescent="0.25">
      <c r="A46" s="6">
        <v>3</v>
      </c>
      <c r="B46" s="2" t="s">
        <v>21</v>
      </c>
      <c r="C46" s="2" t="s">
        <v>50</v>
      </c>
      <c r="D46" s="2" t="s">
        <v>51</v>
      </c>
      <c r="E46" s="2" t="s">
        <v>245</v>
      </c>
      <c r="F46" s="115" t="s">
        <v>270</v>
      </c>
      <c r="G46" s="57">
        <v>5.6</v>
      </c>
      <c r="H46" s="45"/>
      <c r="I46" s="45"/>
      <c r="J46" s="45"/>
      <c r="K46" s="45"/>
      <c r="L46" s="8"/>
    </row>
    <row r="47" spans="1:14" ht="15" customHeight="1" x14ac:dyDescent="0.25">
      <c r="A47" s="6">
        <v>4</v>
      </c>
      <c r="B47" s="2" t="s">
        <v>52</v>
      </c>
      <c r="C47" s="2" t="s">
        <v>110</v>
      </c>
      <c r="D47" s="2" t="s">
        <v>53</v>
      </c>
      <c r="E47" s="110" t="s">
        <v>242</v>
      </c>
      <c r="F47" s="115">
        <v>46243</v>
      </c>
      <c r="G47" s="57">
        <v>5.6</v>
      </c>
      <c r="H47" s="50"/>
      <c r="I47" s="45"/>
      <c r="J47" s="45"/>
      <c r="K47" s="45"/>
      <c r="L47" s="8"/>
    </row>
    <row r="48" spans="1:14" ht="15" customHeight="1" x14ac:dyDescent="0.25">
      <c r="A48" s="6">
        <v>6</v>
      </c>
      <c r="B48" s="2" t="s">
        <v>54</v>
      </c>
      <c r="C48" s="2" t="s">
        <v>110</v>
      </c>
      <c r="D48" s="16" t="s">
        <v>55</v>
      </c>
      <c r="E48" s="110" t="s">
        <v>242</v>
      </c>
      <c r="F48" s="115">
        <v>47102</v>
      </c>
      <c r="G48" s="57">
        <v>5.6</v>
      </c>
      <c r="H48" s="50"/>
      <c r="I48" s="45"/>
      <c r="J48" s="45"/>
      <c r="K48" s="45"/>
      <c r="L48" s="8"/>
    </row>
    <row r="49" spans="1:12" ht="15" customHeight="1" x14ac:dyDescent="0.25">
      <c r="A49" s="6">
        <v>7</v>
      </c>
      <c r="B49" s="2" t="s">
        <v>56</v>
      </c>
      <c r="C49" s="2" t="s">
        <v>110</v>
      </c>
      <c r="D49" s="2" t="s">
        <v>57</v>
      </c>
      <c r="E49" s="110" t="s">
        <v>242</v>
      </c>
      <c r="F49" s="115">
        <v>46837</v>
      </c>
      <c r="G49" s="57">
        <v>5.6</v>
      </c>
      <c r="H49" s="50"/>
      <c r="I49" s="45"/>
      <c r="J49" s="45"/>
      <c r="K49" s="45"/>
      <c r="L49" s="8"/>
    </row>
    <row r="50" spans="1:12" ht="15" customHeight="1" x14ac:dyDescent="0.25">
      <c r="A50" s="6">
        <v>8</v>
      </c>
      <c r="B50" s="2" t="s">
        <v>58</v>
      </c>
      <c r="C50" s="11" t="s">
        <v>59</v>
      </c>
      <c r="D50" s="2" t="s">
        <v>60</v>
      </c>
      <c r="E50" s="2" t="s">
        <v>245</v>
      </c>
      <c r="F50" s="115" t="s">
        <v>272</v>
      </c>
      <c r="G50" s="57">
        <v>7.8</v>
      </c>
      <c r="H50" s="45"/>
      <c r="I50" s="45"/>
      <c r="J50" s="45"/>
      <c r="K50" s="45"/>
      <c r="L50" s="8"/>
    </row>
    <row r="51" spans="1:12" ht="15" customHeight="1" x14ac:dyDescent="0.25">
      <c r="A51" s="6">
        <v>9</v>
      </c>
      <c r="B51" s="2" t="s">
        <v>61</v>
      </c>
      <c r="C51" s="11" t="s">
        <v>62</v>
      </c>
      <c r="D51" s="2" t="s">
        <v>63</v>
      </c>
      <c r="E51" s="2" t="s">
        <v>245</v>
      </c>
      <c r="F51" s="115" t="s">
        <v>273</v>
      </c>
      <c r="G51" s="57">
        <v>7.8</v>
      </c>
      <c r="H51" s="45"/>
      <c r="I51" s="45"/>
      <c r="J51" s="45"/>
      <c r="L51" s="8"/>
    </row>
    <row r="52" spans="1:12" ht="15" customHeight="1" x14ac:dyDescent="0.25">
      <c r="A52" s="6">
        <v>10</v>
      </c>
      <c r="B52" s="2" t="s">
        <v>64</v>
      </c>
      <c r="C52" s="11" t="s">
        <v>65</v>
      </c>
      <c r="D52" s="2" t="s">
        <v>66</v>
      </c>
      <c r="E52" s="2" t="s">
        <v>245</v>
      </c>
      <c r="F52" s="115">
        <v>46355</v>
      </c>
      <c r="G52" s="57">
        <v>7.8</v>
      </c>
      <c r="H52" s="45"/>
      <c r="I52" s="45"/>
      <c r="J52" s="45"/>
      <c r="K52" s="45"/>
      <c r="L52" s="8"/>
    </row>
    <row r="53" spans="1:12" ht="15" customHeight="1" x14ac:dyDescent="0.25">
      <c r="A53" s="6">
        <v>11</v>
      </c>
      <c r="B53" s="2" t="s">
        <v>29</v>
      </c>
      <c r="C53" s="2" t="s">
        <v>110</v>
      </c>
      <c r="D53" s="2" t="s">
        <v>67</v>
      </c>
      <c r="E53" s="39" t="s">
        <v>241</v>
      </c>
      <c r="F53" s="115">
        <v>46294</v>
      </c>
      <c r="G53" s="57">
        <v>9.24</v>
      </c>
      <c r="H53" s="45"/>
      <c r="I53" s="45"/>
      <c r="J53" s="45"/>
      <c r="K53" s="45"/>
      <c r="L53" s="8"/>
    </row>
    <row r="54" spans="1:12" ht="15" customHeight="1" x14ac:dyDescent="0.25">
      <c r="A54" s="6">
        <v>12</v>
      </c>
      <c r="B54" s="3" t="s">
        <v>68</v>
      </c>
      <c r="C54" s="3" t="s">
        <v>69</v>
      </c>
      <c r="D54" s="3" t="s">
        <v>70</v>
      </c>
      <c r="E54" s="2" t="s">
        <v>245</v>
      </c>
      <c r="F54" s="115" t="s">
        <v>274</v>
      </c>
      <c r="G54" s="114">
        <v>10</v>
      </c>
      <c r="H54" s="45"/>
      <c r="I54" s="45"/>
      <c r="J54" s="45"/>
      <c r="K54" s="45"/>
      <c r="L54" s="8"/>
    </row>
    <row r="55" spans="1:12" ht="15" customHeight="1" x14ac:dyDescent="0.25">
      <c r="A55" s="6">
        <v>13</v>
      </c>
      <c r="B55" s="3" t="s">
        <v>71</v>
      </c>
      <c r="C55" s="3" t="s">
        <v>72</v>
      </c>
      <c r="D55" s="3" t="s">
        <v>73</v>
      </c>
      <c r="E55" s="2" t="s">
        <v>245</v>
      </c>
      <c r="F55" s="115" t="s">
        <v>274</v>
      </c>
      <c r="G55" s="114">
        <v>10</v>
      </c>
      <c r="H55" s="45"/>
      <c r="I55" s="45"/>
      <c r="J55" s="45"/>
      <c r="K55" s="45"/>
      <c r="L55" s="8"/>
    </row>
    <row r="56" spans="1:12" ht="15" customHeight="1" x14ac:dyDescent="0.25">
      <c r="A56" s="6">
        <v>14</v>
      </c>
      <c r="B56" s="3" t="s">
        <v>32</v>
      </c>
      <c r="C56" s="3" t="s">
        <v>74</v>
      </c>
      <c r="D56" s="3" t="s">
        <v>75</v>
      </c>
      <c r="E56" s="2" t="s">
        <v>245</v>
      </c>
      <c r="F56" s="115" t="s">
        <v>275</v>
      </c>
      <c r="G56" s="114">
        <v>10</v>
      </c>
      <c r="H56" s="45"/>
      <c r="I56" s="45"/>
      <c r="J56" s="45"/>
      <c r="K56" s="45"/>
      <c r="L56" s="8"/>
    </row>
    <row r="57" spans="1:12" ht="15" customHeight="1" x14ac:dyDescent="0.25">
      <c r="A57" s="6">
        <v>15</v>
      </c>
      <c r="B57" s="3" t="s">
        <v>76</v>
      </c>
      <c r="C57" s="3" t="s">
        <v>77</v>
      </c>
      <c r="D57" s="3" t="s">
        <v>78</v>
      </c>
      <c r="E57" s="2" t="s">
        <v>245</v>
      </c>
      <c r="F57" s="115" t="s">
        <v>276</v>
      </c>
      <c r="G57" s="114">
        <v>10</v>
      </c>
      <c r="H57" s="45"/>
      <c r="I57" s="45"/>
      <c r="J57" s="45"/>
      <c r="K57" s="45"/>
      <c r="L57" s="8"/>
    </row>
    <row r="58" spans="1:12" ht="15" customHeight="1" x14ac:dyDescent="0.25">
      <c r="A58" s="6">
        <v>16</v>
      </c>
      <c r="B58" s="2" t="s">
        <v>81</v>
      </c>
      <c r="C58" s="2" t="s">
        <v>84</v>
      </c>
      <c r="D58" s="2" t="s">
        <v>85</v>
      </c>
      <c r="E58" s="2" t="s">
        <v>246</v>
      </c>
      <c r="F58" s="115" t="s">
        <v>277</v>
      </c>
      <c r="G58" s="57">
        <v>12</v>
      </c>
      <c r="H58" s="45"/>
      <c r="I58" s="45"/>
      <c r="J58" s="45"/>
      <c r="K58" s="45"/>
      <c r="L58" s="8"/>
    </row>
    <row r="59" spans="1:12" ht="15" customHeight="1" x14ac:dyDescent="0.25">
      <c r="A59" s="6">
        <v>17</v>
      </c>
      <c r="B59" s="31" t="s">
        <v>88</v>
      </c>
      <c r="C59" s="32" t="s">
        <v>112</v>
      </c>
      <c r="D59" s="31" t="s">
        <v>100</v>
      </c>
      <c r="E59" s="2" t="s">
        <v>247</v>
      </c>
      <c r="F59" s="115" t="s">
        <v>271</v>
      </c>
      <c r="G59" s="41" t="s">
        <v>183</v>
      </c>
      <c r="H59" s="45"/>
      <c r="I59" s="45"/>
      <c r="J59" s="45"/>
      <c r="K59" s="45"/>
      <c r="L59" s="8"/>
    </row>
    <row r="60" spans="1:12" ht="15" customHeight="1" x14ac:dyDescent="0.25">
      <c r="A60" s="6">
        <v>18</v>
      </c>
      <c r="B60" s="31" t="s">
        <v>95</v>
      </c>
      <c r="C60" s="32" t="s">
        <v>113</v>
      </c>
      <c r="D60" s="31" t="s">
        <v>101</v>
      </c>
      <c r="E60" s="2" t="s">
        <v>247</v>
      </c>
      <c r="F60" s="115" t="s">
        <v>278</v>
      </c>
      <c r="G60" s="41" t="s">
        <v>183</v>
      </c>
      <c r="H60" s="45"/>
      <c r="I60" s="45"/>
      <c r="J60" s="45"/>
      <c r="K60" s="45"/>
      <c r="L60" s="8"/>
    </row>
    <row r="61" spans="1:12" ht="15" customHeight="1" x14ac:dyDescent="0.25">
      <c r="A61" s="6">
        <v>19</v>
      </c>
      <c r="B61" s="31" t="s">
        <v>138</v>
      </c>
      <c r="C61" s="31" t="s">
        <v>110</v>
      </c>
      <c r="D61" s="31" t="s">
        <v>176</v>
      </c>
      <c r="E61" s="2" t="s">
        <v>248</v>
      </c>
      <c r="F61" s="130">
        <v>46287</v>
      </c>
      <c r="G61" s="41" t="s">
        <v>134</v>
      </c>
      <c r="H61" s="45"/>
      <c r="I61" s="45"/>
      <c r="J61" s="45"/>
      <c r="K61" s="45"/>
      <c r="L61" s="8"/>
    </row>
    <row r="62" spans="1:12" ht="15" customHeight="1" x14ac:dyDescent="0.25">
      <c r="A62" s="6">
        <v>20</v>
      </c>
      <c r="B62" s="31" t="s">
        <v>102</v>
      </c>
      <c r="C62" s="33" t="s">
        <v>104</v>
      </c>
      <c r="D62" s="31" t="s">
        <v>103</v>
      </c>
      <c r="E62" s="2" t="s">
        <v>245</v>
      </c>
      <c r="F62" s="115" t="s">
        <v>279</v>
      </c>
      <c r="G62" s="41" t="s">
        <v>117</v>
      </c>
      <c r="H62" s="45"/>
      <c r="I62" s="45"/>
      <c r="J62" s="45"/>
      <c r="K62" s="45"/>
      <c r="L62" s="8"/>
    </row>
    <row r="63" spans="1:12" ht="15" customHeight="1" x14ac:dyDescent="0.25">
      <c r="A63" s="6">
        <v>21</v>
      </c>
      <c r="B63" s="31" t="s">
        <v>105</v>
      </c>
      <c r="C63" s="31" t="s">
        <v>110</v>
      </c>
      <c r="D63" s="31" t="s">
        <v>106</v>
      </c>
      <c r="E63" s="2" t="s">
        <v>248</v>
      </c>
      <c r="F63" s="115">
        <v>46375</v>
      </c>
      <c r="G63" s="41" t="s">
        <v>117</v>
      </c>
      <c r="H63" s="45"/>
      <c r="I63" s="45"/>
      <c r="J63" s="45"/>
      <c r="K63" s="45"/>
      <c r="L63" s="8"/>
    </row>
    <row r="64" spans="1:12" x14ac:dyDescent="0.25">
      <c r="A64" s="6">
        <v>22</v>
      </c>
      <c r="B64" s="31" t="s">
        <v>107</v>
      </c>
      <c r="C64" s="31" t="s">
        <v>110</v>
      </c>
      <c r="D64" s="31" t="s">
        <v>108</v>
      </c>
      <c r="E64" s="2" t="s">
        <v>248</v>
      </c>
      <c r="F64" s="115">
        <v>46375</v>
      </c>
      <c r="G64" s="41" t="s">
        <v>117</v>
      </c>
      <c r="H64" s="45"/>
      <c r="I64" s="45"/>
      <c r="J64" s="45"/>
      <c r="K64" s="45"/>
      <c r="L64" s="8"/>
    </row>
    <row r="65" spans="1:12" x14ac:dyDescent="0.25">
      <c r="A65" s="6">
        <v>23</v>
      </c>
      <c r="B65" s="32" t="s">
        <v>114</v>
      </c>
      <c r="C65" s="31" t="s">
        <v>110</v>
      </c>
      <c r="D65" s="31" t="s">
        <v>115</v>
      </c>
      <c r="E65" s="2" t="s">
        <v>248</v>
      </c>
      <c r="F65" s="115">
        <v>46086</v>
      </c>
      <c r="G65" s="41" t="s">
        <v>117</v>
      </c>
      <c r="H65" s="45"/>
      <c r="I65" s="45"/>
      <c r="J65" s="45"/>
      <c r="K65" s="45"/>
      <c r="L65" s="8"/>
    </row>
    <row r="66" spans="1:12" x14ac:dyDescent="0.25">
      <c r="A66" s="6">
        <v>24</v>
      </c>
      <c r="B66" s="34" t="s">
        <v>128</v>
      </c>
      <c r="C66" s="35" t="s">
        <v>110</v>
      </c>
      <c r="D66" s="40" t="s">
        <v>135</v>
      </c>
      <c r="E66" s="110" t="s">
        <v>242</v>
      </c>
      <c r="F66" s="115">
        <v>47509</v>
      </c>
      <c r="G66" s="42">
        <v>14.18</v>
      </c>
      <c r="H66" s="45"/>
      <c r="I66" s="45"/>
      <c r="J66" s="45"/>
      <c r="K66" s="45"/>
      <c r="L66" s="8"/>
    </row>
    <row r="67" spans="1:12" x14ac:dyDescent="0.25">
      <c r="A67" s="6">
        <v>25</v>
      </c>
      <c r="B67" s="36" t="s">
        <v>126</v>
      </c>
      <c r="C67" s="37" t="s">
        <v>110</v>
      </c>
      <c r="D67" s="104" t="s">
        <v>129</v>
      </c>
      <c r="E67" s="2" t="s">
        <v>249</v>
      </c>
      <c r="F67" s="115">
        <v>47150</v>
      </c>
      <c r="G67" s="43">
        <v>21</v>
      </c>
      <c r="H67" s="45"/>
      <c r="I67" s="45"/>
      <c r="J67" s="45"/>
      <c r="K67" s="45"/>
      <c r="L67" s="8"/>
    </row>
    <row r="68" spans="1:12" x14ac:dyDescent="0.25">
      <c r="A68" s="6">
        <v>26</v>
      </c>
      <c r="B68" s="36" t="s">
        <v>130</v>
      </c>
      <c r="C68" s="37" t="s">
        <v>110</v>
      </c>
      <c r="D68" s="37" t="s">
        <v>131</v>
      </c>
      <c r="E68" s="2" t="s">
        <v>249</v>
      </c>
      <c r="F68" s="115">
        <v>47150</v>
      </c>
      <c r="G68" s="43">
        <v>21</v>
      </c>
      <c r="H68" s="45"/>
      <c r="I68" s="45"/>
      <c r="J68" s="45"/>
      <c r="K68" s="45"/>
      <c r="L68" s="8"/>
    </row>
    <row r="69" spans="1:12" x14ac:dyDescent="0.25">
      <c r="A69" s="6">
        <v>27</v>
      </c>
      <c r="B69" s="38" t="s">
        <v>132</v>
      </c>
      <c r="C69" s="39" t="s">
        <v>110</v>
      </c>
      <c r="D69" s="39" t="s">
        <v>133</v>
      </c>
      <c r="E69" s="2" t="s">
        <v>249</v>
      </c>
      <c r="F69" s="115">
        <v>47150</v>
      </c>
      <c r="G69" s="44">
        <v>21</v>
      </c>
      <c r="H69" s="45"/>
      <c r="I69" s="45"/>
      <c r="J69" s="45"/>
      <c r="K69" s="45"/>
      <c r="L69" s="8"/>
    </row>
    <row r="70" spans="1:12" x14ac:dyDescent="0.25">
      <c r="A70" s="6">
        <v>28</v>
      </c>
      <c r="B70" s="40" t="s">
        <v>137</v>
      </c>
      <c r="C70" s="31" t="s">
        <v>110</v>
      </c>
      <c r="D70" s="31" t="s">
        <v>136</v>
      </c>
      <c r="E70" s="2" t="s">
        <v>242</v>
      </c>
      <c r="F70" s="115">
        <v>47498</v>
      </c>
      <c r="G70" s="69"/>
      <c r="H70" s="45"/>
      <c r="I70" s="45"/>
      <c r="J70" s="45"/>
      <c r="K70" s="45"/>
      <c r="L70" s="8"/>
    </row>
    <row r="71" spans="1:12" x14ac:dyDescent="0.25">
      <c r="A71" s="6">
        <v>29</v>
      </c>
      <c r="B71" s="110" t="s">
        <v>184</v>
      </c>
      <c r="C71" s="111" t="s">
        <v>110</v>
      </c>
      <c r="D71" s="110" t="s">
        <v>186</v>
      </c>
      <c r="E71" s="110" t="s">
        <v>242</v>
      </c>
      <c r="F71" s="115">
        <v>47759</v>
      </c>
      <c r="G71" s="112">
        <v>23</v>
      </c>
      <c r="H71" s="45"/>
      <c r="I71" s="45"/>
      <c r="J71" s="45"/>
      <c r="K71" s="45"/>
      <c r="L71" s="8"/>
    </row>
    <row r="72" spans="1:12" x14ac:dyDescent="0.25">
      <c r="A72" s="6">
        <v>30</v>
      </c>
      <c r="B72" s="2" t="s">
        <v>185</v>
      </c>
      <c r="C72" s="31" t="s">
        <v>110</v>
      </c>
      <c r="D72" s="2" t="s">
        <v>187</v>
      </c>
      <c r="E72" s="110" t="s">
        <v>242</v>
      </c>
      <c r="F72" s="115">
        <v>47759</v>
      </c>
      <c r="G72" s="57">
        <v>23</v>
      </c>
    </row>
    <row r="73" spans="1:12" x14ac:dyDescent="0.25">
      <c r="A73" s="6">
        <v>31</v>
      </c>
      <c r="B73" s="2" t="s">
        <v>234</v>
      </c>
      <c r="C73" s="31" t="s">
        <v>110</v>
      </c>
      <c r="D73" s="2" t="s">
        <v>206</v>
      </c>
      <c r="E73" s="110" t="s">
        <v>242</v>
      </c>
      <c r="F73" s="115">
        <v>46149</v>
      </c>
      <c r="G73" s="57">
        <v>23</v>
      </c>
    </row>
    <row r="74" spans="1:12" x14ac:dyDescent="0.25">
      <c r="A74" s="6">
        <v>32</v>
      </c>
      <c r="B74" s="2" t="s">
        <v>235</v>
      </c>
      <c r="C74" s="31" t="s">
        <v>110</v>
      </c>
      <c r="D74" s="2" t="s">
        <v>207</v>
      </c>
      <c r="E74" s="110" t="s">
        <v>242</v>
      </c>
      <c r="F74" s="115">
        <v>47754</v>
      </c>
      <c r="G74" s="57">
        <v>23</v>
      </c>
    </row>
    <row r="75" spans="1:12" x14ac:dyDescent="0.25">
      <c r="A75" s="6">
        <v>33</v>
      </c>
      <c r="B75" s="2" t="s">
        <v>188</v>
      </c>
      <c r="C75" s="31" t="s">
        <v>110</v>
      </c>
      <c r="D75" s="16" t="s">
        <v>208</v>
      </c>
      <c r="E75" s="110" t="s">
        <v>242</v>
      </c>
      <c r="F75" s="115">
        <v>47747</v>
      </c>
      <c r="G75" s="57">
        <v>23</v>
      </c>
    </row>
    <row r="76" spans="1:12" x14ac:dyDescent="0.25">
      <c r="A76" s="6">
        <v>34</v>
      </c>
      <c r="B76" s="2" t="s">
        <v>189</v>
      </c>
      <c r="C76" s="31" t="s">
        <v>110</v>
      </c>
      <c r="D76" s="16" t="s">
        <v>209</v>
      </c>
      <c r="E76" s="110" t="s">
        <v>242</v>
      </c>
      <c r="F76" s="115">
        <v>47756</v>
      </c>
      <c r="G76" s="57">
        <v>23</v>
      </c>
    </row>
    <row r="77" spans="1:12" x14ac:dyDescent="0.25">
      <c r="A77" s="6">
        <v>35</v>
      </c>
      <c r="B77" s="2" t="s">
        <v>190</v>
      </c>
      <c r="C77" s="31" t="s">
        <v>110</v>
      </c>
      <c r="D77" s="2" t="s">
        <v>210</v>
      </c>
      <c r="E77" s="110" t="s">
        <v>242</v>
      </c>
      <c r="F77" s="115">
        <v>46157</v>
      </c>
      <c r="G77" s="57">
        <v>23</v>
      </c>
    </row>
    <row r="78" spans="1:12" x14ac:dyDescent="0.25">
      <c r="A78" s="6">
        <v>36</v>
      </c>
      <c r="B78" s="2" t="s">
        <v>191</v>
      </c>
      <c r="C78" s="31" t="s">
        <v>110</v>
      </c>
      <c r="D78" s="2" t="s">
        <v>211</v>
      </c>
      <c r="E78" s="110" t="s">
        <v>242</v>
      </c>
      <c r="F78" s="115">
        <v>47052</v>
      </c>
      <c r="G78" s="57">
        <v>23</v>
      </c>
    </row>
    <row r="79" spans="1:12" x14ac:dyDescent="0.25">
      <c r="A79" s="6">
        <v>37</v>
      </c>
      <c r="B79" s="2" t="s">
        <v>192</v>
      </c>
      <c r="C79" s="31" t="s">
        <v>110</v>
      </c>
      <c r="D79" s="2" t="s">
        <v>212</v>
      </c>
      <c r="E79" s="110" t="s">
        <v>242</v>
      </c>
      <c r="F79" s="115">
        <v>47755</v>
      </c>
      <c r="G79" s="57">
        <v>23</v>
      </c>
    </row>
    <row r="80" spans="1:12" x14ac:dyDescent="0.25">
      <c r="A80" s="6">
        <v>38</v>
      </c>
      <c r="B80" s="2" t="s">
        <v>289</v>
      </c>
      <c r="C80" s="31" t="s">
        <v>110</v>
      </c>
      <c r="D80" s="2" t="s">
        <v>213</v>
      </c>
      <c r="E80" s="110" t="s">
        <v>242</v>
      </c>
      <c r="F80" s="115">
        <v>47756</v>
      </c>
      <c r="G80" s="57">
        <v>23</v>
      </c>
    </row>
    <row r="81" spans="1:7" x14ac:dyDescent="0.25">
      <c r="A81" s="6">
        <v>39</v>
      </c>
      <c r="B81" s="2" t="s">
        <v>193</v>
      </c>
      <c r="C81" s="31" t="s">
        <v>110</v>
      </c>
      <c r="D81" s="70" t="s">
        <v>214</v>
      </c>
      <c r="E81" s="110" t="s">
        <v>242</v>
      </c>
      <c r="F81" s="115">
        <v>47754</v>
      </c>
      <c r="G81" s="57">
        <v>23</v>
      </c>
    </row>
    <row r="82" spans="1:7" x14ac:dyDescent="0.25">
      <c r="A82" s="6">
        <v>40</v>
      </c>
      <c r="B82" s="2" t="s">
        <v>240</v>
      </c>
      <c r="C82" s="31" t="s">
        <v>110</v>
      </c>
      <c r="D82" s="2" t="s">
        <v>215</v>
      </c>
      <c r="E82" s="110" t="s">
        <v>242</v>
      </c>
      <c r="F82" s="115">
        <v>47755</v>
      </c>
      <c r="G82" s="57">
        <v>23</v>
      </c>
    </row>
    <row r="83" spans="1:7" x14ac:dyDescent="0.25">
      <c r="A83" s="6">
        <v>41</v>
      </c>
      <c r="B83" s="2" t="s">
        <v>236</v>
      </c>
      <c r="C83" s="31" t="s">
        <v>110</v>
      </c>
      <c r="D83" s="70" t="s">
        <v>216</v>
      </c>
      <c r="E83" s="110" t="s">
        <v>242</v>
      </c>
      <c r="F83" s="115">
        <v>47753</v>
      </c>
      <c r="G83" s="57">
        <v>23</v>
      </c>
    </row>
    <row r="84" spans="1:7" x14ac:dyDescent="0.25">
      <c r="A84" s="6">
        <v>42</v>
      </c>
      <c r="B84" s="2" t="s">
        <v>194</v>
      </c>
      <c r="C84" s="31" t="s">
        <v>110</v>
      </c>
      <c r="D84" s="2" t="s">
        <v>217</v>
      </c>
      <c r="E84" s="110" t="s">
        <v>242</v>
      </c>
      <c r="F84" s="115">
        <v>47748</v>
      </c>
      <c r="G84" s="57">
        <v>23</v>
      </c>
    </row>
    <row r="85" spans="1:7" x14ac:dyDescent="0.25">
      <c r="A85" s="6">
        <v>43</v>
      </c>
      <c r="B85" s="3" t="s">
        <v>238</v>
      </c>
      <c r="C85" s="31" t="s">
        <v>110</v>
      </c>
      <c r="D85" s="3" t="s">
        <v>218</v>
      </c>
      <c r="E85" s="110" t="s">
        <v>242</v>
      </c>
      <c r="F85" s="115">
        <v>47485</v>
      </c>
      <c r="G85" s="57">
        <v>23</v>
      </c>
    </row>
    <row r="86" spans="1:7" x14ac:dyDescent="0.25">
      <c r="A86" s="6">
        <v>44</v>
      </c>
      <c r="B86" s="3" t="s">
        <v>195</v>
      </c>
      <c r="C86" s="31" t="s">
        <v>110</v>
      </c>
      <c r="D86" s="3" t="s">
        <v>219</v>
      </c>
      <c r="E86" s="110" t="s">
        <v>242</v>
      </c>
      <c r="F86" s="115">
        <v>47279</v>
      </c>
      <c r="G86" s="57">
        <v>23</v>
      </c>
    </row>
    <row r="87" spans="1:7" x14ac:dyDescent="0.25">
      <c r="A87" s="6">
        <v>45</v>
      </c>
      <c r="B87" s="3" t="s">
        <v>239</v>
      </c>
      <c r="C87" s="31" t="s">
        <v>110</v>
      </c>
      <c r="D87" s="3" t="s">
        <v>220</v>
      </c>
      <c r="E87" s="110" t="s">
        <v>242</v>
      </c>
      <c r="F87" s="115">
        <v>47757</v>
      </c>
      <c r="G87" s="57">
        <v>23</v>
      </c>
    </row>
    <row r="88" spans="1:7" x14ac:dyDescent="0.25">
      <c r="A88" s="6">
        <v>46</v>
      </c>
      <c r="B88" s="3" t="s">
        <v>237</v>
      </c>
      <c r="C88" s="31" t="s">
        <v>110</v>
      </c>
      <c r="D88" s="3" t="s">
        <v>221</v>
      </c>
      <c r="E88" s="110" t="s">
        <v>242</v>
      </c>
      <c r="F88" s="2" t="s">
        <v>280</v>
      </c>
      <c r="G88" s="57">
        <v>23</v>
      </c>
    </row>
    <row r="89" spans="1:7" x14ac:dyDescent="0.25">
      <c r="A89" s="6">
        <v>47</v>
      </c>
      <c r="B89" s="2" t="s">
        <v>196</v>
      </c>
      <c r="C89" s="31" t="s">
        <v>110</v>
      </c>
      <c r="D89" s="2" t="s">
        <v>222</v>
      </c>
      <c r="E89" s="110" t="s">
        <v>242</v>
      </c>
      <c r="F89" s="115">
        <v>47757</v>
      </c>
      <c r="G89" s="57">
        <v>23</v>
      </c>
    </row>
    <row r="90" spans="1:7" x14ac:dyDescent="0.25">
      <c r="A90" s="6">
        <v>48</v>
      </c>
      <c r="B90" s="31" t="s">
        <v>178</v>
      </c>
      <c r="C90" s="31" t="s">
        <v>110</v>
      </c>
      <c r="D90" s="31" t="s">
        <v>223</v>
      </c>
      <c r="E90" s="110" t="s">
        <v>242</v>
      </c>
      <c r="F90" s="130">
        <v>47758</v>
      </c>
      <c r="G90" s="57">
        <v>23</v>
      </c>
    </row>
    <row r="91" spans="1:7" x14ac:dyDescent="0.25">
      <c r="A91" s="6">
        <v>49</v>
      </c>
      <c r="B91" s="31" t="s">
        <v>197</v>
      </c>
      <c r="C91" s="31" t="s">
        <v>110</v>
      </c>
      <c r="D91" s="31" t="s">
        <v>224</v>
      </c>
      <c r="E91" s="110" t="s">
        <v>242</v>
      </c>
      <c r="F91" s="130">
        <v>47758</v>
      </c>
      <c r="G91" s="57">
        <v>23</v>
      </c>
    </row>
    <row r="92" spans="1:7" x14ac:dyDescent="0.25">
      <c r="A92" s="6">
        <v>50</v>
      </c>
      <c r="B92" s="31" t="s">
        <v>198</v>
      </c>
      <c r="C92" s="31" t="s">
        <v>110</v>
      </c>
      <c r="D92" s="31" t="s">
        <v>225</v>
      </c>
      <c r="E92" s="110" t="s">
        <v>242</v>
      </c>
      <c r="F92" s="130">
        <v>47756</v>
      </c>
      <c r="G92" s="57">
        <v>23</v>
      </c>
    </row>
    <row r="93" spans="1:7" ht="14.25" customHeight="1" x14ac:dyDescent="0.25">
      <c r="A93" s="6">
        <v>51</v>
      </c>
      <c r="B93" s="31" t="s">
        <v>199</v>
      </c>
      <c r="C93" s="31" t="s">
        <v>110</v>
      </c>
      <c r="D93" s="31" t="s">
        <v>226</v>
      </c>
      <c r="E93" s="110" t="s">
        <v>242</v>
      </c>
      <c r="F93" s="130">
        <v>47749</v>
      </c>
      <c r="G93" s="57">
        <v>23</v>
      </c>
    </row>
    <row r="94" spans="1:7" ht="13.5" customHeight="1" x14ac:dyDescent="0.25">
      <c r="A94" s="6">
        <v>52</v>
      </c>
      <c r="B94" s="32" t="s">
        <v>200</v>
      </c>
      <c r="C94" s="31" t="s">
        <v>110</v>
      </c>
      <c r="D94" s="116" t="s">
        <v>233</v>
      </c>
      <c r="E94" s="110" t="s">
        <v>242</v>
      </c>
      <c r="F94" s="130">
        <v>47759</v>
      </c>
      <c r="G94" s="57">
        <v>23</v>
      </c>
    </row>
    <row r="95" spans="1:7" x14ac:dyDescent="0.25">
      <c r="A95" s="6">
        <v>53</v>
      </c>
      <c r="B95" s="34" t="s">
        <v>281</v>
      </c>
      <c r="C95" s="31" t="s">
        <v>110</v>
      </c>
      <c r="D95" s="40" t="s">
        <v>227</v>
      </c>
      <c r="E95" s="110" t="s">
        <v>242</v>
      </c>
      <c r="F95" s="131">
        <v>47704</v>
      </c>
      <c r="G95" s="57">
        <v>23</v>
      </c>
    </row>
    <row r="96" spans="1:7" x14ac:dyDescent="0.25">
      <c r="A96" s="6">
        <v>54</v>
      </c>
      <c r="B96" s="36" t="s">
        <v>201</v>
      </c>
      <c r="C96" s="31" t="s">
        <v>110</v>
      </c>
      <c r="D96" s="104" t="s">
        <v>228</v>
      </c>
      <c r="E96" s="110" t="s">
        <v>242</v>
      </c>
      <c r="F96" s="132">
        <v>47755</v>
      </c>
      <c r="G96" s="57">
        <v>23</v>
      </c>
    </row>
    <row r="97" spans="1:7" x14ac:dyDescent="0.25">
      <c r="A97" s="6">
        <v>55</v>
      </c>
      <c r="B97" s="36" t="s">
        <v>202</v>
      </c>
      <c r="C97" s="31" t="s">
        <v>110</v>
      </c>
      <c r="D97" s="37" t="s">
        <v>229</v>
      </c>
      <c r="E97" s="110" t="s">
        <v>242</v>
      </c>
      <c r="F97" s="132">
        <v>46216</v>
      </c>
      <c r="G97" s="57">
        <v>23</v>
      </c>
    </row>
    <row r="98" spans="1:7" x14ac:dyDescent="0.25">
      <c r="A98" s="6">
        <v>56</v>
      </c>
      <c r="B98" s="38" t="s">
        <v>203</v>
      </c>
      <c r="C98" s="31" t="s">
        <v>110</v>
      </c>
      <c r="D98" s="39" t="s">
        <v>230</v>
      </c>
      <c r="E98" s="113" t="s">
        <v>241</v>
      </c>
      <c r="F98" s="133">
        <v>46419</v>
      </c>
      <c r="G98" s="57">
        <v>23</v>
      </c>
    </row>
    <row r="99" spans="1:7" x14ac:dyDescent="0.25">
      <c r="A99" s="6">
        <v>57</v>
      </c>
      <c r="B99" s="40" t="s">
        <v>204</v>
      </c>
      <c r="C99" s="31" t="s">
        <v>110</v>
      </c>
      <c r="D99" s="31" t="s">
        <v>231</v>
      </c>
      <c r="E99" s="110" t="s">
        <v>242</v>
      </c>
      <c r="F99" s="130">
        <v>47758</v>
      </c>
      <c r="G99" s="57">
        <v>23</v>
      </c>
    </row>
    <row r="100" spans="1:7" x14ac:dyDescent="0.25">
      <c r="A100" s="6">
        <v>58</v>
      </c>
      <c r="B100" s="40" t="s">
        <v>205</v>
      </c>
      <c r="C100" s="31" t="s">
        <v>110</v>
      </c>
      <c r="D100" s="31" t="s">
        <v>232</v>
      </c>
      <c r="E100" s="110" t="s">
        <v>242</v>
      </c>
      <c r="F100" s="130">
        <v>47758</v>
      </c>
      <c r="G100" s="57">
        <v>23</v>
      </c>
    </row>
    <row r="101" spans="1:7" x14ac:dyDescent="0.25">
      <c r="A101" s="6">
        <v>59</v>
      </c>
      <c r="B101" s="38" t="s">
        <v>255</v>
      </c>
      <c r="C101" s="31" t="s">
        <v>110</v>
      </c>
      <c r="D101" s="39" t="s">
        <v>254</v>
      </c>
      <c r="E101" s="113" t="s">
        <v>256</v>
      </c>
      <c r="F101" s="133">
        <v>46981</v>
      </c>
      <c r="G101" s="57" t="s">
        <v>259</v>
      </c>
    </row>
    <row r="102" spans="1:7" x14ac:dyDescent="0.25">
      <c r="A102" s="6">
        <v>60</v>
      </c>
      <c r="B102" s="40" t="s">
        <v>257</v>
      </c>
      <c r="C102" s="31" t="s">
        <v>110</v>
      </c>
      <c r="D102" s="31" t="s">
        <v>258</v>
      </c>
      <c r="E102" s="113" t="s">
        <v>256</v>
      </c>
      <c r="F102" s="133">
        <v>46981</v>
      </c>
      <c r="G102" s="57" t="s">
        <v>259</v>
      </c>
    </row>
    <row r="103" spans="1:7" x14ac:dyDescent="0.25">
      <c r="A103" s="6">
        <v>61</v>
      </c>
      <c r="B103" s="40" t="s">
        <v>261</v>
      </c>
      <c r="C103" s="31" t="s">
        <v>110</v>
      </c>
      <c r="D103" s="31" t="s">
        <v>260</v>
      </c>
      <c r="E103" s="110" t="s">
        <v>242</v>
      </c>
      <c r="F103" s="130">
        <v>47778</v>
      </c>
      <c r="G103" s="57" t="s">
        <v>259</v>
      </c>
    </row>
    <row r="104" spans="1:7" x14ac:dyDescent="0.25">
      <c r="A104" s="6">
        <v>62</v>
      </c>
      <c r="B104" s="134" t="s">
        <v>282</v>
      </c>
      <c r="C104" s="31" t="s">
        <v>110</v>
      </c>
      <c r="D104" s="2" t="s">
        <v>283</v>
      </c>
      <c r="E104" s="2" t="s">
        <v>242</v>
      </c>
      <c r="F104" s="135">
        <v>47786</v>
      </c>
      <c r="G104" s="26">
        <v>25</v>
      </c>
    </row>
    <row r="105" spans="1:7" x14ac:dyDescent="0.25">
      <c r="A105" s="6">
        <v>63</v>
      </c>
      <c r="B105" s="134" t="s">
        <v>290</v>
      </c>
      <c r="C105" s="31" t="s">
        <v>110</v>
      </c>
      <c r="D105" s="2" t="s">
        <v>292</v>
      </c>
      <c r="E105" s="2" t="s">
        <v>242</v>
      </c>
      <c r="F105" s="135">
        <v>47694</v>
      </c>
      <c r="G105" s="26" t="s">
        <v>291</v>
      </c>
    </row>
    <row r="106" spans="1:7" x14ac:dyDescent="0.25">
      <c r="A106" s="6">
        <v>64</v>
      </c>
      <c r="B106" s="134" t="s">
        <v>309</v>
      </c>
      <c r="C106" s="31" t="s">
        <v>110</v>
      </c>
      <c r="D106" s="2" t="s">
        <v>310</v>
      </c>
      <c r="E106" s="2" t="s">
        <v>241</v>
      </c>
      <c r="F106" s="135">
        <v>46399</v>
      </c>
      <c r="G106" s="26">
        <v>27</v>
      </c>
    </row>
    <row r="107" spans="1:7" x14ac:dyDescent="0.25">
      <c r="A107" s="6">
        <v>65</v>
      </c>
      <c r="B107" s="134" t="s">
        <v>311</v>
      </c>
      <c r="C107" s="31" t="s">
        <v>110</v>
      </c>
      <c r="D107" s="2" t="s">
        <v>312</v>
      </c>
      <c r="E107" s="2" t="s">
        <v>242</v>
      </c>
      <c r="F107" s="135">
        <v>46084</v>
      </c>
      <c r="G107" s="26">
        <v>27</v>
      </c>
    </row>
    <row r="108" spans="1:7" x14ac:dyDescent="0.25">
      <c r="A108" s="6">
        <v>66</v>
      </c>
      <c r="B108" s="134" t="s">
        <v>298</v>
      </c>
      <c r="C108" s="31" t="s">
        <v>110</v>
      </c>
      <c r="D108" s="2" t="s">
        <v>313</v>
      </c>
      <c r="E108" s="2" t="s">
        <v>242</v>
      </c>
      <c r="F108" s="135">
        <v>47691</v>
      </c>
      <c r="G108" s="26">
        <v>26</v>
      </c>
    </row>
  </sheetData>
  <mergeCells count="37">
    <mergeCell ref="B42:C42"/>
    <mergeCell ref="M42:N42"/>
    <mergeCell ref="A25:A27"/>
    <mergeCell ref="B25:B27"/>
    <mergeCell ref="C25:C27"/>
    <mergeCell ref="D25:D27"/>
    <mergeCell ref="G26:I26"/>
    <mergeCell ref="G27:I27"/>
    <mergeCell ref="D42:G42"/>
    <mergeCell ref="G38:I38"/>
    <mergeCell ref="G39:I39"/>
    <mergeCell ref="A21:A24"/>
    <mergeCell ref="B21:B24"/>
    <mergeCell ref="C21:C24"/>
    <mergeCell ref="D21:D24"/>
    <mergeCell ref="G22:I22"/>
    <mergeCell ref="G23:I23"/>
    <mergeCell ref="G24:I24"/>
    <mergeCell ref="F3:F5"/>
    <mergeCell ref="A1:D1"/>
    <mergeCell ref="A3:A5"/>
    <mergeCell ref="B3:B5"/>
    <mergeCell ref="C3:C5"/>
    <mergeCell ref="D3:D5"/>
    <mergeCell ref="E3:E5"/>
    <mergeCell ref="A2:L2"/>
    <mergeCell ref="G3:G5"/>
    <mergeCell ref="H3:I3"/>
    <mergeCell ref="J3:J5"/>
    <mergeCell ref="K3:K5"/>
    <mergeCell ref="L3:L5"/>
    <mergeCell ref="H4:I4"/>
    <mergeCell ref="A37:A39"/>
    <mergeCell ref="B37:B39"/>
    <mergeCell ref="C37:C39"/>
    <mergeCell ref="D37:D39"/>
    <mergeCell ref="E37:E39"/>
  </mergeCells>
  <phoneticPr fontId="17" type="noConversion"/>
  <pageMargins left="0.25" right="0.25" top="0.75" bottom="0.75" header="0.3" footer="0.3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Arkusz3</vt:lpstr>
      <vt:lpstr>Arkusz3!Obszar_wydruku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Kowalik-Łatka</dc:creator>
  <cp:lastModifiedBy>Michał Długoń</cp:lastModifiedBy>
  <cp:lastPrinted>2026-01-08T12:51:19Z</cp:lastPrinted>
  <dcterms:created xsi:type="dcterms:W3CDTF">2024-01-04T07:55:12Z</dcterms:created>
  <dcterms:modified xsi:type="dcterms:W3CDTF">2026-02-27T09:58:16Z</dcterms:modified>
</cp:coreProperties>
</file>