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przetargi\738\"/>
    </mc:Choice>
  </mc:AlternateContent>
  <xr:revisionPtr revIDLastSave="0" documentId="13_ncr:1_{AE1065EF-655A-4BC3-8698-737A44C00F0A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tabela 1a dla nas kolorowa" sheetId="8" state="hidden" r:id="rId1"/>
    <sheet name="Kalkulacja KONSERWACJA zał. 1A" sheetId="21" r:id="rId2"/>
    <sheet name="tabela do druku do przetargu" sheetId="12" state="hidden" r:id="rId3"/>
    <sheet name="AGH WENTYLACJA KLIMATYCACJA (5)" sheetId="10" state="hidden" r:id="rId4"/>
  </sheets>
  <definedNames>
    <definedName name="Print_Area" localSheetId="3">'AGH WENTYLACJA KLIMATYCACJA (5)'!$A:$H</definedName>
    <definedName name="Print_Area" localSheetId="0">'tabela 1a dla nas kolorowa'!$A:$H</definedName>
    <definedName name="Print_Area" localSheetId="2">'tabela do druku do przetargu'!$A:$H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637" i="21" l="1"/>
  <c r="M1635" i="21"/>
  <c r="M1634" i="21"/>
  <c r="M1195" i="21"/>
  <c r="M1196" i="21"/>
  <c r="M1197" i="21"/>
  <c r="M1198" i="21"/>
  <c r="M1199" i="21"/>
  <c r="M1200" i="21"/>
  <c r="M1201" i="21"/>
  <c r="M1202" i="21"/>
  <c r="M1203" i="21"/>
  <c r="M1204" i="21"/>
  <c r="M1205" i="21"/>
  <c r="M1206" i="21"/>
  <c r="M1207" i="21"/>
  <c r="M1208" i="21"/>
  <c r="M1209" i="21"/>
  <c r="M1210" i="21"/>
  <c r="M1211" i="21"/>
  <c r="M1212" i="21"/>
  <c r="M1213" i="21"/>
  <c r="M1214" i="21"/>
  <c r="M1215" i="21"/>
  <c r="M1216" i="21"/>
  <c r="M1217" i="21"/>
  <c r="M1218" i="21"/>
  <c r="M1219" i="21"/>
  <c r="M1185" i="21"/>
  <c r="M1186" i="21"/>
  <c r="M1187" i="21"/>
  <c r="M1188" i="21"/>
  <c r="M1189" i="21"/>
  <c r="M1190" i="21"/>
  <c r="M1191" i="21"/>
  <c r="M1192" i="21"/>
  <c r="M1193" i="21"/>
  <c r="M1182" i="21"/>
  <c r="M1325" i="21"/>
  <c r="M361" i="21"/>
  <c r="M362" i="21"/>
  <c r="M541" i="21"/>
  <c r="M485" i="21"/>
  <c r="M1636" i="21"/>
  <c r="M1629" i="21"/>
  <c r="M1630" i="21"/>
  <c r="M1631" i="21"/>
  <c r="M1632" i="21"/>
  <c r="M1628" i="21"/>
  <c r="M1621" i="21"/>
  <c r="M1622" i="21"/>
  <c r="M1623" i="21"/>
  <c r="M1624" i="21"/>
  <c r="M1625" i="21"/>
  <c r="M1626" i="21"/>
  <c r="M1620" i="21"/>
  <c r="M1617" i="21"/>
  <c r="M1618" i="21"/>
  <c r="M1616" i="21"/>
  <c r="M1614" i="21"/>
  <c r="M1613" i="21"/>
  <c r="M1608" i="21"/>
  <c r="M1610" i="21"/>
  <c r="M1611" i="21"/>
  <c r="M1605" i="21"/>
  <c r="M1602" i="21"/>
  <c r="M1603" i="21"/>
  <c r="M1601" i="21"/>
  <c r="M1588" i="21"/>
  <c r="M1589" i="21"/>
  <c r="M1590" i="21"/>
  <c r="M1591" i="21"/>
  <c r="M1592" i="21"/>
  <c r="M1593" i="21"/>
  <c r="M1595" i="21"/>
  <c r="M1596" i="21"/>
  <c r="M1597" i="21"/>
  <c r="M1598" i="21"/>
  <c r="M1599" i="21"/>
  <c r="M1587" i="21"/>
  <c r="M1567" i="21"/>
  <c r="M1570" i="21"/>
  <c r="M1573" i="21"/>
  <c r="M1577" i="21"/>
  <c r="M1579" i="21"/>
  <c r="M1581" i="21"/>
  <c r="M1583" i="21"/>
  <c r="M1585" i="21"/>
  <c r="M1566" i="21"/>
  <c r="M1559" i="21"/>
  <c r="M1560" i="21"/>
  <c r="M1561" i="21"/>
  <c r="M1564" i="21"/>
  <c r="M1558" i="21"/>
  <c r="M1553" i="21"/>
  <c r="M1555" i="21"/>
  <c r="M1551" i="21"/>
  <c r="M1545" i="21"/>
  <c r="M1546" i="21"/>
  <c r="M1547" i="21"/>
  <c r="M1548" i="21"/>
  <c r="M1549" i="21"/>
  <c r="M1544" i="21"/>
  <c r="M1539" i="21"/>
  <c r="M1536" i="21"/>
  <c r="M1529" i="21"/>
  <c r="M1530" i="21"/>
  <c r="M1531" i="21"/>
  <c r="M1532" i="21"/>
  <c r="M1533" i="21"/>
  <c r="M1534" i="21"/>
  <c r="M1528" i="21"/>
  <c r="M1507" i="21"/>
  <c r="M1519" i="21"/>
  <c r="M1525" i="21"/>
  <c r="M1509" i="21"/>
  <c r="M1471" i="21"/>
  <c r="M1473" i="21"/>
  <c r="M1475" i="21"/>
  <c r="M1477" i="21"/>
  <c r="M1479" i="21"/>
  <c r="M1464" i="21"/>
  <c r="M1466" i="21"/>
  <c r="M1469" i="21"/>
  <c r="M1481" i="21"/>
  <c r="M1482" i="21"/>
  <c r="M1483" i="21"/>
  <c r="M1484" i="21"/>
  <c r="M1485" i="21"/>
  <c r="M1486" i="21"/>
  <c r="M1487" i="21"/>
  <c r="M1488" i="21"/>
  <c r="M1489" i="21"/>
  <c r="M1490" i="21"/>
  <c r="M1491" i="21"/>
  <c r="M1492" i="21"/>
  <c r="M1493" i="21"/>
  <c r="M1494" i="21"/>
  <c r="M1495" i="21"/>
  <c r="M1496" i="21"/>
  <c r="M1497" i="21"/>
  <c r="M1498" i="21"/>
  <c r="M1499" i="21"/>
  <c r="M1503" i="21"/>
  <c r="M1462" i="21"/>
  <c r="M1433" i="21"/>
  <c r="M1436" i="21"/>
  <c r="M1439" i="21"/>
  <c r="M1442" i="21"/>
  <c r="M1445" i="21"/>
  <c r="M1413" i="21"/>
  <c r="M1416" i="21"/>
  <c r="M1419" i="21"/>
  <c r="M1421" i="21"/>
  <c r="M1424" i="21"/>
  <c r="M1427" i="21"/>
  <c r="M1430" i="21"/>
  <c r="M1448" i="21"/>
  <c r="M1450" i="21"/>
  <c r="M1452" i="21"/>
  <c r="M1456" i="21"/>
  <c r="M1457" i="21"/>
  <c r="M1458" i="21"/>
  <c r="M1459" i="21"/>
  <c r="M1460" i="21"/>
  <c r="M1410" i="21"/>
  <c r="M1346" i="21"/>
  <c r="M1342" i="21"/>
  <c r="M1343" i="21"/>
  <c r="M1345" i="21"/>
  <c r="M1347" i="21"/>
  <c r="M1348" i="21"/>
  <c r="M1349" i="21"/>
  <c r="M1350" i="21"/>
  <c r="M1351" i="21"/>
  <c r="M1352" i="21"/>
  <c r="M1353" i="21"/>
  <c r="M1354" i="21"/>
  <c r="M1355" i="21"/>
  <c r="M1356" i="21"/>
  <c r="M1357" i="21"/>
  <c r="M1358" i="21"/>
  <c r="M1359" i="21"/>
  <c r="M1360" i="21"/>
  <c r="M1361" i="21"/>
  <c r="M1362" i="21"/>
  <c r="M1363" i="21"/>
  <c r="M1364" i="21"/>
  <c r="M1365" i="21"/>
  <c r="M1366" i="21"/>
  <c r="M1367" i="21"/>
  <c r="M1368" i="21"/>
  <c r="M1369" i="21"/>
  <c r="M1370" i="21"/>
  <c r="M1371" i="21"/>
  <c r="M1372" i="21"/>
  <c r="M1373" i="21"/>
  <c r="M1374" i="21"/>
  <c r="M1341" i="21"/>
  <c r="M1339" i="21"/>
  <c r="M1323" i="21"/>
  <c r="M1324" i="21"/>
  <c r="M1326" i="21"/>
  <c r="M1327" i="21"/>
  <c r="M1328" i="21"/>
  <c r="M1331" i="21"/>
  <c r="M1332" i="21"/>
  <c r="M1333" i="21"/>
  <c r="M1334" i="21"/>
  <c r="M1335" i="21"/>
  <c r="M1336" i="21"/>
  <c r="M1337" i="21"/>
  <c r="M1338" i="21"/>
  <c r="M1322" i="21"/>
  <c r="M1319" i="21"/>
  <c r="M1320" i="21"/>
  <c r="M1318" i="21"/>
  <c r="M1298" i="21"/>
  <c r="M1299" i="21"/>
  <c r="M1300" i="21"/>
  <c r="M1301" i="21"/>
  <c r="M1302" i="21"/>
  <c r="M1303" i="21"/>
  <c r="M1304" i="21"/>
  <c r="M1305" i="21"/>
  <c r="M1306" i="21"/>
  <c r="M1307" i="21"/>
  <c r="M1308" i="21"/>
  <c r="M1309" i="21"/>
  <c r="M1310" i="21"/>
  <c r="M1311" i="21"/>
  <c r="M1312" i="21"/>
  <c r="M1313" i="21"/>
  <c r="M1314" i="21"/>
  <c r="M1315" i="21"/>
  <c r="M1316" i="21"/>
  <c r="M1297" i="21"/>
  <c r="M1291" i="21"/>
  <c r="M1292" i="21"/>
  <c r="M1293" i="21"/>
  <c r="M1294" i="21"/>
  <c r="M1295" i="21"/>
  <c r="M1290" i="21"/>
  <c r="M1248" i="21"/>
  <c r="M1249" i="21"/>
  <c r="M1250" i="21"/>
  <c r="M1251" i="21"/>
  <c r="M1252" i="21"/>
  <c r="M1253" i="21"/>
  <c r="M1254" i="21"/>
  <c r="M1255" i="21"/>
  <c r="M1256" i="21"/>
  <c r="M1257" i="21"/>
  <c r="M1258" i="21"/>
  <c r="M1259" i="21"/>
  <c r="M1260" i="21"/>
  <c r="M1261" i="21"/>
  <c r="M1262" i="21"/>
  <c r="M1263" i="21"/>
  <c r="M1264" i="21"/>
  <c r="M1265" i="21"/>
  <c r="M1266" i="21"/>
  <c r="M1267" i="21"/>
  <c r="M1268" i="21"/>
  <c r="M1269" i="21"/>
  <c r="M1270" i="21"/>
  <c r="M1271" i="21"/>
  <c r="M1272" i="21"/>
  <c r="M1273" i="21"/>
  <c r="M1274" i="21"/>
  <c r="M1275" i="21"/>
  <c r="M1276" i="21"/>
  <c r="M1277" i="21"/>
  <c r="M1278" i="21"/>
  <c r="M1279" i="21"/>
  <c r="M1280" i="21"/>
  <c r="M1281" i="21"/>
  <c r="M1282" i="21"/>
  <c r="M1283" i="21"/>
  <c r="M1284" i="21"/>
  <c r="M1285" i="21"/>
  <c r="M1286" i="21"/>
  <c r="M1287" i="21"/>
  <c r="M1288" i="21"/>
  <c r="M1247" i="21"/>
  <c r="M1223" i="21"/>
  <c r="M1225" i="21"/>
  <c r="M1226" i="21"/>
  <c r="M1228" i="21"/>
  <c r="M1230" i="21"/>
  <c r="M1236" i="21"/>
  <c r="M1240" i="21"/>
  <c r="M1243" i="21"/>
  <c r="M1221" i="21"/>
  <c r="M1162" i="21"/>
  <c r="M1163" i="21"/>
  <c r="M1164" i="21"/>
  <c r="M1165" i="21"/>
  <c r="M1166" i="21"/>
  <c r="M1167" i="21"/>
  <c r="M1168" i="21"/>
  <c r="M1169" i="21"/>
  <c r="M1170" i="21"/>
  <c r="M1171" i="21"/>
  <c r="M1172" i="21"/>
  <c r="M1173" i="21"/>
  <c r="M1174" i="21"/>
  <c r="M1175" i="21"/>
  <c r="M1176" i="21"/>
  <c r="M1177" i="21"/>
  <c r="M1178" i="21"/>
  <c r="M1179" i="21"/>
  <c r="M1180" i="21"/>
  <c r="M1181" i="21"/>
  <c r="M1183" i="21"/>
  <c r="M1161" i="21"/>
  <c r="M1159" i="21"/>
  <c r="M1158" i="21"/>
  <c r="M1145" i="21"/>
  <c r="M1148" i="21"/>
  <c r="M1149" i="21"/>
  <c r="M1150" i="21"/>
  <c r="M1151" i="21"/>
  <c r="M1152" i="21"/>
  <c r="M1153" i="21"/>
  <c r="M1154" i="21"/>
  <c r="M1155" i="21"/>
  <c r="M1156" i="21"/>
  <c r="M1142" i="21"/>
  <c r="M1107" i="21"/>
  <c r="M1108" i="21"/>
  <c r="M1109" i="21"/>
  <c r="M1110" i="21"/>
  <c r="M1111" i="21"/>
  <c r="M1112" i="21"/>
  <c r="M1113" i="21"/>
  <c r="M1114" i="21"/>
  <c r="M1115" i="21"/>
  <c r="M1116" i="21"/>
  <c r="M1117" i="21"/>
  <c r="M1118" i="21"/>
  <c r="M1119" i="21"/>
  <c r="M1120" i="21"/>
  <c r="M1121" i="21"/>
  <c r="M1122" i="21"/>
  <c r="M1123" i="21"/>
  <c r="M1124" i="21"/>
  <c r="M1125" i="21"/>
  <c r="M1126" i="21"/>
  <c r="M1127" i="21"/>
  <c r="M1128" i="21"/>
  <c r="M1129" i="21"/>
  <c r="M1130" i="21"/>
  <c r="M1131" i="21"/>
  <c r="M1132" i="21"/>
  <c r="M1133" i="21"/>
  <c r="M1134" i="21"/>
  <c r="M1135" i="21"/>
  <c r="M1136" i="21"/>
  <c r="M1137" i="21"/>
  <c r="M1138" i="21"/>
  <c r="M1139" i="21"/>
  <c r="M1140" i="21"/>
  <c r="M1106" i="21"/>
  <c r="M1072" i="21"/>
  <c r="M1073" i="21"/>
  <c r="M1074" i="21"/>
  <c r="M1075" i="21"/>
  <c r="M1076" i="21"/>
  <c r="M1077" i="21"/>
  <c r="M1078" i="21"/>
  <c r="M1079" i="21"/>
  <c r="M1080" i="21"/>
  <c r="M1081" i="21"/>
  <c r="M1082" i="21"/>
  <c r="M1083" i="21"/>
  <c r="M1084" i="21"/>
  <c r="M1085" i="21"/>
  <c r="M1086" i="21"/>
  <c r="M1087" i="21"/>
  <c r="M1088" i="21"/>
  <c r="M1089" i="21"/>
  <c r="M1090" i="21"/>
  <c r="M1091" i="21"/>
  <c r="M1092" i="21"/>
  <c r="M1093" i="21"/>
  <c r="M1094" i="21"/>
  <c r="M1095" i="21"/>
  <c r="M1096" i="21"/>
  <c r="M1097" i="21"/>
  <c r="M1098" i="21"/>
  <c r="M1099" i="21"/>
  <c r="M1100" i="21"/>
  <c r="M1101" i="21"/>
  <c r="M1102" i="21"/>
  <c r="M1103" i="21"/>
  <c r="M1104" i="21"/>
  <c r="M1071" i="21"/>
  <c r="M1068" i="21"/>
  <c r="M1066" i="21"/>
  <c r="M1064" i="21"/>
  <c r="M1052" i="21"/>
  <c r="M1053" i="21"/>
  <c r="M1054" i="21"/>
  <c r="M1055" i="21"/>
  <c r="M1056" i="21"/>
  <c r="M1057" i="21"/>
  <c r="M1058" i="21"/>
  <c r="M1059" i="21"/>
  <c r="M1060" i="21"/>
  <c r="M1061" i="21"/>
  <c r="M1062" i="21"/>
  <c r="M1051" i="21"/>
  <c r="M1043" i="21"/>
  <c r="M1044" i="21"/>
  <c r="M1045" i="21"/>
  <c r="M1046" i="21"/>
  <c r="M1047" i="21"/>
  <c r="M1048" i="21"/>
  <c r="M1049" i="21"/>
  <c r="M1042" i="21"/>
  <c r="M1030" i="21"/>
  <c r="M1031" i="21"/>
  <c r="M1032" i="21"/>
  <c r="M1033" i="21"/>
  <c r="M1034" i="21"/>
  <c r="M1035" i="21"/>
  <c r="M1036" i="21"/>
  <c r="M1037" i="21"/>
  <c r="M1038" i="21"/>
  <c r="M1039" i="21"/>
  <c r="M1040" i="21"/>
  <c r="M1029" i="21"/>
  <c r="M1027" i="21"/>
  <c r="M1025" i="21"/>
  <c r="M999" i="21"/>
  <c r="M1000" i="21"/>
  <c r="M1001" i="21"/>
  <c r="M1002" i="21"/>
  <c r="M1003" i="21"/>
  <c r="M1004" i="21"/>
  <c r="M1005" i="21"/>
  <c r="M1006" i="21"/>
  <c r="M1007" i="21"/>
  <c r="M1008" i="21"/>
  <c r="M1009" i="21"/>
  <c r="M1010" i="21"/>
  <c r="M1011" i="21"/>
  <c r="M1012" i="21"/>
  <c r="M998" i="21"/>
  <c r="M994" i="21"/>
  <c r="M995" i="21"/>
  <c r="M996" i="21"/>
  <c r="M993" i="21"/>
  <c r="M984" i="21"/>
  <c r="M985" i="21"/>
  <c r="M986" i="21"/>
  <c r="M987" i="21"/>
  <c r="M988" i="21"/>
  <c r="M989" i="21"/>
  <c r="M990" i="21"/>
  <c r="M991" i="21"/>
  <c r="M983" i="21"/>
  <c r="M978" i="21"/>
  <c r="M979" i="21"/>
  <c r="M980" i="21"/>
  <c r="M981" i="21"/>
  <c r="M977" i="21"/>
  <c r="M940" i="21"/>
  <c r="M941" i="21"/>
  <c r="M942" i="21"/>
  <c r="M943" i="21"/>
  <c r="M944" i="21"/>
  <c r="M945" i="21"/>
  <c r="M946" i="21"/>
  <c r="M947" i="21"/>
  <c r="M948" i="21"/>
  <c r="M949" i="21"/>
  <c r="M950" i="21"/>
  <c r="M951" i="21"/>
  <c r="M952" i="21"/>
  <c r="M954" i="21"/>
  <c r="M956" i="21"/>
  <c r="M957" i="21"/>
  <c r="M958" i="21"/>
  <c r="M959" i="21"/>
  <c r="M960" i="21"/>
  <c r="M961" i="21"/>
  <c r="M962" i="21"/>
  <c r="M963" i="21"/>
  <c r="M964" i="21"/>
  <c r="M965" i="21"/>
  <c r="M966" i="21"/>
  <c r="M967" i="21"/>
  <c r="M968" i="21"/>
  <c r="M969" i="21"/>
  <c r="M970" i="21"/>
  <c r="M971" i="21"/>
  <c r="M972" i="21"/>
  <c r="M973" i="21"/>
  <c r="M974" i="21"/>
  <c r="M975" i="21"/>
  <c r="M939" i="21"/>
  <c r="M918" i="21"/>
  <c r="M919" i="21"/>
  <c r="M920" i="21"/>
  <c r="M921" i="21"/>
  <c r="M922" i="21"/>
  <c r="M924" i="21"/>
  <c r="M925" i="21"/>
  <c r="M926" i="21"/>
  <c r="M927" i="21"/>
  <c r="M928" i="21"/>
  <c r="M929" i="21"/>
  <c r="M930" i="21"/>
  <c r="M931" i="21"/>
  <c r="M932" i="21"/>
  <c r="M933" i="21"/>
  <c r="M934" i="21"/>
  <c r="M935" i="21"/>
  <c r="M936" i="21"/>
  <c r="M937" i="21"/>
  <c r="M917" i="21"/>
  <c r="M909" i="21"/>
  <c r="M910" i="21"/>
  <c r="M911" i="21"/>
  <c r="M912" i="21"/>
  <c r="M913" i="21"/>
  <c r="M914" i="21"/>
  <c r="M915" i="21"/>
  <c r="M908" i="21"/>
  <c r="M900" i="21"/>
  <c r="M901" i="21"/>
  <c r="M902" i="21"/>
  <c r="M903" i="21"/>
  <c r="M904" i="21"/>
  <c r="M905" i="21"/>
  <c r="M906" i="21"/>
  <c r="M899" i="21"/>
  <c r="M894" i="21"/>
  <c r="M895" i="21"/>
  <c r="M896" i="21"/>
  <c r="M897" i="21"/>
  <c r="M893" i="21"/>
  <c r="M847" i="21"/>
  <c r="M848" i="21"/>
  <c r="M849" i="21"/>
  <c r="M850" i="21"/>
  <c r="M851" i="21"/>
  <c r="M852" i="21"/>
  <c r="M853" i="21"/>
  <c r="M854" i="21"/>
  <c r="M855" i="21"/>
  <c r="M856" i="21"/>
  <c r="M857" i="21"/>
  <c r="M858" i="21"/>
  <c r="M859" i="21"/>
  <c r="M860" i="21"/>
  <c r="M861" i="21"/>
  <c r="M862" i="21"/>
  <c r="M863" i="21"/>
  <c r="M864" i="21"/>
  <c r="M865" i="21"/>
  <c r="M866" i="21"/>
  <c r="M867" i="21"/>
  <c r="M868" i="21"/>
  <c r="M869" i="21"/>
  <c r="M870" i="21"/>
  <c r="M871" i="21"/>
  <c r="M872" i="21"/>
  <c r="M873" i="21"/>
  <c r="M874" i="21"/>
  <c r="M875" i="21"/>
  <c r="M876" i="21"/>
  <c r="M877" i="21"/>
  <c r="M878" i="21"/>
  <c r="M879" i="21"/>
  <c r="M880" i="21"/>
  <c r="M881" i="21"/>
  <c r="M882" i="21"/>
  <c r="M883" i="21"/>
  <c r="M884" i="21"/>
  <c r="M885" i="21"/>
  <c r="M886" i="21"/>
  <c r="M887" i="21"/>
  <c r="M888" i="21"/>
  <c r="M889" i="21"/>
  <c r="M890" i="21"/>
  <c r="M891" i="21"/>
  <c r="M846" i="21"/>
  <c r="M844" i="21"/>
  <c r="M843" i="21"/>
  <c r="M772" i="21"/>
  <c r="M773" i="21"/>
  <c r="M774" i="21"/>
  <c r="M775" i="21"/>
  <c r="M776" i="21"/>
  <c r="M777" i="21"/>
  <c r="M778" i="21"/>
  <c r="M779" i="21"/>
  <c r="M780" i="21"/>
  <c r="M781" i="21"/>
  <c r="M782" i="21"/>
  <c r="M783" i="21"/>
  <c r="M784" i="21"/>
  <c r="M785" i="21"/>
  <c r="M786" i="21"/>
  <c r="M787" i="21"/>
  <c r="M788" i="21"/>
  <c r="M789" i="21"/>
  <c r="M790" i="21"/>
  <c r="M791" i="21"/>
  <c r="M792" i="21"/>
  <c r="M793" i="21"/>
  <c r="M794" i="21"/>
  <c r="M795" i="21"/>
  <c r="M796" i="21"/>
  <c r="M797" i="21"/>
  <c r="M798" i="21"/>
  <c r="M799" i="21"/>
  <c r="M800" i="21"/>
  <c r="M801" i="21"/>
  <c r="M802" i="21"/>
  <c r="M803" i="21"/>
  <c r="M804" i="21"/>
  <c r="M805" i="21"/>
  <c r="M806" i="21"/>
  <c r="M807" i="21"/>
  <c r="M808" i="21"/>
  <c r="M809" i="21"/>
  <c r="M810" i="21"/>
  <c r="M811" i="21"/>
  <c r="M812" i="21"/>
  <c r="M813" i="21"/>
  <c r="M814" i="21"/>
  <c r="M815" i="21"/>
  <c r="M816" i="21"/>
  <c r="M817" i="21"/>
  <c r="M818" i="21"/>
  <c r="M819" i="21"/>
  <c r="M820" i="21"/>
  <c r="M821" i="21"/>
  <c r="M822" i="21"/>
  <c r="M823" i="21"/>
  <c r="M824" i="21"/>
  <c r="M825" i="21"/>
  <c r="M826" i="21"/>
  <c r="M827" i="21"/>
  <c r="M828" i="21"/>
  <c r="M829" i="21"/>
  <c r="M830" i="21"/>
  <c r="M831" i="21"/>
  <c r="M832" i="21"/>
  <c r="M771" i="21"/>
  <c r="M764" i="21"/>
  <c r="M766" i="21"/>
  <c r="M768" i="21"/>
  <c r="M762" i="21"/>
  <c r="M708" i="21"/>
  <c r="M709" i="21"/>
  <c r="M710" i="21"/>
  <c r="M711" i="21"/>
  <c r="M712" i="21"/>
  <c r="M713" i="21"/>
  <c r="M714" i="21"/>
  <c r="M715" i="21"/>
  <c r="M716" i="21"/>
  <c r="M717" i="21"/>
  <c r="M718" i="21"/>
  <c r="M719" i="21"/>
  <c r="M720" i="21"/>
  <c r="M721" i="21"/>
  <c r="M722" i="21"/>
  <c r="M723" i="21"/>
  <c r="M724" i="21"/>
  <c r="M725" i="21"/>
  <c r="M726" i="21"/>
  <c r="M727" i="21"/>
  <c r="M728" i="21"/>
  <c r="M729" i="21"/>
  <c r="M730" i="21"/>
  <c r="M731" i="21"/>
  <c r="M732" i="21"/>
  <c r="M733" i="21"/>
  <c r="M734" i="21"/>
  <c r="M735" i="21"/>
  <c r="M736" i="21"/>
  <c r="M737" i="21"/>
  <c r="M738" i="21"/>
  <c r="M739" i="21"/>
  <c r="M740" i="21"/>
  <c r="M741" i="21"/>
  <c r="M742" i="21"/>
  <c r="M743" i="21"/>
  <c r="M744" i="21"/>
  <c r="M745" i="21"/>
  <c r="M746" i="21"/>
  <c r="M747" i="21"/>
  <c r="M748" i="21"/>
  <c r="M749" i="21"/>
  <c r="M750" i="21"/>
  <c r="M751" i="21"/>
  <c r="M752" i="21"/>
  <c r="M753" i="21"/>
  <c r="M754" i="21"/>
  <c r="M755" i="21"/>
  <c r="M756" i="21"/>
  <c r="M757" i="21"/>
  <c r="M758" i="21"/>
  <c r="M759" i="21"/>
  <c r="M760" i="21"/>
  <c r="M707" i="21"/>
  <c r="M702" i="21"/>
  <c r="M703" i="21"/>
  <c r="M704" i="21"/>
  <c r="M705" i="21"/>
  <c r="M701" i="21"/>
  <c r="M699" i="21"/>
  <c r="M684" i="21"/>
  <c r="M687" i="21"/>
  <c r="M690" i="21"/>
  <c r="M693" i="21"/>
  <c r="M696" i="21"/>
  <c r="M681" i="21"/>
  <c r="M651" i="21"/>
  <c r="M653" i="21"/>
  <c r="M655" i="21"/>
  <c r="M657" i="21"/>
  <c r="M659" i="21"/>
  <c r="M661" i="21"/>
  <c r="M663" i="21"/>
  <c r="M665" i="21"/>
  <c r="M667" i="21"/>
  <c r="M669" i="21"/>
  <c r="M671" i="21"/>
  <c r="M673" i="21"/>
  <c r="M675" i="21"/>
  <c r="M677" i="21"/>
  <c r="M679" i="21"/>
  <c r="M649" i="21"/>
  <c r="M618" i="21"/>
  <c r="M620" i="21"/>
  <c r="M622" i="21"/>
  <c r="M624" i="21"/>
  <c r="M626" i="21"/>
  <c r="M628" i="21"/>
  <c r="M630" i="21"/>
  <c r="M632" i="21"/>
  <c r="M634" i="21"/>
  <c r="M636" i="21"/>
  <c r="M638" i="21"/>
  <c r="M640" i="21"/>
  <c r="M642" i="21"/>
  <c r="M644" i="21"/>
  <c r="M646" i="21"/>
  <c r="M616" i="21"/>
  <c r="M607" i="21"/>
  <c r="M608" i="21"/>
  <c r="M609" i="21"/>
  <c r="M610" i="21"/>
  <c r="M611" i="21"/>
  <c r="M612" i="21"/>
  <c r="M613" i="21"/>
  <c r="M614" i="21"/>
  <c r="M606" i="21"/>
  <c r="M604" i="21"/>
  <c r="M603" i="21"/>
  <c r="M601" i="21"/>
  <c r="M599" i="21"/>
  <c r="M591" i="21"/>
  <c r="M592" i="21"/>
  <c r="M593" i="21"/>
  <c r="M594" i="21"/>
  <c r="M595" i="21"/>
  <c r="M596" i="21"/>
  <c r="M597" i="21"/>
  <c r="M598" i="21"/>
  <c r="M590" i="21"/>
  <c r="M587" i="21"/>
  <c r="M566" i="21"/>
  <c r="M564" i="21"/>
  <c r="M561" i="21"/>
  <c r="M547" i="21"/>
  <c r="M549" i="21"/>
  <c r="M551" i="21"/>
  <c r="M553" i="21"/>
  <c r="M555" i="21"/>
  <c r="M557" i="21"/>
  <c r="M559" i="21"/>
  <c r="M545" i="21"/>
  <c r="M543" i="21"/>
  <c r="M527" i="21"/>
  <c r="M526" i="21"/>
  <c r="M524" i="21"/>
  <c r="M522" i="21"/>
  <c r="M570" i="21"/>
  <c r="M571" i="21"/>
  <c r="M572" i="21"/>
  <c r="M573" i="21"/>
  <c r="M574" i="21"/>
  <c r="M575" i="21"/>
  <c r="M576" i="21"/>
  <c r="M577" i="21"/>
  <c r="M578" i="21"/>
  <c r="M579" i="21"/>
  <c r="M580" i="21"/>
  <c r="M581" i="21"/>
  <c r="M582" i="21"/>
  <c r="M583" i="21"/>
  <c r="M584" i="21"/>
  <c r="M585" i="21"/>
  <c r="M569" i="21"/>
  <c r="M530" i="21"/>
  <c r="M531" i="21"/>
  <c r="M532" i="21"/>
  <c r="M533" i="21"/>
  <c r="M534" i="21"/>
  <c r="M535" i="21"/>
  <c r="M536" i="21"/>
  <c r="M537" i="21"/>
  <c r="M538" i="21"/>
  <c r="M539" i="21"/>
  <c r="M540" i="21"/>
  <c r="M529" i="21"/>
  <c r="M497" i="21"/>
  <c r="M498" i="21"/>
  <c r="M499" i="21"/>
  <c r="M500" i="21"/>
  <c r="M501" i="21"/>
  <c r="M502" i="21"/>
  <c r="M503" i="21"/>
  <c r="M504" i="21"/>
  <c r="M505" i="21"/>
  <c r="M506" i="21"/>
  <c r="M507" i="21"/>
  <c r="M508" i="21"/>
  <c r="M509" i="21"/>
  <c r="M510" i="21"/>
  <c r="M511" i="21"/>
  <c r="M512" i="21"/>
  <c r="M513" i="21"/>
  <c r="M514" i="21"/>
  <c r="M515" i="21"/>
  <c r="M516" i="21"/>
  <c r="M517" i="21"/>
  <c r="M518" i="21"/>
  <c r="M519" i="21"/>
  <c r="M520" i="21"/>
  <c r="M496" i="21"/>
  <c r="M490" i="21"/>
  <c r="M491" i="21"/>
  <c r="M492" i="21"/>
  <c r="M493" i="21"/>
  <c r="M494" i="21"/>
  <c r="M489" i="21"/>
  <c r="M487" i="21"/>
  <c r="M475" i="21"/>
  <c r="M477" i="21"/>
  <c r="M478" i="21"/>
  <c r="M479" i="21"/>
  <c r="M480" i="21"/>
  <c r="M481" i="21"/>
  <c r="M482" i="21"/>
  <c r="M483" i="21"/>
  <c r="M471" i="21"/>
  <c r="M472" i="21"/>
  <c r="M474" i="21"/>
  <c r="M470" i="21"/>
  <c r="M458" i="21"/>
  <c r="M460" i="21"/>
  <c r="M462" i="21"/>
  <c r="M464" i="21"/>
  <c r="M466" i="21"/>
  <c r="M468" i="21"/>
  <c r="M456" i="21"/>
  <c r="M454" i="21"/>
  <c r="M452" i="21"/>
  <c r="M434" i="21"/>
  <c r="M435" i="21"/>
  <c r="M436" i="21"/>
  <c r="M437" i="21"/>
  <c r="M438" i="21"/>
  <c r="M439" i="21"/>
  <c r="M440" i="21"/>
  <c r="M441" i="21"/>
  <c r="M442" i="21"/>
  <c r="M443" i="21"/>
  <c r="M444" i="21"/>
  <c r="M445" i="21"/>
  <c r="M446" i="21"/>
  <c r="M447" i="21"/>
  <c r="M448" i="21"/>
  <c r="M449" i="21"/>
  <c r="M450" i="21"/>
  <c r="M451" i="21"/>
  <c r="M433" i="21"/>
  <c r="M425" i="21"/>
  <c r="M426" i="21"/>
  <c r="M427" i="21"/>
  <c r="M428" i="21"/>
  <c r="M429" i="21"/>
  <c r="M430" i="21"/>
  <c r="M424" i="21"/>
  <c r="M423" i="21"/>
  <c r="M419" i="21"/>
  <c r="M420" i="21"/>
  <c r="M411" i="21"/>
  <c r="M413" i="21"/>
  <c r="M415" i="21"/>
  <c r="M417" i="21"/>
  <c r="M409" i="21"/>
  <c r="M407" i="21"/>
  <c r="M380" i="21"/>
  <c r="M381" i="21"/>
  <c r="M382" i="21"/>
  <c r="M383" i="21"/>
  <c r="M385" i="21"/>
  <c r="M386" i="21"/>
  <c r="M387" i="21"/>
  <c r="M388" i="21"/>
  <c r="M389" i="21"/>
  <c r="M390" i="21"/>
  <c r="M391" i="21"/>
  <c r="M392" i="21"/>
  <c r="M393" i="21"/>
  <c r="M394" i="21"/>
  <c r="M395" i="21"/>
  <c r="M396" i="21"/>
  <c r="M397" i="21"/>
  <c r="M398" i="21"/>
  <c r="M399" i="21"/>
  <c r="M400" i="21"/>
  <c r="M401" i="21"/>
  <c r="M402" i="21"/>
  <c r="M403" i="21"/>
  <c r="M404" i="21"/>
  <c r="M405" i="21"/>
  <c r="M379" i="21"/>
  <c r="M375" i="21"/>
  <c r="M304" i="21"/>
  <c r="M305" i="21"/>
  <c r="M306" i="21"/>
  <c r="M307" i="21"/>
  <c r="M308" i="21"/>
  <c r="M309" i="21"/>
  <c r="M310" i="21"/>
  <c r="M311" i="21"/>
  <c r="M312" i="21"/>
  <c r="M313" i="21"/>
  <c r="M314" i="21"/>
  <c r="M315" i="21"/>
  <c r="M316" i="21"/>
  <c r="M317" i="21"/>
  <c r="M318" i="21"/>
  <c r="M319" i="21"/>
  <c r="M320" i="21"/>
  <c r="M321" i="21"/>
  <c r="M322" i="21"/>
  <c r="M323" i="21"/>
  <c r="M324" i="21"/>
  <c r="M325" i="21"/>
  <c r="M326" i="21"/>
  <c r="M327" i="21"/>
  <c r="M328" i="21"/>
  <c r="M329" i="21"/>
  <c r="M330" i="21"/>
  <c r="M331" i="21"/>
  <c r="M332" i="21"/>
  <c r="M333" i="21"/>
  <c r="M334" i="21"/>
  <c r="M335" i="21"/>
  <c r="M336" i="21"/>
  <c r="M337" i="21"/>
  <c r="M338" i="21"/>
  <c r="M339" i="21"/>
  <c r="M340" i="21"/>
  <c r="M341" i="21"/>
  <c r="M342" i="21"/>
  <c r="M343" i="21"/>
  <c r="M344" i="21"/>
  <c r="M345" i="21"/>
  <c r="M346" i="21"/>
  <c r="M347" i="21"/>
  <c r="M348" i="21"/>
  <c r="M349" i="21"/>
  <c r="M350" i="21"/>
  <c r="M351" i="21"/>
  <c r="M352" i="21"/>
  <c r="M353" i="21"/>
  <c r="M354" i="21"/>
  <c r="M355" i="21"/>
  <c r="M356" i="21"/>
  <c r="M357" i="21"/>
  <c r="M358" i="21"/>
  <c r="M303" i="21"/>
  <c r="M301" i="21"/>
  <c r="M299" i="21"/>
  <c r="M297" i="21"/>
  <c r="M294" i="21"/>
  <c r="M292" i="21"/>
  <c r="M262" i="21"/>
  <c r="M263" i="21"/>
  <c r="M264" i="21"/>
  <c r="M265" i="21"/>
  <c r="M266" i="21"/>
  <c r="M267" i="21"/>
  <c r="M268" i="21"/>
  <c r="M269" i="21"/>
  <c r="M270" i="21"/>
  <c r="M271" i="21"/>
  <c r="M272" i="21"/>
  <c r="M273" i="21"/>
  <c r="M274" i="21"/>
  <c r="M275" i="21"/>
  <c r="M276" i="21"/>
  <c r="M277" i="21"/>
  <c r="M278" i="21"/>
  <c r="M279" i="21"/>
  <c r="M280" i="21"/>
  <c r="M281" i="21"/>
  <c r="M282" i="21"/>
  <c r="M283" i="21"/>
  <c r="M284" i="21"/>
  <c r="M285" i="21"/>
  <c r="M286" i="21"/>
  <c r="M287" i="21"/>
  <c r="M288" i="21"/>
  <c r="M261" i="21"/>
  <c r="M254" i="21"/>
  <c r="M229" i="21"/>
  <c r="M230" i="21"/>
  <c r="M232" i="21"/>
  <c r="M233" i="21"/>
  <c r="M234" i="21"/>
  <c r="M235" i="21"/>
  <c r="M236" i="21"/>
  <c r="M237" i="21"/>
  <c r="M238" i="21"/>
  <c r="M239" i="21"/>
  <c r="M240" i="21"/>
  <c r="M241" i="21"/>
  <c r="M242" i="21"/>
  <c r="M243" i="21"/>
  <c r="M244" i="21"/>
  <c r="M245" i="21"/>
  <c r="M246" i="21"/>
  <c r="M247" i="21"/>
  <c r="M248" i="21"/>
  <c r="M249" i="21"/>
  <c r="M250" i="21"/>
  <c r="M251" i="21"/>
  <c r="M252" i="21"/>
  <c r="M253" i="21"/>
  <c r="M228" i="21"/>
  <c r="M224" i="21"/>
  <c r="M226" i="21"/>
  <c r="M222" i="21"/>
  <c r="M219" i="21"/>
  <c r="M191" i="21"/>
  <c r="M192" i="21"/>
  <c r="M193" i="21"/>
  <c r="M194" i="21"/>
  <c r="M195" i="21"/>
  <c r="M196" i="21"/>
  <c r="M197" i="21"/>
  <c r="M198" i="21"/>
  <c r="M199" i="21"/>
  <c r="M200" i="21"/>
  <c r="M201" i="21"/>
  <c r="M202" i="21"/>
  <c r="M203" i="21"/>
  <c r="M204" i="21"/>
  <c r="M205" i="21"/>
  <c r="M206" i="21"/>
  <c r="M207" i="21"/>
  <c r="M208" i="21"/>
  <c r="M209" i="21"/>
  <c r="M210" i="21"/>
  <c r="M211" i="21"/>
  <c r="M212" i="21"/>
  <c r="M214" i="21"/>
  <c r="M215" i="21"/>
  <c r="M217" i="21"/>
  <c r="M158" i="21"/>
  <c r="M160" i="21"/>
  <c r="M162" i="21"/>
  <c r="M164" i="21"/>
  <c r="M166" i="21"/>
  <c r="M168" i="21"/>
  <c r="M156" i="21"/>
  <c r="M154" i="21"/>
  <c r="M183" i="21"/>
  <c r="M184" i="21"/>
  <c r="M185" i="21"/>
  <c r="M186" i="21"/>
  <c r="M187" i="21"/>
  <c r="M188" i="21"/>
  <c r="M190" i="21"/>
  <c r="M170" i="21"/>
  <c r="M171" i="21"/>
  <c r="M172" i="21"/>
  <c r="M173" i="21"/>
  <c r="M174" i="21"/>
  <c r="M175" i="21"/>
  <c r="M176" i="21"/>
  <c r="M177" i="21"/>
  <c r="M178" i="21"/>
  <c r="M179" i="21"/>
  <c r="M180" i="21"/>
  <c r="M181" i="21"/>
  <c r="M182" i="21"/>
  <c r="M91" i="21"/>
  <c r="M92" i="21"/>
  <c r="M93" i="21"/>
  <c r="M94" i="21"/>
  <c r="M95" i="21"/>
  <c r="M96" i="21"/>
  <c r="M97" i="21"/>
  <c r="M98" i="21"/>
  <c r="M99" i="21"/>
  <c r="M100" i="21"/>
  <c r="M101" i="21"/>
  <c r="M102" i="21"/>
  <c r="M104" i="21"/>
  <c r="M105" i="21"/>
  <c r="M106" i="21"/>
  <c r="M107" i="21"/>
  <c r="M108" i="21"/>
  <c r="M109" i="21"/>
  <c r="M110" i="21"/>
  <c r="M111" i="21"/>
  <c r="M112" i="21"/>
  <c r="M113" i="21"/>
  <c r="M114" i="21"/>
  <c r="M115" i="21"/>
  <c r="M116" i="21"/>
  <c r="M118" i="21"/>
  <c r="M119" i="21"/>
  <c r="M122" i="21"/>
  <c r="M123" i="21"/>
  <c r="M124" i="21"/>
  <c r="M125" i="21"/>
  <c r="M126" i="21"/>
  <c r="M127" i="21"/>
  <c r="M128" i="21"/>
  <c r="M129" i="21"/>
  <c r="M130" i="21"/>
  <c r="M131" i="21"/>
  <c r="M132" i="21"/>
  <c r="M133" i="21"/>
  <c r="M134" i="21"/>
  <c r="M135" i="21"/>
  <c r="M136" i="21"/>
  <c r="M137" i="21"/>
  <c r="M138" i="21"/>
  <c r="M139" i="21"/>
  <c r="M140" i="21"/>
  <c r="M142" i="21"/>
  <c r="M145" i="21"/>
  <c r="M146" i="21"/>
  <c r="M147" i="21"/>
  <c r="M148" i="21"/>
  <c r="M149" i="21"/>
  <c r="M150" i="21"/>
  <c r="M151" i="21"/>
  <c r="M152" i="21"/>
  <c r="M90" i="21"/>
  <c r="M89" i="21"/>
  <c r="M88" i="21"/>
  <c r="M67" i="21"/>
  <c r="M68" i="21"/>
  <c r="M69" i="21"/>
  <c r="M70" i="21"/>
  <c r="M71" i="21"/>
  <c r="M72" i="21"/>
  <c r="M73" i="21"/>
  <c r="M74" i="21"/>
  <c r="M75" i="21"/>
  <c r="M76" i="21"/>
  <c r="M77" i="21"/>
  <c r="M78" i="21"/>
  <c r="M79" i="21"/>
  <c r="M80" i="21"/>
  <c r="M81" i="21"/>
  <c r="M82" i="21"/>
  <c r="M83" i="21"/>
  <c r="M84" i="21"/>
  <c r="M85" i="21"/>
  <c r="M86" i="21"/>
  <c r="M87" i="21"/>
  <c r="M24" i="21"/>
  <c r="M25" i="21"/>
  <c r="M26" i="21"/>
  <c r="M27" i="21"/>
  <c r="M28" i="21"/>
  <c r="M29" i="21"/>
  <c r="M30" i="21"/>
  <c r="M31" i="21"/>
  <c r="M32" i="21"/>
  <c r="M33" i="21"/>
  <c r="M34" i="21"/>
  <c r="M35" i="21"/>
  <c r="M36" i="21"/>
  <c r="M37" i="21"/>
  <c r="M38" i="21"/>
  <c r="M39" i="21"/>
  <c r="M40" i="21"/>
  <c r="M41" i="21"/>
  <c r="M42" i="21"/>
  <c r="M43" i="21"/>
  <c r="M44" i="21"/>
  <c r="M45" i="21"/>
  <c r="M46" i="21"/>
  <c r="M47" i="21"/>
  <c r="M48" i="21"/>
  <c r="M50" i="21"/>
  <c r="M51" i="21"/>
  <c r="M52" i="21"/>
  <c r="M53" i="21"/>
  <c r="M54" i="21"/>
  <c r="M55" i="21"/>
  <c r="M56" i="21"/>
  <c r="M57" i="21"/>
  <c r="M58" i="21"/>
  <c r="M59" i="21"/>
  <c r="M60" i="21"/>
  <c r="M61" i="21"/>
  <c r="M62" i="21"/>
  <c r="M63" i="21"/>
  <c r="M64" i="21"/>
  <c r="M65" i="21"/>
  <c r="M66" i="21"/>
  <c r="M23" i="21"/>
  <c r="M20" i="21"/>
  <c r="M19" i="21"/>
  <c r="M18" i="21"/>
  <c r="M5" i="21"/>
  <c r="M6" i="21"/>
  <c r="M8" i="21"/>
  <c r="M10" i="21"/>
  <c r="M12" i="21"/>
  <c r="M14" i="21"/>
  <c r="M16" i="21"/>
  <c r="M4" i="21"/>
  <c r="M1637" i="21" l="1"/>
  <c r="K1488" i="12"/>
  <c r="N1487" i="12"/>
  <c r="M1487" i="12"/>
  <c r="N1486" i="12"/>
  <c r="M1486" i="12"/>
  <c r="N1485" i="12"/>
  <c r="M1485" i="12"/>
  <c r="N1484" i="12"/>
  <c r="M1484" i="12"/>
  <c r="N1483" i="12"/>
  <c r="M1483" i="12"/>
  <c r="N1482" i="12"/>
  <c r="M1482" i="12"/>
  <c r="N1481" i="12"/>
  <c r="M1481" i="12"/>
  <c r="N1480" i="12"/>
  <c r="M1480" i="12"/>
  <c r="N1479" i="12"/>
  <c r="M1479" i="12"/>
  <c r="N1478" i="12"/>
  <c r="M1478" i="12"/>
  <c r="N1477" i="12"/>
  <c r="M1477" i="12"/>
  <c r="N1476" i="12"/>
  <c r="M1476" i="12"/>
  <c r="N1475" i="12"/>
  <c r="M1475" i="12"/>
  <c r="N1474" i="12"/>
  <c r="M1474" i="12"/>
  <c r="N1473" i="12"/>
  <c r="M1473" i="12"/>
  <c r="N1472" i="12"/>
  <c r="M1472" i="12"/>
  <c r="N1471" i="12"/>
  <c r="M1471" i="12"/>
  <c r="M1469" i="12"/>
  <c r="M1468" i="12"/>
  <c r="N1467" i="12"/>
  <c r="M1467" i="12"/>
  <c r="N1466" i="12"/>
  <c r="M1466" i="12"/>
  <c r="N1465" i="12"/>
  <c r="M1465" i="12"/>
  <c r="N1464" i="12"/>
  <c r="M1464" i="12"/>
  <c r="N1463" i="12"/>
  <c r="M1463" i="12"/>
  <c r="N1462" i="12"/>
  <c r="M1462" i="12"/>
  <c r="N1461" i="12"/>
  <c r="M1461" i="12"/>
  <c r="N1460" i="12"/>
  <c r="M1460" i="12"/>
  <c r="N1459" i="12"/>
  <c r="M1459" i="12"/>
  <c r="N1457" i="12"/>
  <c r="M1457" i="12"/>
  <c r="N1456" i="12"/>
  <c r="M1456" i="12"/>
  <c r="N1454" i="12"/>
  <c r="M1454" i="12"/>
  <c r="N1453" i="12"/>
  <c r="M1453" i="12"/>
  <c r="N1452" i="12"/>
  <c r="M1452" i="12"/>
  <c r="N1451" i="12"/>
  <c r="M1451" i="12"/>
  <c r="N1450" i="12"/>
  <c r="M1450" i="12"/>
  <c r="N1449" i="12"/>
  <c r="M1449" i="12"/>
  <c r="N1448" i="12"/>
  <c r="M1448" i="12"/>
  <c r="M1446" i="12"/>
  <c r="N1445" i="12"/>
  <c r="M1445" i="12"/>
  <c r="N1444" i="12"/>
  <c r="M1444" i="12"/>
  <c r="N1442" i="12"/>
  <c r="M1442" i="12"/>
  <c r="N1441" i="12"/>
  <c r="M1441" i="12"/>
  <c r="N1440" i="12"/>
  <c r="M1440" i="12"/>
  <c r="N1438" i="12"/>
  <c r="M1438" i="12"/>
  <c r="N1437" i="12"/>
  <c r="M1437" i="12"/>
  <c r="N1436" i="12"/>
  <c r="M1436" i="12"/>
  <c r="N1435" i="12"/>
  <c r="M1435" i="12"/>
  <c r="N1434" i="12"/>
  <c r="M1434" i="12"/>
  <c r="N1433" i="12"/>
  <c r="M1433" i="12"/>
  <c r="N1432" i="12"/>
  <c r="M1432" i="12"/>
  <c r="N1431" i="12"/>
  <c r="M1431" i="12"/>
  <c r="N1430" i="12"/>
  <c r="M1430" i="12"/>
  <c r="N1429" i="12"/>
  <c r="M1429" i="12"/>
  <c r="N1427" i="12"/>
  <c r="M1427" i="12"/>
  <c r="N1426" i="12"/>
  <c r="M1426" i="12"/>
  <c r="N1425" i="12"/>
  <c r="M1425" i="12"/>
  <c r="N1424" i="12"/>
  <c r="M1424" i="12"/>
  <c r="N1423" i="12"/>
  <c r="M1423" i="12"/>
  <c r="N1422" i="12"/>
  <c r="M1422" i="12"/>
  <c r="N1421" i="12"/>
  <c r="M1421" i="12"/>
  <c r="N1420" i="12"/>
  <c r="M1420" i="12"/>
  <c r="N1419" i="12"/>
  <c r="M1419" i="12"/>
  <c r="N1418" i="12"/>
  <c r="M1418" i="12"/>
  <c r="N1417" i="12"/>
  <c r="M1417" i="12"/>
  <c r="N1416" i="12"/>
  <c r="M1416" i="12"/>
  <c r="N1415" i="12"/>
  <c r="M1415" i="12"/>
  <c r="N1414" i="12"/>
  <c r="M1414" i="12"/>
  <c r="N1413" i="12"/>
  <c r="M1413" i="12"/>
  <c r="N1412" i="12"/>
  <c r="M1412" i="12"/>
  <c r="N1411" i="12"/>
  <c r="M1411" i="12"/>
  <c r="N1410" i="12"/>
  <c r="M1410" i="12"/>
  <c r="N1409" i="12"/>
  <c r="M1409" i="12"/>
  <c r="N1408" i="12"/>
  <c r="M1408" i="12"/>
  <c r="N1407" i="12"/>
  <c r="M1407" i="12"/>
  <c r="N1406" i="12"/>
  <c r="M1406" i="12"/>
  <c r="N1405" i="12"/>
  <c r="M1405" i="12"/>
  <c r="N1404" i="12"/>
  <c r="M1404" i="12"/>
  <c r="N1403" i="12"/>
  <c r="M1403" i="12"/>
  <c r="N1402" i="12"/>
  <c r="M1402" i="12"/>
  <c r="N1401" i="12"/>
  <c r="M1401" i="12"/>
  <c r="N1400" i="12"/>
  <c r="M1400" i="12"/>
  <c r="N1399" i="12"/>
  <c r="M1399" i="12"/>
  <c r="N1398" i="12"/>
  <c r="M1398" i="12"/>
  <c r="N1397" i="12"/>
  <c r="M1397" i="12"/>
  <c r="N1396" i="12"/>
  <c r="M1396" i="12"/>
  <c r="N1395" i="12"/>
  <c r="M1395" i="12"/>
  <c r="N1394" i="12"/>
  <c r="M1394" i="12"/>
  <c r="N1393" i="12"/>
  <c r="M1393" i="12"/>
  <c r="N1392" i="12"/>
  <c r="M1392" i="12"/>
  <c r="N1390" i="12"/>
  <c r="M1390" i="12"/>
  <c r="N1389" i="12"/>
  <c r="M1389" i="12"/>
  <c r="N1388" i="12"/>
  <c r="M1388" i="12"/>
  <c r="N1387" i="12"/>
  <c r="M1387" i="12"/>
  <c r="N1386" i="12"/>
  <c r="M1386" i="12"/>
  <c r="N1385" i="12"/>
  <c r="M1385" i="12"/>
  <c r="N1384" i="12"/>
  <c r="M1384" i="12"/>
  <c r="N1383" i="12"/>
  <c r="M1383" i="12"/>
  <c r="N1382" i="12"/>
  <c r="M1382" i="12"/>
  <c r="N1381" i="12"/>
  <c r="M1381" i="12"/>
  <c r="N1380" i="12"/>
  <c r="M1380" i="12"/>
  <c r="N1379" i="12"/>
  <c r="M1379" i="12"/>
  <c r="N1377" i="12"/>
  <c r="M1377" i="12"/>
  <c r="N1376" i="12"/>
  <c r="M1376" i="12"/>
  <c r="N1375" i="12"/>
  <c r="M1375" i="12"/>
  <c r="N1374" i="12"/>
  <c r="M1374" i="12"/>
  <c r="N1373" i="12"/>
  <c r="M1373" i="12"/>
  <c r="N1372" i="12"/>
  <c r="M1372" i="12"/>
  <c r="N1371" i="12"/>
  <c r="M1371" i="12"/>
  <c r="N1370" i="12"/>
  <c r="M1370" i="12"/>
  <c r="N1369" i="12"/>
  <c r="M1369" i="12"/>
  <c r="N1368" i="12"/>
  <c r="M1368" i="12"/>
  <c r="N1367" i="12"/>
  <c r="M1367" i="12"/>
  <c r="N1366" i="12"/>
  <c r="M1366" i="12"/>
  <c r="N1365" i="12"/>
  <c r="M1365" i="12"/>
  <c r="N1364" i="12"/>
  <c r="M1364" i="12"/>
  <c r="N1362" i="12"/>
  <c r="M1362" i="12"/>
  <c r="N1361" i="12"/>
  <c r="M1361" i="12"/>
  <c r="N1360" i="12"/>
  <c r="M1360" i="12"/>
  <c r="N1359" i="12"/>
  <c r="M1359" i="12"/>
  <c r="N1358" i="12"/>
  <c r="M1358" i="12"/>
  <c r="N1357" i="12"/>
  <c r="M1357" i="12"/>
  <c r="N1356" i="12"/>
  <c r="M1356" i="12"/>
  <c r="N1355" i="12"/>
  <c r="M1355" i="12"/>
  <c r="N1354" i="12"/>
  <c r="M1354" i="12"/>
  <c r="N1353" i="12"/>
  <c r="M1353" i="12"/>
  <c r="N1352" i="12"/>
  <c r="M1352" i="12"/>
  <c r="N1351" i="12"/>
  <c r="M1351" i="12"/>
  <c r="N1350" i="12"/>
  <c r="M1350" i="12"/>
  <c r="N1349" i="12"/>
  <c r="M1349" i="12"/>
  <c r="N1348" i="12"/>
  <c r="M1348" i="12"/>
  <c r="N1347" i="12"/>
  <c r="M1347" i="12"/>
  <c r="N1346" i="12"/>
  <c r="M1346" i="12"/>
  <c r="N1345" i="12"/>
  <c r="M1345" i="12"/>
  <c r="O1345" i="12" s="1"/>
  <c r="N1344" i="12"/>
  <c r="M1344" i="12"/>
  <c r="N1343" i="12"/>
  <c r="M1343" i="12"/>
  <c r="O1343" i="12" s="1"/>
  <c r="N1342" i="12"/>
  <c r="M1342" i="12"/>
  <c r="N1341" i="12"/>
  <c r="M1341" i="12"/>
  <c r="O1341" i="12" s="1"/>
  <c r="N1340" i="12"/>
  <c r="M1340" i="12"/>
  <c r="N1339" i="12"/>
  <c r="M1339" i="12"/>
  <c r="O1339" i="12" s="1"/>
  <c r="N1338" i="12"/>
  <c r="M1338" i="12"/>
  <c r="O1338" i="12" s="1"/>
  <c r="N1337" i="12"/>
  <c r="M1337" i="12"/>
  <c r="N1336" i="12"/>
  <c r="M1336" i="12"/>
  <c r="N1334" i="12"/>
  <c r="M1334" i="12"/>
  <c r="N1333" i="12"/>
  <c r="M1333" i="12"/>
  <c r="O1333" i="12" s="1"/>
  <c r="N1332" i="12"/>
  <c r="M1332" i="12"/>
  <c r="N1331" i="12"/>
  <c r="M1331" i="12"/>
  <c r="N1330" i="12"/>
  <c r="M1330" i="12"/>
  <c r="N1329" i="12"/>
  <c r="M1329" i="12"/>
  <c r="N1328" i="12"/>
  <c r="M1328" i="12"/>
  <c r="N1327" i="12"/>
  <c r="M1327" i="12"/>
  <c r="O1327" i="12" s="1"/>
  <c r="N1326" i="12"/>
  <c r="M1326" i="12"/>
  <c r="N1325" i="12"/>
  <c r="M1325" i="12"/>
  <c r="O1325" i="12" s="1"/>
  <c r="I1325" i="12" s="1"/>
  <c r="J1325" i="12" s="1"/>
  <c r="N1324" i="12"/>
  <c r="M1324" i="12"/>
  <c r="N1323" i="12"/>
  <c r="M1323" i="12"/>
  <c r="O1323" i="12" s="1"/>
  <c r="I1323" i="12" s="1"/>
  <c r="J1323" i="12" s="1"/>
  <c r="N1322" i="12"/>
  <c r="M1322" i="12"/>
  <c r="N1321" i="12"/>
  <c r="M1321" i="12"/>
  <c r="N1320" i="12"/>
  <c r="M1320" i="12"/>
  <c r="N1319" i="12"/>
  <c r="M1319" i="12"/>
  <c r="N1318" i="12"/>
  <c r="M1318" i="12"/>
  <c r="N1317" i="12"/>
  <c r="M1317" i="12"/>
  <c r="N1316" i="12"/>
  <c r="M1316" i="12"/>
  <c r="N1315" i="12"/>
  <c r="M1315" i="12"/>
  <c r="N1314" i="12"/>
  <c r="M1314" i="12"/>
  <c r="N1313" i="12"/>
  <c r="M1313" i="12"/>
  <c r="N1312" i="12"/>
  <c r="M1312" i="12"/>
  <c r="N1311" i="12"/>
  <c r="M1311" i="12"/>
  <c r="O1311" i="12" s="1"/>
  <c r="I1311" i="12" s="1"/>
  <c r="J1311" i="12" s="1"/>
  <c r="N1310" i="12"/>
  <c r="M1310" i="12"/>
  <c r="N1309" i="12"/>
  <c r="M1309" i="12"/>
  <c r="O1309" i="12" s="1"/>
  <c r="I1309" i="12" s="1"/>
  <c r="J1309" i="12" s="1"/>
  <c r="N1308" i="12"/>
  <c r="M1308" i="12"/>
  <c r="N1307" i="12"/>
  <c r="M1307" i="12"/>
  <c r="O1307" i="12" s="1"/>
  <c r="I1307" i="12" s="1"/>
  <c r="J1307" i="12" s="1"/>
  <c r="N1306" i="12"/>
  <c r="M1306" i="12"/>
  <c r="N1305" i="12"/>
  <c r="M1305" i="12"/>
  <c r="O1305" i="12" s="1"/>
  <c r="I1305" i="12" s="1"/>
  <c r="J1305" i="12" s="1"/>
  <c r="N1304" i="12"/>
  <c r="M1304" i="12"/>
  <c r="N1303" i="12"/>
  <c r="M1303" i="12"/>
  <c r="N1302" i="12"/>
  <c r="M1302" i="12"/>
  <c r="N1301" i="12"/>
  <c r="M1301" i="12"/>
  <c r="O1301" i="12" s="1"/>
  <c r="I1301" i="12" s="1"/>
  <c r="J1301" i="12" s="1"/>
  <c r="N1300" i="12"/>
  <c r="M1300" i="12"/>
  <c r="N1299" i="12"/>
  <c r="M1299" i="12"/>
  <c r="N1298" i="12"/>
  <c r="M1298" i="12"/>
  <c r="N1297" i="12"/>
  <c r="M1297" i="12"/>
  <c r="N1296" i="12"/>
  <c r="M1296" i="12"/>
  <c r="N1295" i="12"/>
  <c r="M1295" i="12"/>
  <c r="N1294" i="12"/>
  <c r="M1294" i="12"/>
  <c r="N1293" i="12"/>
  <c r="M1293" i="12"/>
  <c r="N1292" i="12"/>
  <c r="M1292" i="12"/>
  <c r="N1291" i="12"/>
  <c r="M1291" i="12"/>
  <c r="N1290" i="12"/>
  <c r="M1290" i="12"/>
  <c r="N1289" i="12"/>
  <c r="M1289" i="12"/>
  <c r="N1288" i="12"/>
  <c r="M1288" i="12"/>
  <c r="N1286" i="12"/>
  <c r="M1286" i="12"/>
  <c r="N1285" i="12"/>
  <c r="M1285" i="12"/>
  <c r="N1284" i="12"/>
  <c r="M1284" i="12"/>
  <c r="N1283" i="12"/>
  <c r="M1283" i="12"/>
  <c r="N1282" i="12"/>
  <c r="M1282" i="12"/>
  <c r="N1281" i="12"/>
  <c r="M1281" i="12"/>
  <c r="N1280" i="12"/>
  <c r="M1280" i="12"/>
  <c r="N1279" i="12"/>
  <c r="M1279" i="12"/>
  <c r="N1278" i="12"/>
  <c r="M1278" i="12"/>
  <c r="N1277" i="12"/>
  <c r="M1277" i="12"/>
  <c r="N1276" i="12"/>
  <c r="M1276" i="12"/>
  <c r="N1275" i="12"/>
  <c r="M1275" i="12"/>
  <c r="N1274" i="12"/>
  <c r="M1274" i="12"/>
  <c r="N1273" i="12"/>
  <c r="M1273" i="12"/>
  <c r="N1272" i="12"/>
  <c r="M1272" i="12"/>
  <c r="O1272" i="12" s="1"/>
  <c r="I1272" i="12" s="1"/>
  <c r="J1272" i="12" s="1"/>
  <c r="N1271" i="12"/>
  <c r="M1271" i="12"/>
  <c r="N1270" i="12"/>
  <c r="M1270" i="12"/>
  <c r="N1269" i="12"/>
  <c r="M1269" i="12"/>
  <c r="N1268" i="12"/>
  <c r="M1268" i="12"/>
  <c r="N1267" i="12"/>
  <c r="M1267" i="12"/>
  <c r="N1266" i="12"/>
  <c r="M1266" i="12"/>
  <c r="N1265" i="12"/>
  <c r="M1265" i="12"/>
  <c r="N1264" i="12"/>
  <c r="M1264" i="12"/>
  <c r="N1263" i="12"/>
  <c r="M1263" i="12"/>
  <c r="N1262" i="12"/>
  <c r="M1262" i="12"/>
  <c r="N1261" i="12"/>
  <c r="M1261" i="12"/>
  <c r="N1260" i="12"/>
  <c r="M1260" i="12"/>
  <c r="N1259" i="12"/>
  <c r="M1259" i="12"/>
  <c r="N1258" i="12"/>
  <c r="M1258" i="12"/>
  <c r="N1257" i="12"/>
  <c r="M1257" i="12"/>
  <c r="N1256" i="12"/>
  <c r="M1256" i="12"/>
  <c r="N1255" i="12"/>
  <c r="M1255" i="12"/>
  <c r="N1254" i="12"/>
  <c r="M1254" i="12"/>
  <c r="N1253" i="12"/>
  <c r="M1253" i="12"/>
  <c r="N1252" i="12"/>
  <c r="M1252" i="12"/>
  <c r="N1251" i="12"/>
  <c r="M1251" i="12"/>
  <c r="N1250" i="12"/>
  <c r="M1250" i="12"/>
  <c r="N1249" i="12"/>
  <c r="M1249" i="12"/>
  <c r="N1248" i="12"/>
  <c r="M1248" i="12"/>
  <c r="N1247" i="12"/>
  <c r="M1247" i="12"/>
  <c r="N1246" i="12"/>
  <c r="M1246" i="12"/>
  <c r="N1245" i="12"/>
  <c r="M1245" i="12"/>
  <c r="N1244" i="12"/>
  <c r="M1244" i="12"/>
  <c r="N1243" i="12"/>
  <c r="M1243" i="12"/>
  <c r="N1242" i="12"/>
  <c r="M1242" i="12"/>
  <c r="N1241" i="12"/>
  <c r="M1241" i="12"/>
  <c r="N1240" i="12"/>
  <c r="M1240" i="12"/>
  <c r="N1238" i="12"/>
  <c r="M1238" i="12"/>
  <c r="N1237" i="12"/>
  <c r="M1237" i="12"/>
  <c r="N1236" i="12"/>
  <c r="M1236" i="12"/>
  <c r="N1235" i="12"/>
  <c r="M1235" i="12"/>
  <c r="N1234" i="12"/>
  <c r="M1234" i="12"/>
  <c r="N1233" i="12"/>
  <c r="M1233" i="12"/>
  <c r="N1232" i="12"/>
  <c r="M1232" i="12"/>
  <c r="N1231" i="12"/>
  <c r="M1231" i="12"/>
  <c r="N1230" i="12"/>
  <c r="M1230" i="12"/>
  <c r="N1229" i="12"/>
  <c r="M1229" i="12"/>
  <c r="N1228" i="12"/>
  <c r="M1228" i="12"/>
  <c r="N1227" i="12"/>
  <c r="M1227" i="12"/>
  <c r="N1226" i="12"/>
  <c r="M1226" i="12"/>
  <c r="N1225" i="12"/>
  <c r="M1225" i="12"/>
  <c r="N1224" i="12"/>
  <c r="M1224" i="12"/>
  <c r="N1223" i="12"/>
  <c r="M1223" i="12"/>
  <c r="N1222" i="12"/>
  <c r="M1222" i="12"/>
  <c r="N1221" i="12"/>
  <c r="M1221" i="12"/>
  <c r="N1220" i="12"/>
  <c r="M1220" i="12"/>
  <c r="N1219" i="12"/>
  <c r="M1219" i="12"/>
  <c r="N1218" i="12"/>
  <c r="M1218" i="12"/>
  <c r="N1217" i="12"/>
  <c r="M1217" i="12"/>
  <c r="N1216" i="12"/>
  <c r="M1216" i="12"/>
  <c r="N1215" i="12"/>
  <c r="M1215" i="12"/>
  <c r="N1214" i="12"/>
  <c r="M1214" i="12"/>
  <c r="N1213" i="12"/>
  <c r="M1213" i="12"/>
  <c r="N1212" i="12"/>
  <c r="M1212" i="12"/>
  <c r="N1211" i="12"/>
  <c r="M1211" i="12"/>
  <c r="N1210" i="12"/>
  <c r="M1210" i="12"/>
  <c r="N1209" i="12"/>
  <c r="M1209" i="12"/>
  <c r="N1208" i="12"/>
  <c r="M1208" i="12"/>
  <c r="N1207" i="12"/>
  <c r="M1207" i="12"/>
  <c r="N1206" i="12"/>
  <c r="M1206" i="12"/>
  <c r="N1205" i="12"/>
  <c r="M1205" i="12"/>
  <c r="N1204" i="12"/>
  <c r="M1204" i="12"/>
  <c r="N1203" i="12"/>
  <c r="M1203" i="12"/>
  <c r="N1202" i="12"/>
  <c r="M1202" i="12"/>
  <c r="N1201" i="12"/>
  <c r="M1201" i="12"/>
  <c r="N1200" i="12"/>
  <c r="M1200" i="12"/>
  <c r="N1199" i="12"/>
  <c r="M1199" i="12"/>
  <c r="N1198" i="12"/>
  <c r="M1198" i="12"/>
  <c r="N1197" i="12"/>
  <c r="M1197" i="12"/>
  <c r="N1196" i="12"/>
  <c r="M1196" i="12"/>
  <c r="N1195" i="12"/>
  <c r="M1195" i="12"/>
  <c r="N1194" i="12"/>
  <c r="M1194" i="12"/>
  <c r="N1193" i="12"/>
  <c r="M1193" i="12"/>
  <c r="N1192" i="12"/>
  <c r="M1192" i="12"/>
  <c r="N1191" i="12"/>
  <c r="M1191" i="12"/>
  <c r="N1190" i="12"/>
  <c r="M1190" i="12"/>
  <c r="N1189" i="12"/>
  <c r="M1189" i="12"/>
  <c r="N1188" i="12"/>
  <c r="M1188" i="12"/>
  <c r="N1187" i="12"/>
  <c r="M1187" i="12"/>
  <c r="N1186" i="12"/>
  <c r="M1186" i="12"/>
  <c r="N1185" i="12"/>
  <c r="M1185" i="12"/>
  <c r="N1184" i="12"/>
  <c r="M1184" i="12"/>
  <c r="N1183" i="12"/>
  <c r="M1183" i="12"/>
  <c r="N1181" i="12"/>
  <c r="M1181" i="12"/>
  <c r="N1180" i="12"/>
  <c r="M1180" i="12"/>
  <c r="N1179" i="12"/>
  <c r="M1179" i="12"/>
  <c r="N1177" i="12"/>
  <c r="M1177" i="12"/>
  <c r="N1176" i="12"/>
  <c r="M1176" i="12"/>
  <c r="N1175" i="12"/>
  <c r="M1175" i="12"/>
  <c r="N1174" i="12"/>
  <c r="M1174" i="12"/>
  <c r="N1173" i="12"/>
  <c r="M1173" i="12"/>
  <c r="N1172" i="12"/>
  <c r="M1172" i="12"/>
  <c r="N1171" i="12"/>
  <c r="M1171" i="12"/>
  <c r="N1170" i="12"/>
  <c r="M1170" i="12"/>
  <c r="N1169" i="12"/>
  <c r="M1169" i="12"/>
  <c r="N1168" i="12"/>
  <c r="M1168" i="12"/>
  <c r="N1167" i="12"/>
  <c r="M1167" i="12"/>
  <c r="N1166" i="12"/>
  <c r="M1166" i="12"/>
  <c r="N1165" i="12"/>
  <c r="M1165" i="12"/>
  <c r="N1164" i="12"/>
  <c r="M1164" i="12"/>
  <c r="N1163" i="12"/>
  <c r="M1163" i="12"/>
  <c r="N1162" i="12"/>
  <c r="M1162" i="12"/>
  <c r="N1161" i="12"/>
  <c r="M1161" i="12"/>
  <c r="N1160" i="12"/>
  <c r="M1160" i="12"/>
  <c r="N1159" i="12"/>
  <c r="M1159" i="12"/>
  <c r="N1158" i="12"/>
  <c r="M1158" i="12"/>
  <c r="N1157" i="12"/>
  <c r="M1157" i="12"/>
  <c r="N1156" i="12"/>
  <c r="M1156" i="12"/>
  <c r="N1155" i="12"/>
  <c r="M1155" i="12"/>
  <c r="N1154" i="12"/>
  <c r="M1154" i="12"/>
  <c r="N1153" i="12"/>
  <c r="M1153" i="12"/>
  <c r="N1152" i="12"/>
  <c r="M1152" i="12"/>
  <c r="N1151" i="12"/>
  <c r="M1151" i="12"/>
  <c r="N1150" i="12"/>
  <c r="M1150" i="12"/>
  <c r="N1149" i="12"/>
  <c r="M1149" i="12"/>
  <c r="N1148" i="12"/>
  <c r="M1148" i="12"/>
  <c r="N1147" i="12"/>
  <c r="M1147" i="12"/>
  <c r="N1146" i="12"/>
  <c r="M1146" i="12"/>
  <c r="N1145" i="12"/>
  <c r="M1145" i="12"/>
  <c r="N1144" i="12"/>
  <c r="M1144" i="12"/>
  <c r="N1143" i="12"/>
  <c r="M1143" i="12"/>
  <c r="O1143" i="12" s="1"/>
  <c r="I1143" i="12" s="1"/>
  <c r="J1143" i="12" s="1"/>
  <c r="N1142" i="12"/>
  <c r="M1142" i="12"/>
  <c r="N1141" i="12"/>
  <c r="M1141" i="12"/>
  <c r="O1141" i="12" s="1"/>
  <c r="I1141" i="12" s="1"/>
  <c r="J1141" i="12" s="1"/>
  <c r="N1140" i="12"/>
  <c r="M1140" i="12"/>
  <c r="N1139" i="12"/>
  <c r="M1139" i="12"/>
  <c r="O1139" i="12" s="1"/>
  <c r="I1139" i="12" s="1"/>
  <c r="J1139" i="12" s="1"/>
  <c r="N1138" i="12"/>
  <c r="M1138" i="12"/>
  <c r="N1137" i="12"/>
  <c r="M1137" i="12"/>
  <c r="O1137" i="12" s="1"/>
  <c r="I1137" i="12" s="1"/>
  <c r="J1137" i="12" s="1"/>
  <c r="N1136" i="12"/>
  <c r="M1136" i="12"/>
  <c r="N1135" i="12"/>
  <c r="M1135" i="12"/>
  <c r="O1135" i="12" s="1"/>
  <c r="I1135" i="12" s="1"/>
  <c r="J1135" i="12" s="1"/>
  <c r="N1134" i="12"/>
  <c r="M1134" i="12"/>
  <c r="N1133" i="12"/>
  <c r="M1133" i="12"/>
  <c r="O1133" i="12" s="1"/>
  <c r="I1133" i="12" s="1"/>
  <c r="J1133" i="12" s="1"/>
  <c r="N1131" i="12"/>
  <c r="M1131" i="12"/>
  <c r="N1130" i="12"/>
  <c r="M1130" i="12"/>
  <c r="J1130" i="12"/>
  <c r="N1129" i="12"/>
  <c r="M1129" i="12"/>
  <c r="J1129" i="12"/>
  <c r="N1128" i="12"/>
  <c r="M1128" i="12"/>
  <c r="J1128" i="12"/>
  <c r="N1127" i="12"/>
  <c r="M1127" i="12"/>
  <c r="J1127" i="12"/>
  <c r="N1126" i="12"/>
  <c r="M1126" i="12"/>
  <c r="J1126" i="12"/>
  <c r="N1125" i="12"/>
  <c r="M1125" i="12"/>
  <c r="N1124" i="12"/>
  <c r="M1124" i="12"/>
  <c r="N1123" i="12"/>
  <c r="M1123" i="12"/>
  <c r="N1122" i="12"/>
  <c r="M1122" i="12"/>
  <c r="N1121" i="12"/>
  <c r="M1121" i="12"/>
  <c r="N1120" i="12"/>
  <c r="M1120" i="12"/>
  <c r="N1119" i="12"/>
  <c r="M1119" i="12"/>
  <c r="N1118" i="12"/>
  <c r="M1118" i="12"/>
  <c r="N1117" i="12"/>
  <c r="M1117" i="12"/>
  <c r="N1116" i="12"/>
  <c r="M1116" i="12"/>
  <c r="N1115" i="12"/>
  <c r="M1115" i="12"/>
  <c r="N1114" i="12"/>
  <c r="M1114" i="12"/>
  <c r="N1113" i="12"/>
  <c r="M1113" i="12"/>
  <c r="N1112" i="12"/>
  <c r="M1112" i="12"/>
  <c r="N1111" i="12"/>
  <c r="M1111" i="12"/>
  <c r="N1110" i="12"/>
  <c r="M1110" i="12"/>
  <c r="N1109" i="12"/>
  <c r="M1109" i="12"/>
  <c r="N1108" i="12"/>
  <c r="M1108" i="12"/>
  <c r="N1107" i="12"/>
  <c r="M1107" i="12"/>
  <c r="N1106" i="12"/>
  <c r="M1106" i="12"/>
  <c r="N1105" i="12"/>
  <c r="M1105" i="12"/>
  <c r="N1104" i="12"/>
  <c r="M1104" i="12"/>
  <c r="N1103" i="12"/>
  <c r="M1103" i="12"/>
  <c r="N1102" i="12"/>
  <c r="M1102" i="12"/>
  <c r="N1101" i="12"/>
  <c r="M1101" i="12"/>
  <c r="N1100" i="12"/>
  <c r="M1100" i="12"/>
  <c r="N1099" i="12"/>
  <c r="M1099" i="12"/>
  <c r="N1098" i="12"/>
  <c r="M1098" i="12"/>
  <c r="N1097" i="12"/>
  <c r="M1097" i="12"/>
  <c r="N1096" i="12"/>
  <c r="M1096" i="12"/>
  <c r="N1095" i="12"/>
  <c r="M1095" i="12"/>
  <c r="N1094" i="12"/>
  <c r="M1094" i="12"/>
  <c r="N1093" i="12"/>
  <c r="M1093" i="12"/>
  <c r="N1092" i="12"/>
  <c r="M1092" i="12"/>
  <c r="N1091" i="12"/>
  <c r="M1091" i="12"/>
  <c r="N1090" i="12"/>
  <c r="M1090" i="12"/>
  <c r="N1089" i="12"/>
  <c r="M1089" i="12"/>
  <c r="N1088" i="12"/>
  <c r="M1088" i="12"/>
  <c r="N1087" i="12"/>
  <c r="M1087" i="12"/>
  <c r="N1086" i="12"/>
  <c r="M1086" i="12"/>
  <c r="N1085" i="12"/>
  <c r="M1085" i="12"/>
  <c r="N1084" i="12"/>
  <c r="M1084" i="12"/>
  <c r="N1083" i="12"/>
  <c r="M1083" i="12"/>
  <c r="N1082" i="12"/>
  <c r="M1082" i="12"/>
  <c r="N1081" i="12"/>
  <c r="M1081" i="12"/>
  <c r="N1080" i="12"/>
  <c r="M1080" i="12"/>
  <c r="N1079" i="12"/>
  <c r="M1079" i="12"/>
  <c r="N1078" i="12"/>
  <c r="M1078" i="12"/>
  <c r="N1077" i="12"/>
  <c r="M1077" i="12"/>
  <c r="N1076" i="12"/>
  <c r="M1076" i="12"/>
  <c r="N1075" i="12"/>
  <c r="M1075" i="12"/>
  <c r="N1074" i="12"/>
  <c r="M1074" i="12"/>
  <c r="N1073" i="12"/>
  <c r="M1073" i="12"/>
  <c r="N1072" i="12"/>
  <c r="M1072" i="12"/>
  <c r="N1071" i="12"/>
  <c r="M1071" i="12"/>
  <c r="N1069" i="12"/>
  <c r="M1069" i="12"/>
  <c r="N1068" i="12"/>
  <c r="M1068" i="12"/>
  <c r="N1067" i="12"/>
  <c r="M1067" i="12"/>
  <c r="N1066" i="12"/>
  <c r="M1066" i="12"/>
  <c r="N1065" i="12"/>
  <c r="M1065" i="12"/>
  <c r="N1064" i="12"/>
  <c r="M1064" i="12"/>
  <c r="N1063" i="12"/>
  <c r="M1063" i="12"/>
  <c r="N1062" i="12"/>
  <c r="M1062" i="12"/>
  <c r="N1061" i="12"/>
  <c r="M1061" i="12"/>
  <c r="N1060" i="12"/>
  <c r="M1060" i="12"/>
  <c r="N1059" i="12"/>
  <c r="M1059" i="12"/>
  <c r="N1058" i="12"/>
  <c r="M1058" i="12"/>
  <c r="N1056" i="12"/>
  <c r="M1056" i="12"/>
  <c r="N1055" i="12"/>
  <c r="M1055" i="12"/>
  <c r="O1055" i="12" s="1"/>
  <c r="I1055" i="12" s="1"/>
  <c r="J1055" i="12" s="1"/>
  <c r="N1054" i="12"/>
  <c r="M1054" i="12"/>
  <c r="N1053" i="12"/>
  <c r="M1053" i="12"/>
  <c r="O1053" i="12" s="1"/>
  <c r="I1053" i="12" s="1"/>
  <c r="J1053" i="12" s="1"/>
  <c r="N1052" i="12"/>
  <c r="M1052" i="12"/>
  <c r="N1051" i="12"/>
  <c r="M1051" i="12"/>
  <c r="O1051" i="12" s="1"/>
  <c r="I1051" i="12" s="1"/>
  <c r="J1051" i="12" s="1"/>
  <c r="N1050" i="12"/>
  <c r="M1050" i="12"/>
  <c r="N1049" i="12"/>
  <c r="M1049" i="12"/>
  <c r="N1048" i="12"/>
  <c r="M1048" i="12"/>
  <c r="N1047" i="12"/>
  <c r="M1047" i="12"/>
  <c r="O1047" i="12" s="1"/>
  <c r="I1047" i="12" s="1"/>
  <c r="J1047" i="12" s="1"/>
  <c r="N1046" i="12"/>
  <c r="M1046" i="12"/>
  <c r="N1045" i="12"/>
  <c r="M1045" i="12"/>
  <c r="O1045" i="12" s="1"/>
  <c r="N1044" i="12"/>
  <c r="M1044" i="12"/>
  <c r="N1042" i="12"/>
  <c r="M1042" i="12"/>
  <c r="O1042" i="12" s="1"/>
  <c r="I1042" i="12" s="1"/>
  <c r="J1042" i="12" s="1"/>
  <c r="N1041" i="12"/>
  <c r="M1041" i="12"/>
  <c r="N1040" i="12"/>
  <c r="M1040" i="12"/>
  <c r="N1039" i="12"/>
  <c r="M1039" i="12"/>
  <c r="N1038" i="12"/>
  <c r="M1038" i="12"/>
  <c r="N1037" i="12"/>
  <c r="M1037" i="12"/>
  <c r="N1036" i="12"/>
  <c r="M1036" i="12"/>
  <c r="N1035" i="12"/>
  <c r="M1035" i="12"/>
  <c r="N1034" i="12"/>
  <c r="M1034" i="12"/>
  <c r="N1033" i="12"/>
  <c r="M1033" i="12"/>
  <c r="N1032" i="12"/>
  <c r="M1032" i="12"/>
  <c r="N1031" i="12"/>
  <c r="M1031" i="12"/>
  <c r="N1030" i="12"/>
  <c r="M1030" i="12"/>
  <c r="N1029" i="12"/>
  <c r="M1029" i="12"/>
  <c r="N1028" i="12"/>
  <c r="M1028" i="12"/>
  <c r="N1027" i="12"/>
  <c r="M1027" i="12"/>
  <c r="N1026" i="12"/>
  <c r="M1026" i="12"/>
  <c r="N1024" i="12"/>
  <c r="M1024" i="12"/>
  <c r="N1023" i="12"/>
  <c r="M1023" i="12"/>
  <c r="N1022" i="12"/>
  <c r="M1022" i="12"/>
  <c r="N1021" i="12"/>
  <c r="M1021" i="12"/>
  <c r="N1020" i="12"/>
  <c r="M1020" i="12"/>
  <c r="N1019" i="12"/>
  <c r="M1019" i="12"/>
  <c r="N1018" i="12"/>
  <c r="M1018" i="12"/>
  <c r="N1017" i="12"/>
  <c r="M1017" i="12"/>
  <c r="N1016" i="12"/>
  <c r="M1016" i="12"/>
  <c r="N1015" i="12"/>
  <c r="M1015" i="12"/>
  <c r="N1014" i="12"/>
  <c r="M1014" i="12"/>
  <c r="N1013" i="12"/>
  <c r="M1013" i="12"/>
  <c r="N1012" i="12"/>
  <c r="M1012" i="12"/>
  <c r="N1011" i="12"/>
  <c r="M1011" i="12"/>
  <c r="N1010" i="12"/>
  <c r="M1010" i="12"/>
  <c r="N1009" i="12"/>
  <c r="M1009" i="12"/>
  <c r="N1008" i="12"/>
  <c r="M1008" i="12"/>
  <c r="N1007" i="12"/>
  <c r="M1007" i="12"/>
  <c r="N1006" i="12"/>
  <c r="M1006" i="12"/>
  <c r="N1005" i="12"/>
  <c r="M1005" i="12"/>
  <c r="N1004" i="12"/>
  <c r="M1004" i="12"/>
  <c r="N1003" i="12"/>
  <c r="M1003" i="12"/>
  <c r="N1002" i="12"/>
  <c r="M1002" i="12"/>
  <c r="N1001" i="12"/>
  <c r="M1001" i="12"/>
  <c r="N1000" i="12"/>
  <c r="M1000" i="12"/>
  <c r="N999" i="12"/>
  <c r="M999" i="12"/>
  <c r="N998" i="12"/>
  <c r="M998" i="12"/>
  <c r="N997" i="12"/>
  <c r="M997" i="12"/>
  <c r="N996" i="12"/>
  <c r="M996" i="12"/>
  <c r="N995" i="12"/>
  <c r="M995" i="12"/>
  <c r="N994" i="12"/>
  <c r="M994" i="12"/>
  <c r="N993" i="12"/>
  <c r="M993" i="12"/>
  <c r="N992" i="12"/>
  <c r="M992" i="12"/>
  <c r="N991" i="12"/>
  <c r="M991" i="12"/>
  <c r="N989" i="12"/>
  <c r="M989" i="12"/>
  <c r="N988" i="12"/>
  <c r="M988" i="12"/>
  <c r="N987" i="12"/>
  <c r="M987" i="12"/>
  <c r="N986" i="12"/>
  <c r="M986" i="12"/>
  <c r="N985" i="12"/>
  <c r="M985" i="12"/>
  <c r="N984" i="12"/>
  <c r="M984" i="12"/>
  <c r="N983" i="12"/>
  <c r="M983" i="12"/>
  <c r="N982" i="12"/>
  <c r="M982" i="12"/>
  <c r="N981" i="12"/>
  <c r="M981" i="12"/>
  <c r="N980" i="12"/>
  <c r="M980" i="12"/>
  <c r="N979" i="12"/>
  <c r="M979" i="12"/>
  <c r="N978" i="12"/>
  <c r="M978" i="12"/>
  <c r="N977" i="12"/>
  <c r="M977" i="12"/>
  <c r="N976" i="12"/>
  <c r="M976" i="12"/>
  <c r="N975" i="12"/>
  <c r="M975" i="12"/>
  <c r="N974" i="12"/>
  <c r="M974" i="12"/>
  <c r="N973" i="12"/>
  <c r="M973" i="12"/>
  <c r="N972" i="12"/>
  <c r="M972" i="12"/>
  <c r="N971" i="12"/>
  <c r="M971" i="12"/>
  <c r="N970" i="12"/>
  <c r="M970" i="12"/>
  <c r="N969" i="12"/>
  <c r="M969" i="12"/>
  <c r="N968" i="12"/>
  <c r="M968" i="12"/>
  <c r="N967" i="12"/>
  <c r="M967" i="12"/>
  <c r="N966" i="12"/>
  <c r="M966" i="12"/>
  <c r="N965" i="12"/>
  <c r="M965" i="12"/>
  <c r="N964" i="12"/>
  <c r="M964" i="12"/>
  <c r="N963" i="12"/>
  <c r="M963" i="12"/>
  <c r="N962" i="12"/>
  <c r="M962" i="12"/>
  <c r="N961" i="12"/>
  <c r="M961" i="12"/>
  <c r="N960" i="12"/>
  <c r="M960" i="12"/>
  <c r="N959" i="12"/>
  <c r="M959" i="12"/>
  <c r="N958" i="12"/>
  <c r="M958" i="12"/>
  <c r="N957" i="12"/>
  <c r="M957" i="12"/>
  <c r="N956" i="12"/>
  <c r="M956" i="12"/>
  <c r="N955" i="12"/>
  <c r="M955" i="12"/>
  <c r="N954" i="12"/>
  <c r="M954" i="12"/>
  <c r="N953" i="12"/>
  <c r="M953" i="12"/>
  <c r="N952" i="12"/>
  <c r="M952" i="12"/>
  <c r="N951" i="12"/>
  <c r="M951" i="12"/>
  <c r="N950" i="12"/>
  <c r="M950" i="12"/>
  <c r="N949" i="12"/>
  <c r="M949" i="12"/>
  <c r="N948" i="12"/>
  <c r="M948" i="12"/>
  <c r="N946" i="12"/>
  <c r="M946" i="12"/>
  <c r="N945" i="12"/>
  <c r="M945" i="12"/>
  <c r="N944" i="12"/>
  <c r="M944" i="12"/>
  <c r="N943" i="12"/>
  <c r="M943" i="12"/>
  <c r="N942" i="12"/>
  <c r="M942" i="12"/>
  <c r="N941" i="12"/>
  <c r="M941" i="12"/>
  <c r="N940" i="12"/>
  <c r="M940" i="12"/>
  <c r="N939" i="12"/>
  <c r="M939" i="12"/>
  <c r="N938" i="12"/>
  <c r="M938" i="12"/>
  <c r="N937" i="12"/>
  <c r="M937" i="12"/>
  <c r="N936" i="12"/>
  <c r="M936" i="12"/>
  <c r="N935" i="12"/>
  <c r="M935" i="12"/>
  <c r="N934" i="12"/>
  <c r="M934" i="12"/>
  <c r="N933" i="12"/>
  <c r="M933" i="12"/>
  <c r="N931" i="12"/>
  <c r="M931" i="12"/>
  <c r="N930" i="12"/>
  <c r="M930" i="12"/>
  <c r="N929" i="12"/>
  <c r="M929" i="12"/>
  <c r="N928" i="12"/>
  <c r="M928" i="12"/>
  <c r="N927" i="12"/>
  <c r="M927" i="12"/>
  <c r="N926" i="12"/>
  <c r="M926" i="12"/>
  <c r="N925" i="12"/>
  <c r="M925" i="12"/>
  <c r="N924" i="12"/>
  <c r="M924" i="12"/>
  <c r="N923" i="12"/>
  <c r="M923" i="12"/>
  <c r="N922" i="12"/>
  <c r="M922" i="12"/>
  <c r="N921" i="12"/>
  <c r="M921" i="12"/>
  <c r="N920" i="12"/>
  <c r="M920" i="12"/>
  <c r="N919" i="12"/>
  <c r="M919" i="12"/>
  <c r="N918" i="12"/>
  <c r="M918" i="12"/>
  <c r="N917" i="12"/>
  <c r="M917" i="12"/>
  <c r="N916" i="12"/>
  <c r="M916" i="12"/>
  <c r="N915" i="12"/>
  <c r="M915" i="12"/>
  <c r="N914" i="12"/>
  <c r="M914" i="12"/>
  <c r="N913" i="12"/>
  <c r="M913" i="12"/>
  <c r="N912" i="12"/>
  <c r="M912" i="12"/>
  <c r="N911" i="12"/>
  <c r="M911" i="12"/>
  <c r="N910" i="12"/>
  <c r="M910" i="12"/>
  <c r="N909" i="12"/>
  <c r="M909" i="12"/>
  <c r="N908" i="12"/>
  <c r="M908" i="12"/>
  <c r="N907" i="12"/>
  <c r="M907" i="12"/>
  <c r="N906" i="12"/>
  <c r="M906" i="12"/>
  <c r="N905" i="12"/>
  <c r="M905" i="12"/>
  <c r="N904" i="12"/>
  <c r="M904" i="12"/>
  <c r="N903" i="12"/>
  <c r="M903" i="12"/>
  <c r="N902" i="12"/>
  <c r="M902" i="12"/>
  <c r="N901" i="12"/>
  <c r="M901" i="12"/>
  <c r="N899" i="12"/>
  <c r="M899" i="12"/>
  <c r="N898" i="12"/>
  <c r="M898" i="12"/>
  <c r="N897" i="12"/>
  <c r="M897" i="12"/>
  <c r="N896" i="12"/>
  <c r="M896" i="12"/>
  <c r="N895" i="12"/>
  <c r="M895" i="12"/>
  <c r="N894" i="12"/>
  <c r="M894" i="12"/>
  <c r="N893" i="12"/>
  <c r="M893" i="12"/>
  <c r="N892" i="12"/>
  <c r="M892" i="12"/>
  <c r="N891" i="12"/>
  <c r="M891" i="12"/>
  <c r="N890" i="12"/>
  <c r="M890" i="12"/>
  <c r="N889" i="12"/>
  <c r="M889" i="12"/>
  <c r="N888" i="12"/>
  <c r="M888" i="12"/>
  <c r="N887" i="12"/>
  <c r="M887" i="12"/>
  <c r="N886" i="12"/>
  <c r="M886" i="12"/>
  <c r="N885" i="12"/>
  <c r="M885" i="12"/>
  <c r="N884" i="12"/>
  <c r="M884" i="12"/>
  <c r="N883" i="12"/>
  <c r="M883" i="12"/>
  <c r="N882" i="12"/>
  <c r="M882" i="12"/>
  <c r="N881" i="12"/>
  <c r="M881" i="12"/>
  <c r="N880" i="12"/>
  <c r="M880" i="12"/>
  <c r="N879" i="12"/>
  <c r="M879" i="12"/>
  <c r="N878" i="12"/>
  <c r="M878" i="12"/>
  <c r="N877" i="12"/>
  <c r="M877" i="12"/>
  <c r="N876" i="12"/>
  <c r="M876" i="12"/>
  <c r="N875" i="12"/>
  <c r="M875" i="12"/>
  <c r="N874" i="12"/>
  <c r="M874" i="12"/>
  <c r="N873" i="12"/>
  <c r="M873" i="12"/>
  <c r="N872" i="12"/>
  <c r="M872" i="12"/>
  <c r="N871" i="12"/>
  <c r="M871" i="12"/>
  <c r="N870" i="12"/>
  <c r="M870" i="12"/>
  <c r="N869" i="12"/>
  <c r="M869" i="12"/>
  <c r="N868" i="12"/>
  <c r="M868" i="12"/>
  <c r="N867" i="12"/>
  <c r="M867" i="12"/>
  <c r="N866" i="12"/>
  <c r="M866" i="12"/>
  <c r="N865" i="12"/>
  <c r="M865" i="12"/>
  <c r="N864" i="12"/>
  <c r="M864" i="12"/>
  <c r="N863" i="12"/>
  <c r="M863" i="12"/>
  <c r="N861" i="12"/>
  <c r="M861" i="12"/>
  <c r="N860" i="12"/>
  <c r="M860" i="12"/>
  <c r="N859" i="12"/>
  <c r="M859" i="12"/>
  <c r="N858" i="12"/>
  <c r="M858" i="12"/>
  <c r="N857" i="12"/>
  <c r="M857" i="12"/>
  <c r="N856" i="12"/>
  <c r="M856" i="12"/>
  <c r="N855" i="12"/>
  <c r="M855" i="12"/>
  <c r="N854" i="12"/>
  <c r="M854" i="12"/>
  <c r="N853" i="12"/>
  <c r="M853" i="12"/>
  <c r="N852" i="12"/>
  <c r="M852" i="12"/>
  <c r="N851" i="12"/>
  <c r="M851" i="12"/>
  <c r="N850" i="12"/>
  <c r="M850" i="12"/>
  <c r="N849" i="12"/>
  <c r="M849" i="12"/>
  <c r="N848" i="12"/>
  <c r="M848" i="12"/>
  <c r="N847" i="12"/>
  <c r="M847" i="12"/>
  <c r="N846" i="12"/>
  <c r="M846" i="12"/>
  <c r="N845" i="12"/>
  <c r="M845" i="12"/>
  <c r="N844" i="12"/>
  <c r="M844" i="12"/>
  <c r="N843" i="12"/>
  <c r="M843" i="12"/>
  <c r="N842" i="12"/>
  <c r="M842" i="12"/>
  <c r="N841" i="12"/>
  <c r="M841" i="12"/>
  <c r="N840" i="12"/>
  <c r="M840" i="12"/>
  <c r="N839" i="12"/>
  <c r="M839" i="12"/>
  <c r="N838" i="12"/>
  <c r="M838" i="12"/>
  <c r="N837" i="12"/>
  <c r="M837" i="12"/>
  <c r="N836" i="12"/>
  <c r="M836" i="12"/>
  <c r="N835" i="12"/>
  <c r="M835" i="12"/>
  <c r="N834" i="12"/>
  <c r="M834" i="12"/>
  <c r="N833" i="12"/>
  <c r="M833" i="12"/>
  <c r="N832" i="12"/>
  <c r="M832" i="12"/>
  <c r="N830" i="12"/>
  <c r="M830" i="12"/>
  <c r="N829" i="12"/>
  <c r="M829" i="12"/>
  <c r="N828" i="12"/>
  <c r="M828" i="12"/>
  <c r="J828" i="12"/>
  <c r="N827" i="12"/>
  <c r="M827" i="12"/>
  <c r="N826" i="12"/>
  <c r="M826" i="12"/>
  <c r="N825" i="12"/>
  <c r="M825" i="12"/>
  <c r="N824" i="12"/>
  <c r="M824" i="12"/>
  <c r="N823" i="12"/>
  <c r="M823" i="12"/>
  <c r="N822" i="12"/>
  <c r="M822" i="12"/>
  <c r="N821" i="12"/>
  <c r="M821" i="12"/>
  <c r="N820" i="12"/>
  <c r="M820" i="12"/>
  <c r="N819" i="12"/>
  <c r="M819" i="12"/>
  <c r="N817" i="12"/>
  <c r="M817" i="12"/>
  <c r="N816" i="12"/>
  <c r="M816" i="12"/>
  <c r="N815" i="12"/>
  <c r="M815" i="12"/>
  <c r="N814" i="12"/>
  <c r="M814" i="12"/>
  <c r="N813" i="12"/>
  <c r="M813" i="12"/>
  <c r="N812" i="12"/>
  <c r="M812" i="12"/>
  <c r="N811" i="12"/>
  <c r="M811" i="12"/>
  <c r="N810" i="12"/>
  <c r="M810" i="12"/>
  <c r="N809" i="12"/>
  <c r="M809" i="12"/>
  <c r="N808" i="12"/>
  <c r="M808" i="12"/>
  <c r="N807" i="12"/>
  <c r="M807" i="12"/>
  <c r="N806" i="12"/>
  <c r="M806" i="12"/>
  <c r="N805" i="12"/>
  <c r="M805" i="12"/>
  <c r="N804" i="12"/>
  <c r="M804" i="12"/>
  <c r="N803" i="12"/>
  <c r="M803" i="12"/>
  <c r="N802" i="12"/>
  <c r="M802" i="12"/>
  <c r="N801" i="12"/>
  <c r="M801" i="12"/>
  <c r="N800" i="12"/>
  <c r="M800" i="12"/>
  <c r="N799" i="12"/>
  <c r="M799" i="12"/>
  <c r="N798" i="12"/>
  <c r="M798" i="12"/>
  <c r="N797" i="12"/>
  <c r="M797" i="12"/>
  <c r="J797" i="12"/>
  <c r="N796" i="12"/>
  <c r="M796" i="12"/>
  <c r="N795" i="12"/>
  <c r="M795" i="12"/>
  <c r="O795" i="12" s="1"/>
  <c r="I795" i="12" s="1"/>
  <c r="J795" i="12" s="1"/>
  <c r="N794" i="12"/>
  <c r="M794" i="12"/>
  <c r="N793" i="12"/>
  <c r="M793" i="12"/>
  <c r="O793" i="12" s="1"/>
  <c r="I793" i="12" s="1"/>
  <c r="J793" i="12" s="1"/>
  <c r="N792" i="12"/>
  <c r="M792" i="12"/>
  <c r="N791" i="12"/>
  <c r="M791" i="12"/>
  <c r="N790" i="12"/>
  <c r="M790" i="12"/>
  <c r="N789" i="12"/>
  <c r="M789" i="12"/>
  <c r="O789" i="12" s="1"/>
  <c r="I789" i="12" s="1"/>
  <c r="J789" i="12" s="1"/>
  <c r="N788" i="12"/>
  <c r="M788" i="12"/>
  <c r="N787" i="12"/>
  <c r="M787" i="12"/>
  <c r="O787" i="12" s="1"/>
  <c r="I787" i="12" s="1"/>
  <c r="J787" i="12" s="1"/>
  <c r="N786" i="12"/>
  <c r="M786" i="12"/>
  <c r="N785" i="12"/>
  <c r="M785" i="12"/>
  <c r="O785" i="12" s="1"/>
  <c r="I785" i="12" s="1"/>
  <c r="J785" i="12" s="1"/>
  <c r="N784" i="12"/>
  <c r="M784" i="12"/>
  <c r="N783" i="12"/>
  <c r="M783" i="12"/>
  <c r="N782" i="12"/>
  <c r="M782" i="12"/>
  <c r="N781" i="12"/>
  <c r="M781" i="12"/>
  <c r="N780" i="12"/>
  <c r="M780" i="12"/>
  <c r="N779" i="12"/>
  <c r="M779" i="12"/>
  <c r="N778" i="12"/>
  <c r="M778" i="12"/>
  <c r="N777" i="12"/>
  <c r="M777" i="12"/>
  <c r="N776" i="12"/>
  <c r="M776" i="12"/>
  <c r="N775" i="12"/>
  <c r="M775" i="12"/>
  <c r="N774" i="12"/>
  <c r="M774" i="12"/>
  <c r="N773" i="12"/>
  <c r="M773" i="12"/>
  <c r="N772" i="12"/>
  <c r="M772" i="12"/>
  <c r="N771" i="12"/>
  <c r="M771" i="12"/>
  <c r="N770" i="12"/>
  <c r="M770" i="12"/>
  <c r="N769" i="12"/>
  <c r="M769" i="12"/>
  <c r="N767" i="12"/>
  <c r="M767" i="12"/>
  <c r="N766" i="12"/>
  <c r="M766" i="12"/>
  <c r="N765" i="12"/>
  <c r="M765" i="12"/>
  <c r="N764" i="12"/>
  <c r="M764" i="12"/>
  <c r="N763" i="12"/>
  <c r="M763" i="12"/>
  <c r="N762" i="12"/>
  <c r="M762" i="12"/>
  <c r="N761" i="12"/>
  <c r="M761" i="12"/>
  <c r="N760" i="12"/>
  <c r="M760" i="12"/>
  <c r="N759" i="12"/>
  <c r="M759" i="12"/>
  <c r="N758" i="12"/>
  <c r="M758" i="12"/>
  <c r="N757" i="12"/>
  <c r="M757" i="12"/>
  <c r="N756" i="12"/>
  <c r="M756" i="12"/>
  <c r="N755" i="12"/>
  <c r="M755" i="12"/>
  <c r="N754" i="12"/>
  <c r="M754" i="12"/>
  <c r="N753" i="12"/>
  <c r="M753" i="12"/>
  <c r="N752" i="12"/>
  <c r="M752" i="12"/>
  <c r="N751" i="12"/>
  <c r="M751" i="12"/>
  <c r="N750" i="12"/>
  <c r="M750" i="12"/>
  <c r="N749" i="12"/>
  <c r="M749" i="12"/>
  <c r="N748" i="12"/>
  <c r="M748" i="12"/>
  <c r="N747" i="12"/>
  <c r="M747" i="12"/>
  <c r="N746" i="12"/>
  <c r="M746" i="12"/>
  <c r="N745" i="12"/>
  <c r="M745" i="12"/>
  <c r="N744" i="12"/>
  <c r="M744" i="12"/>
  <c r="N743" i="12"/>
  <c r="M743" i="12"/>
  <c r="N742" i="12"/>
  <c r="M742" i="12"/>
  <c r="N741" i="12"/>
  <c r="M741" i="12"/>
  <c r="N740" i="12"/>
  <c r="M740" i="12"/>
  <c r="N739" i="12"/>
  <c r="M739" i="12"/>
  <c r="N738" i="12"/>
  <c r="M738" i="12"/>
  <c r="N737" i="12"/>
  <c r="M737" i="12"/>
  <c r="N736" i="12"/>
  <c r="M736" i="12"/>
  <c r="N735" i="12"/>
  <c r="M735" i="12"/>
  <c r="N734" i="12"/>
  <c r="M734" i="12"/>
  <c r="N733" i="12"/>
  <c r="M733" i="12"/>
  <c r="N732" i="12"/>
  <c r="M732" i="12"/>
  <c r="N731" i="12"/>
  <c r="M731" i="12"/>
  <c r="N730" i="12"/>
  <c r="M730" i="12"/>
  <c r="N729" i="12"/>
  <c r="M729" i="12"/>
  <c r="N728" i="12"/>
  <c r="M728" i="12"/>
  <c r="N727" i="12"/>
  <c r="M727" i="12"/>
  <c r="N726" i="12"/>
  <c r="M726" i="12"/>
  <c r="O726" i="12" s="1"/>
  <c r="I726" i="12" s="1"/>
  <c r="J726" i="12" s="1"/>
  <c r="N725" i="12"/>
  <c r="M725" i="12"/>
  <c r="N724" i="12"/>
  <c r="M724" i="12"/>
  <c r="O724" i="12" s="1"/>
  <c r="I724" i="12" s="1"/>
  <c r="J724" i="12" s="1"/>
  <c r="N723" i="12"/>
  <c r="M723" i="12"/>
  <c r="N722" i="12"/>
  <c r="M722" i="12"/>
  <c r="O722" i="12" s="1"/>
  <c r="I722" i="12" s="1"/>
  <c r="J722" i="12" s="1"/>
  <c r="N721" i="12"/>
  <c r="M721" i="12"/>
  <c r="N720" i="12"/>
  <c r="M720" i="12"/>
  <c r="O720" i="12" s="1"/>
  <c r="I720" i="12" s="1"/>
  <c r="J720" i="12" s="1"/>
  <c r="N719" i="12"/>
  <c r="M719" i="12"/>
  <c r="N718" i="12"/>
  <c r="M718" i="12"/>
  <c r="O718" i="12" s="1"/>
  <c r="I718" i="12" s="1"/>
  <c r="J718" i="12" s="1"/>
  <c r="N717" i="12"/>
  <c r="M717" i="12"/>
  <c r="N716" i="12"/>
  <c r="M716" i="12"/>
  <c r="O716" i="12" s="1"/>
  <c r="I716" i="12" s="1"/>
  <c r="J716" i="12" s="1"/>
  <c r="N715" i="12"/>
  <c r="M715" i="12"/>
  <c r="N714" i="12"/>
  <c r="M714" i="12"/>
  <c r="O714" i="12" s="1"/>
  <c r="I714" i="12" s="1"/>
  <c r="J714" i="12" s="1"/>
  <c r="N713" i="12"/>
  <c r="M713" i="12"/>
  <c r="N712" i="12"/>
  <c r="M712" i="12"/>
  <c r="O712" i="12" s="1"/>
  <c r="I712" i="12" s="1"/>
  <c r="J712" i="12" s="1"/>
  <c r="N711" i="12"/>
  <c r="M711" i="12"/>
  <c r="N710" i="12"/>
  <c r="M710" i="12"/>
  <c r="O710" i="12" s="1"/>
  <c r="I710" i="12" s="1"/>
  <c r="J710" i="12" s="1"/>
  <c r="N709" i="12"/>
  <c r="M709" i="12"/>
  <c r="N708" i="12"/>
  <c r="M708" i="12"/>
  <c r="O708" i="12" s="1"/>
  <c r="I708" i="12" s="1"/>
  <c r="J708" i="12" s="1"/>
  <c r="N707" i="12"/>
  <c r="M707" i="12"/>
  <c r="N706" i="12"/>
  <c r="M706" i="12"/>
  <c r="O706" i="12" s="1"/>
  <c r="I706" i="12" s="1"/>
  <c r="J706" i="12" s="1"/>
  <c r="N705" i="12"/>
  <c r="M705" i="12"/>
  <c r="N704" i="12"/>
  <c r="M704" i="12"/>
  <c r="O704" i="12" s="1"/>
  <c r="N703" i="12"/>
  <c r="M703" i="12"/>
  <c r="N702" i="12"/>
  <c r="M702" i="12"/>
  <c r="O702" i="12" s="1"/>
  <c r="I702" i="12" s="1"/>
  <c r="J702" i="12" s="1"/>
  <c r="N701" i="12"/>
  <c r="M701" i="12"/>
  <c r="N700" i="12"/>
  <c r="M700" i="12"/>
  <c r="N699" i="12"/>
  <c r="M699" i="12"/>
  <c r="N698" i="12"/>
  <c r="M698" i="12"/>
  <c r="O698" i="12" s="1"/>
  <c r="I698" i="12" s="1"/>
  <c r="J698" i="12" s="1"/>
  <c r="N697" i="12"/>
  <c r="M697" i="12"/>
  <c r="N696" i="12"/>
  <c r="M696" i="12"/>
  <c r="N694" i="12"/>
  <c r="M694" i="12"/>
  <c r="N692" i="12"/>
  <c r="M692" i="12"/>
  <c r="O692" i="12" s="1"/>
  <c r="N691" i="12"/>
  <c r="M691" i="12"/>
  <c r="N690" i="12"/>
  <c r="M690" i="12"/>
  <c r="O690" i="12" s="1"/>
  <c r="N689" i="12"/>
  <c r="M689" i="12"/>
  <c r="N688" i="12"/>
  <c r="M688" i="12"/>
  <c r="O688" i="12" s="1"/>
  <c r="N687" i="12"/>
  <c r="M687" i="12"/>
  <c r="N686" i="12"/>
  <c r="M686" i="12"/>
  <c r="N685" i="12"/>
  <c r="M685" i="12"/>
  <c r="N684" i="12"/>
  <c r="M684" i="12"/>
  <c r="N683" i="12"/>
  <c r="M683" i="12"/>
  <c r="N682" i="12"/>
  <c r="M682" i="12"/>
  <c r="N681" i="12"/>
  <c r="M681" i="12"/>
  <c r="N680" i="12"/>
  <c r="M680" i="12"/>
  <c r="N679" i="12"/>
  <c r="M679" i="12"/>
  <c r="N678" i="12"/>
  <c r="M678" i="12"/>
  <c r="O678" i="12" s="1"/>
  <c r="N677" i="12"/>
  <c r="M677" i="12"/>
  <c r="N676" i="12"/>
  <c r="M676" i="12"/>
  <c r="O676" i="12" s="1"/>
  <c r="N675" i="12"/>
  <c r="M675" i="12"/>
  <c r="N674" i="12"/>
  <c r="M674" i="12"/>
  <c r="N673" i="12"/>
  <c r="M673" i="12"/>
  <c r="N672" i="12"/>
  <c r="M672" i="12"/>
  <c r="N671" i="12"/>
  <c r="M671" i="12"/>
  <c r="N670" i="12"/>
  <c r="M670" i="12"/>
  <c r="O670" i="12" s="1"/>
  <c r="I670" i="12" s="1"/>
  <c r="J670" i="12" s="1"/>
  <c r="N669" i="12"/>
  <c r="M669" i="12"/>
  <c r="N668" i="12"/>
  <c r="M668" i="12"/>
  <c r="N667" i="12"/>
  <c r="M667" i="12"/>
  <c r="N666" i="12"/>
  <c r="M666" i="12"/>
  <c r="N665" i="12"/>
  <c r="M665" i="12"/>
  <c r="N664" i="12"/>
  <c r="M664" i="12"/>
  <c r="N663" i="12"/>
  <c r="M663" i="12"/>
  <c r="N662" i="12"/>
  <c r="M662" i="12"/>
  <c r="N661" i="12"/>
  <c r="M661" i="12"/>
  <c r="N660" i="12"/>
  <c r="M660" i="12"/>
  <c r="N659" i="12"/>
  <c r="M659" i="12"/>
  <c r="N658" i="12"/>
  <c r="M658" i="12"/>
  <c r="N657" i="12"/>
  <c r="M657" i="12"/>
  <c r="N656" i="12"/>
  <c r="M656" i="12"/>
  <c r="N655" i="12"/>
  <c r="M655" i="12"/>
  <c r="N654" i="12"/>
  <c r="M654" i="12"/>
  <c r="N653" i="12"/>
  <c r="M653" i="12"/>
  <c r="N652" i="12"/>
  <c r="M652" i="12"/>
  <c r="N651" i="12"/>
  <c r="M651" i="12"/>
  <c r="N650" i="12"/>
  <c r="M650" i="12"/>
  <c r="N649" i="12"/>
  <c r="M649" i="12"/>
  <c r="N648" i="12"/>
  <c r="M648" i="12"/>
  <c r="N647" i="12"/>
  <c r="M647" i="12"/>
  <c r="N646" i="12"/>
  <c r="M646" i="12"/>
  <c r="O646" i="12" s="1"/>
  <c r="I646" i="12" s="1"/>
  <c r="J646" i="12" s="1"/>
  <c r="N645" i="12"/>
  <c r="M645" i="12"/>
  <c r="N644" i="12"/>
  <c r="M644" i="12"/>
  <c r="O644" i="12" s="1"/>
  <c r="I644" i="12" s="1"/>
  <c r="J644" i="12" s="1"/>
  <c r="N643" i="12"/>
  <c r="M643" i="12"/>
  <c r="N642" i="12"/>
  <c r="M642" i="12"/>
  <c r="N641" i="12"/>
  <c r="M641" i="12"/>
  <c r="N640" i="12"/>
  <c r="M640" i="12"/>
  <c r="N639" i="12"/>
  <c r="M639" i="12"/>
  <c r="N638" i="12"/>
  <c r="M638" i="12"/>
  <c r="N637" i="12"/>
  <c r="M637" i="12"/>
  <c r="N636" i="12"/>
  <c r="M636" i="12"/>
  <c r="N635" i="12"/>
  <c r="M635" i="12"/>
  <c r="N634" i="12"/>
  <c r="M634" i="12"/>
  <c r="N633" i="12"/>
  <c r="M633" i="12"/>
  <c r="N632" i="12"/>
  <c r="M632" i="12"/>
  <c r="N631" i="12"/>
  <c r="M631" i="12"/>
  <c r="N630" i="12"/>
  <c r="M630" i="12"/>
  <c r="N629" i="12"/>
  <c r="M629" i="12"/>
  <c r="N628" i="12"/>
  <c r="M628" i="12"/>
  <c r="N627" i="12"/>
  <c r="M627" i="12"/>
  <c r="N626" i="12"/>
  <c r="M626" i="12"/>
  <c r="N625" i="12"/>
  <c r="M625" i="12"/>
  <c r="N624" i="12"/>
  <c r="M624" i="12"/>
  <c r="N623" i="12"/>
  <c r="M623" i="12"/>
  <c r="N622" i="12"/>
  <c r="M622" i="12"/>
  <c r="N621" i="12"/>
  <c r="M621" i="12"/>
  <c r="N620" i="12"/>
  <c r="M620" i="12"/>
  <c r="N619" i="12"/>
  <c r="M619" i="12"/>
  <c r="N618" i="12"/>
  <c r="M618" i="12"/>
  <c r="N617" i="12"/>
  <c r="M617" i="12"/>
  <c r="N616" i="12"/>
  <c r="M616" i="12"/>
  <c r="N615" i="12"/>
  <c r="M615" i="12"/>
  <c r="N614" i="12"/>
  <c r="M614" i="12"/>
  <c r="N613" i="12"/>
  <c r="M613" i="12"/>
  <c r="N612" i="12"/>
  <c r="M612" i="12"/>
  <c r="N611" i="12"/>
  <c r="M611" i="12"/>
  <c r="N610" i="12"/>
  <c r="M610" i="12"/>
  <c r="O610" i="12" s="1"/>
  <c r="I610" i="12" s="1"/>
  <c r="J610" i="12" s="1"/>
  <c r="N609" i="12"/>
  <c r="M609" i="12"/>
  <c r="N608" i="12"/>
  <c r="M608" i="12"/>
  <c r="N606" i="12"/>
  <c r="M606" i="12"/>
  <c r="N605" i="12"/>
  <c r="M605" i="12"/>
  <c r="N604" i="12"/>
  <c r="M604" i="12"/>
  <c r="N603" i="12"/>
  <c r="M603" i="12"/>
  <c r="O603" i="12" s="1"/>
  <c r="N602" i="12"/>
  <c r="M602" i="12"/>
  <c r="N601" i="12"/>
  <c r="M601" i="12"/>
  <c r="N600" i="12"/>
  <c r="M600" i="12"/>
  <c r="N599" i="12"/>
  <c r="M599" i="12"/>
  <c r="N598" i="12"/>
  <c r="M598" i="12"/>
  <c r="N597" i="12"/>
  <c r="M597" i="12"/>
  <c r="N596" i="12"/>
  <c r="M596" i="12"/>
  <c r="N595" i="12"/>
  <c r="M595" i="12"/>
  <c r="N594" i="12"/>
  <c r="M594" i="12"/>
  <c r="N593" i="12"/>
  <c r="M593" i="12"/>
  <c r="N591" i="12"/>
  <c r="M591" i="12"/>
  <c r="N590" i="12"/>
  <c r="M590" i="12"/>
  <c r="N589" i="12"/>
  <c r="M589" i="12"/>
  <c r="N588" i="12"/>
  <c r="M588" i="12"/>
  <c r="N587" i="12"/>
  <c r="M587" i="12"/>
  <c r="N586" i="12"/>
  <c r="M586" i="12"/>
  <c r="N585" i="12"/>
  <c r="M585" i="12"/>
  <c r="N584" i="12"/>
  <c r="M584" i="12"/>
  <c r="N583" i="12"/>
  <c r="M583" i="12"/>
  <c r="N582" i="12"/>
  <c r="M582" i="12"/>
  <c r="N581" i="12"/>
  <c r="M581" i="12"/>
  <c r="N580" i="12"/>
  <c r="M580" i="12"/>
  <c r="N579" i="12"/>
  <c r="M579" i="12"/>
  <c r="N577" i="12"/>
  <c r="M577" i="12"/>
  <c r="N576" i="12"/>
  <c r="M576" i="12"/>
  <c r="N575" i="12"/>
  <c r="M575" i="12"/>
  <c r="N574" i="12"/>
  <c r="M574" i="12"/>
  <c r="N573" i="12"/>
  <c r="M573" i="12"/>
  <c r="N572" i="12"/>
  <c r="M572" i="12"/>
  <c r="N571" i="12"/>
  <c r="M571" i="12"/>
  <c r="N570" i="12"/>
  <c r="M570" i="12"/>
  <c r="N569" i="12"/>
  <c r="M569" i="12"/>
  <c r="N568" i="12"/>
  <c r="M568" i="12"/>
  <c r="N567" i="12"/>
  <c r="M567" i="12"/>
  <c r="N566" i="12"/>
  <c r="M566" i="12"/>
  <c r="N565" i="12"/>
  <c r="M565" i="12"/>
  <c r="N564" i="12"/>
  <c r="M564" i="12"/>
  <c r="N563" i="12"/>
  <c r="M563" i="12"/>
  <c r="N562" i="12"/>
  <c r="M562" i="12"/>
  <c r="N561" i="12"/>
  <c r="M561" i="12"/>
  <c r="N560" i="12"/>
  <c r="M560" i="12"/>
  <c r="N559" i="12"/>
  <c r="M559" i="12"/>
  <c r="N558" i="12"/>
  <c r="M558" i="12"/>
  <c r="N557" i="12"/>
  <c r="M557" i="12"/>
  <c r="N556" i="12"/>
  <c r="M556" i="12"/>
  <c r="N555" i="12"/>
  <c r="M555" i="12"/>
  <c r="N554" i="12"/>
  <c r="M554" i="12"/>
  <c r="N553" i="12"/>
  <c r="M553" i="12"/>
  <c r="N552" i="12"/>
  <c r="M552" i="12"/>
  <c r="N551" i="12"/>
  <c r="M551" i="12"/>
  <c r="N550" i="12"/>
  <c r="M550" i="12"/>
  <c r="N549" i="12"/>
  <c r="M549" i="12"/>
  <c r="N548" i="12"/>
  <c r="M548" i="12"/>
  <c r="N547" i="12"/>
  <c r="M547" i="12"/>
  <c r="O547" i="12" s="1"/>
  <c r="I547" i="12" s="1"/>
  <c r="J547" i="12" s="1"/>
  <c r="N546" i="12"/>
  <c r="M546" i="12"/>
  <c r="N545" i="12"/>
  <c r="M545" i="12"/>
  <c r="N544" i="12"/>
  <c r="M544" i="12"/>
  <c r="N543" i="12"/>
  <c r="M543" i="12"/>
  <c r="N542" i="12"/>
  <c r="M542" i="12"/>
  <c r="N541" i="12"/>
  <c r="M541" i="12"/>
  <c r="N540" i="12"/>
  <c r="M540" i="12"/>
  <c r="N539" i="12"/>
  <c r="M539" i="12"/>
  <c r="N538" i="12"/>
  <c r="M538" i="12"/>
  <c r="N537" i="12"/>
  <c r="M537" i="12"/>
  <c r="N536" i="12"/>
  <c r="M536" i="12"/>
  <c r="N535" i="12"/>
  <c r="M535" i="12"/>
  <c r="N533" i="12"/>
  <c r="M533" i="12"/>
  <c r="N532" i="12"/>
  <c r="M532" i="12"/>
  <c r="N531" i="12"/>
  <c r="M531" i="12"/>
  <c r="N530" i="12"/>
  <c r="M530" i="12"/>
  <c r="N529" i="12"/>
  <c r="M529" i="12"/>
  <c r="N528" i="12"/>
  <c r="M528" i="12"/>
  <c r="N527" i="12"/>
  <c r="M527" i="12"/>
  <c r="N526" i="12"/>
  <c r="M526" i="12"/>
  <c r="N525" i="12"/>
  <c r="M525" i="12"/>
  <c r="N524" i="12"/>
  <c r="M524" i="12"/>
  <c r="N523" i="12"/>
  <c r="M523" i="12"/>
  <c r="N522" i="12"/>
  <c r="M522" i="12"/>
  <c r="N521" i="12"/>
  <c r="M521" i="12"/>
  <c r="N520" i="12"/>
  <c r="M520" i="12"/>
  <c r="N519" i="12"/>
  <c r="M519" i="12"/>
  <c r="N518" i="12"/>
  <c r="M518" i="12"/>
  <c r="N517" i="12"/>
  <c r="M517" i="12"/>
  <c r="N516" i="12"/>
  <c r="M516" i="12"/>
  <c r="N514" i="12"/>
  <c r="M514" i="12"/>
  <c r="N513" i="12"/>
  <c r="M513" i="12"/>
  <c r="N512" i="12"/>
  <c r="M512" i="12"/>
  <c r="N511" i="12"/>
  <c r="M511" i="12"/>
  <c r="N510" i="12"/>
  <c r="M510" i="12"/>
  <c r="N509" i="12"/>
  <c r="M509" i="12"/>
  <c r="N508" i="12"/>
  <c r="M508" i="12"/>
  <c r="N507" i="12"/>
  <c r="M507" i="12"/>
  <c r="N506" i="12"/>
  <c r="M506" i="12"/>
  <c r="N505" i="12"/>
  <c r="M505" i="12"/>
  <c r="N504" i="12"/>
  <c r="M504" i="12"/>
  <c r="N503" i="12"/>
  <c r="M503" i="12"/>
  <c r="N502" i="12"/>
  <c r="M502" i="12"/>
  <c r="N501" i="12"/>
  <c r="M501" i="12"/>
  <c r="O501" i="12" s="1"/>
  <c r="I501" i="12" s="1"/>
  <c r="J501" i="12" s="1"/>
  <c r="N500" i="12"/>
  <c r="M500" i="12"/>
  <c r="N499" i="12"/>
  <c r="M499" i="12"/>
  <c r="O499" i="12" s="1"/>
  <c r="I499" i="12" s="1"/>
  <c r="J499" i="12" s="1"/>
  <c r="N498" i="12"/>
  <c r="M498" i="12"/>
  <c r="N497" i="12"/>
  <c r="M497" i="12"/>
  <c r="O497" i="12" s="1"/>
  <c r="I497" i="12" s="1"/>
  <c r="J497" i="12" s="1"/>
  <c r="N496" i="12"/>
  <c r="M496" i="12"/>
  <c r="N495" i="12"/>
  <c r="M495" i="12"/>
  <c r="O495" i="12" s="1"/>
  <c r="I495" i="12" s="1"/>
  <c r="J495" i="12" s="1"/>
  <c r="N494" i="12"/>
  <c r="M494" i="12"/>
  <c r="N493" i="12"/>
  <c r="M493" i="12"/>
  <c r="O493" i="12" s="1"/>
  <c r="I493" i="12" s="1"/>
  <c r="J493" i="12" s="1"/>
  <c r="N492" i="12"/>
  <c r="M492" i="12"/>
  <c r="N491" i="12"/>
  <c r="M491" i="12"/>
  <c r="O491" i="12" s="1"/>
  <c r="I491" i="12" s="1"/>
  <c r="J491" i="12" s="1"/>
  <c r="N490" i="12"/>
  <c r="M490" i="12"/>
  <c r="N489" i="12"/>
  <c r="M489" i="12"/>
  <c r="O489" i="12" s="1"/>
  <c r="I489" i="12" s="1"/>
  <c r="J489" i="12" s="1"/>
  <c r="N488" i="12"/>
  <c r="M488" i="12"/>
  <c r="N487" i="12"/>
  <c r="M487" i="12"/>
  <c r="N486" i="12"/>
  <c r="M486" i="12"/>
  <c r="N485" i="12"/>
  <c r="M485" i="12"/>
  <c r="N484" i="12"/>
  <c r="M484" i="12"/>
  <c r="N483" i="12"/>
  <c r="M483" i="12"/>
  <c r="N482" i="12"/>
  <c r="M482" i="12"/>
  <c r="N481" i="12"/>
  <c r="M481" i="12"/>
  <c r="N480" i="12"/>
  <c r="M480" i="12"/>
  <c r="N479" i="12"/>
  <c r="M479" i="12"/>
  <c r="N477" i="12"/>
  <c r="M477" i="12"/>
  <c r="N476" i="12"/>
  <c r="M476" i="12"/>
  <c r="N475" i="12"/>
  <c r="M475" i="12"/>
  <c r="N474" i="12"/>
  <c r="M474" i="12"/>
  <c r="N473" i="12"/>
  <c r="M473" i="12"/>
  <c r="N472" i="12"/>
  <c r="M472" i="12"/>
  <c r="N471" i="12"/>
  <c r="M471" i="12"/>
  <c r="N470" i="12"/>
  <c r="M470" i="12"/>
  <c r="N469" i="12"/>
  <c r="M469" i="12"/>
  <c r="N468" i="12"/>
  <c r="M468" i="12"/>
  <c r="N467" i="12"/>
  <c r="M467" i="12"/>
  <c r="N466" i="12"/>
  <c r="M466" i="12"/>
  <c r="N465" i="12"/>
  <c r="M465" i="12"/>
  <c r="N464" i="12"/>
  <c r="M464" i="12"/>
  <c r="N463" i="12"/>
  <c r="M463" i="12"/>
  <c r="N462" i="12"/>
  <c r="M462" i="12"/>
  <c r="N461" i="12"/>
  <c r="M461" i="12"/>
  <c r="N460" i="12"/>
  <c r="M460" i="12"/>
  <c r="N459" i="12"/>
  <c r="M459" i="12"/>
  <c r="N458" i="12"/>
  <c r="M458" i="12"/>
  <c r="N456" i="12"/>
  <c r="M456" i="12"/>
  <c r="N455" i="12"/>
  <c r="M455" i="12"/>
  <c r="N454" i="12"/>
  <c r="M454" i="12"/>
  <c r="N453" i="12"/>
  <c r="M453" i="12"/>
  <c r="N452" i="12"/>
  <c r="M452" i="12"/>
  <c r="N451" i="12"/>
  <c r="M451" i="12"/>
  <c r="N450" i="12"/>
  <c r="M450" i="12"/>
  <c r="N449" i="12"/>
  <c r="M449" i="12"/>
  <c r="N448" i="12"/>
  <c r="M448" i="12"/>
  <c r="N447" i="12"/>
  <c r="M447" i="12"/>
  <c r="N446" i="12"/>
  <c r="M446" i="12"/>
  <c r="N445" i="12"/>
  <c r="M445" i="12"/>
  <c r="N444" i="12"/>
  <c r="M444" i="12"/>
  <c r="N443" i="12"/>
  <c r="M443" i="12"/>
  <c r="N442" i="12"/>
  <c r="M442" i="12"/>
  <c r="N441" i="12"/>
  <c r="M441" i="12"/>
  <c r="N440" i="12"/>
  <c r="M440" i="12"/>
  <c r="N439" i="12"/>
  <c r="M439" i="12"/>
  <c r="N438" i="12"/>
  <c r="M438" i="12"/>
  <c r="N437" i="12"/>
  <c r="M437" i="12"/>
  <c r="N436" i="12"/>
  <c r="M436" i="12"/>
  <c r="N435" i="12"/>
  <c r="M435" i="12"/>
  <c r="N434" i="12"/>
  <c r="M434" i="12"/>
  <c r="N433" i="12"/>
  <c r="M433" i="12"/>
  <c r="N432" i="12"/>
  <c r="M432" i="12"/>
  <c r="N431" i="12"/>
  <c r="M431" i="12"/>
  <c r="N430" i="12"/>
  <c r="M430" i="12"/>
  <c r="N429" i="12"/>
  <c r="M429" i="12"/>
  <c r="N428" i="12"/>
  <c r="M428" i="12"/>
  <c r="N427" i="12"/>
  <c r="M427" i="12"/>
  <c r="N426" i="12"/>
  <c r="M426" i="12"/>
  <c r="N425" i="12"/>
  <c r="M425" i="12"/>
  <c r="N424" i="12"/>
  <c r="M424" i="12"/>
  <c r="M423" i="12"/>
  <c r="N422" i="12"/>
  <c r="M422" i="12"/>
  <c r="N421" i="12"/>
  <c r="M421" i="12"/>
  <c r="N420" i="12"/>
  <c r="M420" i="12"/>
  <c r="O420" i="12" s="1"/>
  <c r="I420" i="12" s="1"/>
  <c r="J420" i="12" s="1"/>
  <c r="N419" i="12"/>
  <c r="M419" i="12"/>
  <c r="N418" i="12"/>
  <c r="M418" i="12"/>
  <c r="N417" i="12"/>
  <c r="M417" i="12"/>
  <c r="N416" i="12"/>
  <c r="M416" i="12"/>
  <c r="N415" i="12"/>
  <c r="M415" i="12"/>
  <c r="N414" i="12"/>
  <c r="M414" i="12"/>
  <c r="N413" i="12"/>
  <c r="M413" i="12"/>
  <c r="N412" i="12"/>
  <c r="M412" i="12"/>
  <c r="N411" i="12"/>
  <c r="M411" i="12"/>
  <c r="N410" i="12"/>
  <c r="M410" i="12"/>
  <c r="N409" i="12"/>
  <c r="M409" i="12"/>
  <c r="N408" i="12"/>
  <c r="M408" i="12"/>
  <c r="N407" i="12"/>
  <c r="M407" i="12"/>
  <c r="N405" i="12"/>
  <c r="M405" i="12"/>
  <c r="N404" i="12"/>
  <c r="M404" i="12"/>
  <c r="N403" i="12"/>
  <c r="M403" i="12"/>
  <c r="N402" i="12"/>
  <c r="M402" i="12"/>
  <c r="N401" i="12"/>
  <c r="M401" i="12"/>
  <c r="N400" i="12"/>
  <c r="M400" i="12"/>
  <c r="N399" i="12"/>
  <c r="M399" i="12"/>
  <c r="N398" i="12"/>
  <c r="M398" i="12"/>
  <c r="N397" i="12"/>
  <c r="M397" i="12"/>
  <c r="N396" i="12"/>
  <c r="M396" i="12"/>
  <c r="N395" i="12"/>
  <c r="M395" i="12"/>
  <c r="N394" i="12"/>
  <c r="M394" i="12"/>
  <c r="N393" i="12"/>
  <c r="M393" i="12"/>
  <c r="N392" i="12"/>
  <c r="M392" i="12"/>
  <c r="N391" i="12"/>
  <c r="M391" i="12"/>
  <c r="N390" i="12"/>
  <c r="M390" i="12"/>
  <c r="N389" i="12"/>
  <c r="M389" i="12"/>
  <c r="N388" i="12"/>
  <c r="M388" i="12"/>
  <c r="N387" i="12"/>
  <c r="M387" i="12"/>
  <c r="N386" i="12"/>
  <c r="M386" i="12"/>
  <c r="N385" i="12"/>
  <c r="M385" i="12"/>
  <c r="N384" i="12"/>
  <c r="M384" i="12"/>
  <c r="N383" i="12"/>
  <c r="M383" i="12"/>
  <c r="N382" i="12"/>
  <c r="M382" i="12"/>
  <c r="N381" i="12"/>
  <c r="M381" i="12"/>
  <c r="N380" i="12"/>
  <c r="M380" i="12"/>
  <c r="N379" i="12"/>
  <c r="M379" i="12"/>
  <c r="N378" i="12"/>
  <c r="M378" i="12"/>
  <c r="N377" i="12"/>
  <c r="M377" i="12"/>
  <c r="N376" i="12"/>
  <c r="M376" i="12"/>
  <c r="N375" i="12"/>
  <c r="M375" i="12"/>
  <c r="N374" i="12"/>
  <c r="M374" i="12"/>
  <c r="N373" i="12"/>
  <c r="M373" i="12"/>
  <c r="N372" i="12"/>
  <c r="M372" i="12"/>
  <c r="N371" i="12"/>
  <c r="M371" i="12"/>
  <c r="N369" i="12"/>
  <c r="M369" i="12"/>
  <c r="N368" i="12"/>
  <c r="M368" i="12"/>
  <c r="N367" i="12"/>
  <c r="M367" i="12"/>
  <c r="N366" i="12"/>
  <c r="M366" i="12"/>
  <c r="N365" i="12"/>
  <c r="M365" i="12"/>
  <c r="N364" i="12"/>
  <c r="M364" i="12"/>
  <c r="N363" i="12"/>
  <c r="M363" i="12"/>
  <c r="N362" i="12"/>
  <c r="M362" i="12"/>
  <c r="N361" i="12"/>
  <c r="M361" i="12"/>
  <c r="N360" i="12"/>
  <c r="M360" i="12"/>
  <c r="N359" i="12"/>
  <c r="M359" i="12"/>
  <c r="N358" i="12"/>
  <c r="M358" i="12"/>
  <c r="N357" i="12"/>
  <c r="M357" i="12"/>
  <c r="N356" i="12"/>
  <c r="M356" i="12"/>
  <c r="N355" i="12"/>
  <c r="M355" i="12"/>
  <c r="N354" i="12"/>
  <c r="M354" i="12"/>
  <c r="N353" i="12"/>
  <c r="M353" i="12"/>
  <c r="N352" i="12"/>
  <c r="M352" i="12"/>
  <c r="N351" i="12"/>
  <c r="M351" i="12"/>
  <c r="N350" i="12"/>
  <c r="M350" i="12"/>
  <c r="N349" i="12"/>
  <c r="M349" i="12"/>
  <c r="N348" i="12"/>
  <c r="M348" i="12"/>
  <c r="N347" i="12"/>
  <c r="M347" i="12"/>
  <c r="N346" i="12"/>
  <c r="M346" i="12"/>
  <c r="N345" i="12"/>
  <c r="M345" i="12"/>
  <c r="N344" i="12"/>
  <c r="M344" i="12"/>
  <c r="N343" i="12"/>
  <c r="M343" i="12"/>
  <c r="N342" i="12"/>
  <c r="M342" i="12"/>
  <c r="N341" i="12"/>
  <c r="M341" i="12"/>
  <c r="N340" i="12"/>
  <c r="M340" i="12"/>
  <c r="N339" i="12"/>
  <c r="M339" i="12"/>
  <c r="N338" i="12"/>
  <c r="M338" i="12"/>
  <c r="N337" i="12"/>
  <c r="M337" i="12"/>
  <c r="N336" i="12"/>
  <c r="M336" i="12"/>
  <c r="N335" i="12"/>
  <c r="M335" i="12"/>
  <c r="N334" i="12"/>
  <c r="M334" i="12"/>
  <c r="N333" i="12"/>
  <c r="M333" i="12"/>
  <c r="N332" i="12"/>
  <c r="M332" i="12"/>
  <c r="N331" i="12"/>
  <c r="M331" i="12"/>
  <c r="N330" i="12"/>
  <c r="M330" i="12"/>
  <c r="N329" i="12"/>
  <c r="M329" i="12"/>
  <c r="N328" i="12"/>
  <c r="M328" i="12"/>
  <c r="N327" i="12"/>
  <c r="M327" i="12"/>
  <c r="N326" i="12"/>
  <c r="M326" i="12"/>
  <c r="N325" i="12"/>
  <c r="M325" i="12"/>
  <c r="N324" i="12"/>
  <c r="M324" i="12"/>
  <c r="N323" i="12"/>
  <c r="M323" i="12"/>
  <c r="N322" i="12"/>
  <c r="M322" i="12"/>
  <c r="N321" i="12"/>
  <c r="M321" i="12"/>
  <c r="N320" i="12"/>
  <c r="M320" i="12"/>
  <c r="N319" i="12"/>
  <c r="M319" i="12"/>
  <c r="N318" i="12"/>
  <c r="M318" i="12"/>
  <c r="N317" i="12"/>
  <c r="M317" i="12"/>
  <c r="N316" i="12"/>
  <c r="M316" i="12"/>
  <c r="N315" i="12"/>
  <c r="M315" i="12"/>
  <c r="N314" i="12"/>
  <c r="M314" i="12"/>
  <c r="N313" i="12"/>
  <c r="M313" i="12"/>
  <c r="N312" i="12"/>
  <c r="M312" i="12"/>
  <c r="N311" i="12"/>
  <c r="M311" i="12"/>
  <c r="N310" i="12"/>
  <c r="M310" i="12"/>
  <c r="N309" i="12"/>
  <c r="M309" i="12"/>
  <c r="N308" i="12"/>
  <c r="M308" i="12"/>
  <c r="N307" i="12"/>
  <c r="M307" i="12"/>
  <c r="N306" i="12"/>
  <c r="M306" i="12"/>
  <c r="N305" i="12"/>
  <c r="M305" i="12"/>
  <c r="N304" i="12"/>
  <c r="M304" i="12"/>
  <c r="N303" i="12"/>
  <c r="M303" i="12"/>
  <c r="N302" i="12"/>
  <c r="M302" i="12"/>
  <c r="N300" i="12"/>
  <c r="M300" i="12"/>
  <c r="N299" i="12"/>
  <c r="M299" i="12"/>
  <c r="N298" i="12"/>
  <c r="M298" i="12"/>
  <c r="N297" i="12"/>
  <c r="M297" i="12"/>
  <c r="N296" i="12"/>
  <c r="M296" i="12"/>
  <c r="N295" i="12"/>
  <c r="M295" i="12"/>
  <c r="N294" i="12"/>
  <c r="M294" i="12"/>
  <c r="N293" i="12"/>
  <c r="M293" i="12"/>
  <c r="N292" i="12"/>
  <c r="M292" i="12"/>
  <c r="N291" i="12"/>
  <c r="M291" i="12"/>
  <c r="N290" i="12"/>
  <c r="M290" i="12"/>
  <c r="N289" i="12"/>
  <c r="M289" i="12"/>
  <c r="N288" i="12"/>
  <c r="M288" i="12"/>
  <c r="N287" i="12"/>
  <c r="M287" i="12"/>
  <c r="N286" i="12"/>
  <c r="M286" i="12"/>
  <c r="N285" i="12"/>
  <c r="M285" i="12"/>
  <c r="N284" i="12"/>
  <c r="M284" i="12"/>
  <c r="N283" i="12"/>
  <c r="M283" i="12"/>
  <c r="N282" i="12"/>
  <c r="M282" i="12"/>
  <c r="N281" i="12"/>
  <c r="M281" i="12"/>
  <c r="N280" i="12"/>
  <c r="M280" i="12"/>
  <c r="N279" i="12"/>
  <c r="M279" i="12"/>
  <c r="N278" i="12"/>
  <c r="M278" i="12"/>
  <c r="N277" i="12"/>
  <c r="M277" i="12"/>
  <c r="N276" i="12"/>
  <c r="M276" i="12"/>
  <c r="N275" i="12"/>
  <c r="M275" i="12"/>
  <c r="N274" i="12"/>
  <c r="M274" i="12"/>
  <c r="N273" i="12"/>
  <c r="M273" i="12"/>
  <c r="N272" i="12"/>
  <c r="M272" i="12"/>
  <c r="N271" i="12"/>
  <c r="M271" i="12"/>
  <c r="N270" i="12"/>
  <c r="M270" i="12"/>
  <c r="N269" i="12"/>
  <c r="M269" i="12"/>
  <c r="N268" i="12"/>
  <c r="M268" i="12"/>
  <c r="N267" i="12"/>
  <c r="M267" i="12"/>
  <c r="N266" i="12"/>
  <c r="M266" i="12"/>
  <c r="N265" i="12"/>
  <c r="M265" i="12"/>
  <c r="N264" i="12"/>
  <c r="M264" i="12"/>
  <c r="N263" i="12"/>
  <c r="M263" i="12"/>
  <c r="N262" i="12"/>
  <c r="M262" i="12"/>
  <c r="N261" i="12"/>
  <c r="M261" i="12"/>
  <c r="N260" i="12"/>
  <c r="M260" i="12"/>
  <c r="N259" i="12"/>
  <c r="M259" i="12"/>
  <c r="N258" i="12"/>
  <c r="M258" i="12"/>
  <c r="N257" i="12"/>
  <c r="M257" i="12"/>
  <c r="N256" i="12"/>
  <c r="M256" i="12"/>
  <c r="N255" i="12"/>
  <c r="M255" i="12"/>
  <c r="N254" i="12"/>
  <c r="M254" i="12"/>
  <c r="N253" i="12"/>
  <c r="M253" i="12"/>
  <c r="N252" i="12"/>
  <c r="M252" i="12"/>
  <c r="N251" i="12"/>
  <c r="M251" i="12"/>
  <c r="N250" i="12"/>
  <c r="M250" i="12"/>
  <c r="N249" i="12"/>
  <c r="M249" i="12"/>
  <c r="N248" i="12"/>
  <c r="M248" i="12"/>
  <c r="N247" i="12"/>
  <c r="M247" i="12"/>
  <c r="N246" i="12"/>
  <c r="M246" i="12"/>
  <c r="N245" i="12"/>
  <c r="M245" i="12"/>
  <c r="N244" i="12"/>
  <c r="M244" i="12"/>
  <c r="N243" i="12"/>
  <c r="M243" i="12"/>
  <c r="N242" i="12"/>
  <c r="M242" i="12"/>
  <c r="N241" i="12"/>
  <c r="M241" i="12"/>
  <c r="N240" i="12"/>
  <c r="M240" i="12"/>
  <c r="N239" i="12"/>
  <c r="M239" i="12"/>
  <c r="N238" i="12"/>
  <c r="M238" i="12"/>
  <c r="N237" i="12"/>
  <c r="M237" i="12"/>
  <c r="N236" i="12"/>
  <c r="M236" i="12"/>
  <c r="N235" i="12"/>
  <c r="M235" i="12"/>
  <c r="N234" i="12"/>
  <c r="M234" i="12"/>
  <c r="M232" i="12"/>
  <c r="O232" i="12" s="1"/>
  <c r="M231" i="12"/>
  <c r="O231" i="12" s="1"/>
  <c r="N230" i="12"/>
  <c r="M230" i="12"/>
  <c r="N229" i="12"/>
  <c r="M229" i="12"/>
  <c r="N228" i="12"/>
  <c r="M228" i="12"/>
  <c r="N227" i="12"/>
  <c r="M227" i="12"/>
  <c r="N226" i="12"/>
  <c r="M226" i="12"/>
  <c r="N225" i="12"/>
  <c r="M225" i="12"/>
  <c r="N224" i="12"/>
  <c r="M224" i="12"/>
  <c r="N223" i="12"/>
  <c r="M223" i="12"/>
  <c r="N222" i="12"/>
  <c r="M222" i="12"/>
  <c r="N221" i="12"/>
  <c r="M221" i="12"/>
  <c r="N220" i="12"/>
  <c r="M220" i="12"/>
  <c r="N219" i="12"/>
  <c r="M219" i="12"/>
  <c r="N218" i="12"/>
  <c r="M218" i="12"/>
  <c r="N217" i="12"/>
  <c r="M217" i="12"/>
  <c r="N216" i="12"/>
  <c r="M216" i="12"/>
  <c r="N215" i="12"/>
  <c r="M215" i="12"/>
  <c r="N214" i="12"/>
  <c r="M214" i="12"/>
  <c r="N213" i="12"/>
  <c r="M213" i="12"/>
  <c r="N212" i="12"/>
  <c r="M212" i="12"/>
  <c r="N211" i="12"/>
  <c r="M211" i="12"/>
  <c r="N210" i="12"/>
  <c r="M210" i="12"/>
  <c r="N209" i="12"/>
  <c r="M209" i="12"/>
  <c r="N208" i="12"/>
  <c r="M208" i="12"/>
  <c r="N207" i="12"/>
  <c r="M207" i="12"/>
  <c r="N206" i="12"/>
  <c r="M206" i="12"/>
  <c r="N205" i="12"/>
  <c r="M205" i="12"/>
  <c r="N204" i="12"/>
  <c r="M204" i="12"/>
  <c r="N203" i="12"/>
  <c r="M203" i="12"/>
  <c r="N202" i="12"/>
  <c r="M202" i="12"/>
  <c r="N201" i="12"/>
  <c r="M201" i="12"/>
  <c r="N200" i="12"/>
  <c r="M200" i="12"/>
  <c r="N199" i="12"/>
  <c r="M199" i="12"/>
  <c r="N198" i="12"/>
  <c r="M198" i="12"/>
  <c r="N197" i="12"/>
  <c r="M197" i="12"/>
  <c r="N196" i="12"/>
  <c r="M196" i="12"/>
  <c r="N195" i="12"/>
  <c r="M195" i="12"/>
  <c r="N194" i="12"/>
  <c r="M194" i="12"/>
  <c r="N193" i="12"/>
  <c r="M193" i="12"/>
  <c r="N192" i="12"/>
  <c r="M192" i="12"/>
  <c r="N191" i="12"/>
  <c r="M191" i="12"/>
  <c r="N190" i="12"/>
  <c r="M190" i="12"/>
  <c r="N189" i="12"/>
  <c r="M189" i="12"/>
  <c r="N188" i="12"/>
  <c r="M188" i="12"/>
  <c r="N187" i="12"/>
  <c r="M187" i="12"/>
  <c r="N186" i="12"/>
  <c r="M186" i="12"/>
  <c r="N185" i="12"/>
  <c r="M185" i="12"/>
  <c r="N184" i="12"/>
  <c r="M184" i="12"/>
  <c r="N183" i="12"/>
  <c r="M183" i="12"/>
  <c r="N182" i="12"/>
  <c r="M182" i="12"/>
  <c r="N181" i="12"/>
  <c r="M181" i="12"/>
  <c r="N180" i="12"/>
  <c r="M180" i="12"/>
  <c r="N179" i="12"/>
  <c r="M179" i="12"/>
  <c r="N178" i="12"/>
  <c r="M178" i="12"/>
  <c r="N177" i="12"/>
  <c r="M177" i="12"/>
  <c r="N176" i="12"/>
  <c r="M176" i="12"/>
  <c r="N175" i="12"/>
  <c r="M175" i="12"/>
  <c r="N174" i="12"/>
  <c r="M174" i="12"/>
  <c r="N173" i="12"/>
  <c r="M173" i="12"/>
  <c r="N172" i="12"/>
  <c r="M172" i="12"/>
  <c r="N171" i="12"/>
  <c r="M171" i="12"/>
  <c r="N170" i="12"/>
  <c r="M170" i="12"/>
  <c r="N169" i="12"/>
  <c r="M169" i="12"/>
  <c r="N168" i="12"/>
  <c r="M168" i="12"/>
  <c r="N167" i="12"/>
  <c r="M167" i="12"/>
  <c r="N166" i="12"/>
  <c r="M166" i="12"/>
  <c r="N165" i="12"/>
  <c r="M165" i="12"/>
  <c r="N164" i="12"/>
  <c r="M164" i="12"/>
  <c r="N163" i="12"/>
  <c r="M163" i="12"/>
  <c r="N162" i="12"/>
  <c r="M162" i="12"/>
  <c r="N161" i="12"/>
  <c r="M161" i="12"/>
  <c r="N160" i="12"/>
  <c r="M160" i="12"/>
  <c r="N159" i="12"/>
  <c r="M159" i="12"/>
  <c r="N158" i="12"/>
  <c r="M158" i="12"/>
  <c r="N157" i="12"/>
  <c r="M157" i="12"/>
  <c r="N156" i="12"/>
  <c r="M156" i="12"/>
  <c r="N155" i="12"/>
  <c r="M155" i="12"/>
  <c r="N154" i="12"/>
  <c r="M154" i="12"/>
  <c r="N153" i="12"/>
  <c r="M153" i="12"/>
  <c r="N152" i="12"/>
  <c r="M152" i="12"/>
  <c r="N150" i="12"/>
  <c r="M150" i="12"/>
  <c r="N149" i="12"/>
  <c r="M149" i="12"/>
  <c r="N148" i="12"/>
  <c r="M148" i="12"/>
  <c r="N147" i="12"/>
  <c r="M147" i="12"/>
  <c r="N146" i="12"/>
  <c r="M146" i="12"/>
  <c r="N145" i="12"/>
  <c r="M145" i="12"/>
  <c r="N144" i="12"/>
  <c r="M144" i="12"/>
  <c r="N143" i="12"/>
  <c r="M143" i="12"/>
  <c r="N142" i="12"/>
  <c r="M142" i="12"/>
  <c r="N141" i="12"/>
  <c r="M141" i="12"/>
  <c r="N140" i="12"/>
  <c r="M140" i="12"/>
  <c r="N139" i="12"/>
  <c r="M139" i="12"/>
  <c r="N138" i="12"/>
  <c r="M138" i="12"/>
  <c r="N137" i="12"/>
  <c r="M137" i="12"/>
  <c r="N136" i="12"/>
  <c r="M136" i="12"/>
  <c r="N135" i="12"/>
  <c r="M135" i="12"/>
  <c r="N134" i="12"/>
  <c r="M134" i="12"/>
  <c r="N133" i="12"/>
  <c r="M133" i="12"/>
  <c r="N132" i="12"/>
  <c r="M132" i="12"/>
  <c r="N131" i="12"/>
  <c r="M131" i="12"/>
  <c r="N130" i="12"/>
  <c r="M130" i="12"/>
  <c r="N129" i="12"/>
  <c r="M129" i="12"/>
  <c r="N128" i="12"/>
  <c r="M128" i="12"/>
  <c r="N127" i="12"/>
  <c r="M127" i="12"/>
  <c r="N126" i="12"/>
  <c r="M126" i="12"/>
  <c r="N125" i="12"/>
  <c r="M125" i="12"/>
  <c r="N124" i="12"/>
  <c r="M124" i="12"/>
  <c r="N123" i="12"/>
  <c r="M123" i="12"/>
  <c r="N122" i="12"/>
  <c r="M122" i="12"/>
  <c r="N121" i="12"/>
  <c r="M121" i="12"/>
  <c r="N120" i="12"/>
  <c r="M120" i="12"/>
  <c r="N119" i="12"/>
  <c r="M119" i="12"/>
  <c r="N118" i="12"/>
  <c r="M118" i="12"/>
  <c r="N117" i="12"/>
  <c r="M117" i="12"/>
  <c r="N116" i="12"/>
  <c r="M116" i="12"/>
  <c r="N115" i="12"/>
  <c r="M115" i="12"/>
  <c r="N114" i="12"/>
  <c r="M114" i="12"/>
  <c r="N113" i="12"/>
  <c r="M113" i="12"/>
  <c r="N112" i="12"/>
  <c r="M112" i="12"/>
  <c r="N111" i="12"/>
  <c r="M111" i="12"/>
  <c r="N110" i="12"/>
  <c r="M110" i="12"/>
  <c r="N109" i="12"/>
  <c r="M109" i="12"/>
  <c r="N108" i="12"/>
  <c r="M108" i="12"/>
  <c r="N107" i="12"/>
  <c r="M107" i="12"/>
  <c r="N106" i="12"/>
  <c r="M106" i="12"/>
  <c r="N105" i="12"/>
  <c r="M105" i="12"/>
  <c r="N104" i="12"/>
  <c r="M104" i="12"/>
  <c r="N102" i="12"/>
  <c r="M102" i="12"/>
  <c r="N101" i="12"/>
  <c r="M101" i="12"/>
  <c r="N100" i="12"/>
  <c r="M100" i="12"/>
  <c r="N99" i="12"/>
  <c r="M99" i="12"/>
  <c r="N98" i="12"/>
  <c r="M98" i="12"/>
  <c r="N97" i="12"/>
  <c r="M97" i="12"/>
  <c r="N96" i="12"/>
  <c r="M96" i="12"/>
  <c r="N95" i="12"/>
  <c r="M95" i="12"/>
  <c r="N94" i="12"/>
  <c r="M94" i="12"/>
  <c r="M93" i="12"/>
  <c r="O93" i="12" s="1"/>
  <c r="I93" i="12" s="1"/>
  <c r="J93" i="12" s="1"/>
  <c r="M92" i="12"/>
  <c r="O92" i="12" s="1"/>
  <c r="I92" i="12" s="1"/>
  <c r="J92" i="12" s="1"/>
  <c r="M91" i="12"/>
  <c r="O91" i="12" s="1"/>
  <c r="I91" i="12" s="1"/>
  <c r="J91" i="12" s="1"/>
  <c r="M90" i="12"/>
  <c r="O90" i="12" s="1"/>
  <c r="I90" i="12" s="1"/>
  <c r="J90" i="12" s="1"/>
  <c r="M89" i="12"/>
  <c r="O89" i="12" s="1"/>
  <c r="I89" i="12" s="1"/>
  <c r="J89" i="12" s="1"/>
  <c r="M88" i="12"/>
  <c r="O88" i="12" s="1"/>
  <c r="I88" i="12" s="1"/>
  <c r="J88" i="12" s="1"/>
  <c r="M87" i="12"/>
  <c r="O87" i="12" s="1"/>
  <c r="I87" i="12" s="1"/>
  <c r="J87" i="12" s="1"/>
  <c r="M86" i="12"/>
  <c r="O86" i="12" s="1"/>
  <c r="I86" i="12" s="1"/>
  <c r="J86" i="12" s="1"/>
  <c r="M85" i="12"/>
  <c r="O85" i="12" s="1"/>
  <c r="I85" i="12" s="1"/>
  <c r="J85" i="12" s="1"/>
  <c r="M84" i="12"/>
  <c r="O84" i="12" s="1"/>
  <c r="I84" i="12" s="1"/>
  <c r="J84" i="12" s="1"/>
  <c r="M83" i="12"/>
  <c r="O83" i="12" s="1"/>
  <c r="I83" i="12" s="1"/>
  <c r="J83" i="12" s="1"/>
  <c r="M82" i="12"/>
  <c r="O82" i="12" s="1"/>
  <c r="I82" i="12" s="1"/>
  <c r="J82" i="12" s="1"/>
  <c r="M81" i="12"/>
  <c r="O81" i="12" s="1"/>
  <c r="I81" i="12" s="1"/>
  <c r="J81" i="12" s="1"/>
  <c r="M80" i="12"/>
  <c r="O80" i="12" s="1"/>
  <c r="I80" i="12" s="1"/>
  <c r="J80" i="12" s="1"/>
  <c r="M79" i="12"/>
  <c r="O79" i="12" s="1"/>
  <c r="I79" i="12" s="1"/>
  <c r="J79" i="12" s="1"/>
  <c r="M78" i="12"/>
  <c r="O78" i="12" s="1"/>
  <c r="I78" i="12" s="1"/>
  <c r="J78" i="12" s="1"/>
  <c r="M77" i="12"/>
  <c r="O77" i="12" s="1"/>
  <c r="I77" i="12" s="1"/>
  <c r="J77" i="12" s="1"/>
  <c r="M76" i="12"/>
  <c r="O76" i="12" s="1"/>
  <c r="I76" i="12" s="1"/>
  <c r="J76" i="12" s="1"/>
  <c r="M75" i="12"/>
  <c r="O75" i="12" s="1"/>
  <c r="I75" i="12" s="1"/>
  <c r="J75" i="12" s="1"/>
  <c r="M74" i="12"/>
  <c r="O74" i="12" s="1"/>
  <c r="I74" i="12" s="1"/>
  <c r="J74" i="12" s="1"/>
  <c r="M73" i="12"/>
  <c r="O73" i="12" s="1"/>
  <c r="I73" i="12" s="1"/>
  <c r="J73" i="12" s="1"/>
  <c r="M72" i="12"/>
  <c r="O72" i="12" s="1"/>
  <c r="I72" i="12" s="1"/>
  <c r="J72" i="12" s="1"/>
  <c r="M71" i="12"/>
  <c r="O71" i="12" s="1"/>
  <c r="I71" i="12" s="1"/>
  <c r="J71" i="12" s="1"/>
  <c r="M70" i="12"/>
  <c r="O70" i="12" s="1"/>
  <c r="I70" i="12" s="1"/>
  <c r="J70" i="12" s="1"/>
  <c r="M69" i="12"/>
  <c r="O69" i="12" s="1"/>
  <c r="I69" i="12" s="1"/>
  <c r="J69" i="12" s="1"/>
  <c r="M68" i="12"/>
  <c r="O68" i="12" s="1"/>
  <c r="I68" i="12" s="1"/>
  <c r="J68" i="12" s="1"/>
  <c r="M67" i="12"/>
  <c r="O67" i="12" s="1"/>
  <c r="I67" i="12" s="1"/>
  <c r="J67" i="12" s="1"/>
  <c r="M66" i="12"/>
  <c r="O66" i="12" s="1"/>
  <c r="I66" i="12" s="1"/>
  <c r="J66" i="12" s="1"/>
  <c r="M65" i="12"/>
  <c r="O65" i="12" s="1"/>
  <c r="I65" i="12" s="1"/>
  <c r="J65" i="12" s="1"/>
  <c r="M64" i="12"/>
  <c r="O64" i="12" s="1"/>
  <c r="I64" i="12" s="1"/>
  <c r="J64" i="12" s="1"/>
  <c r="M63" i="12"/>
  <c r="O63" i="12" s="1"/>
  <c r="I63" i="12" s="1"/>
  <c r="J63" i="12" s="1"/>
  <c r="M62" i="12"/>
  <c r="O62" i="12" s="1"/>
  <c r="I62" i="12" s="1"/>
  <c r="J62" i="12" s="1"/>
  <c r="M61" i="12"/>
  <c r="O61" i="12" s="1"/>
  <c r="I61" i="12" s="1"/>
  <c r="J61" i="12" s="1"/>
  <c r="M60" i="12"/>
  <c r="O60" i="12" s="1"/>
  <c r="I60" i="12" s="1"/>
  <c r="J60" i="12" s="1"/>
  <c r="M59" i="12"/>
  <c r="O59" i="12" s="1"/>
  <c r="I59" i="12" s="1"/>
  <c r="J59" i="12" s="1"/>
  <c r="M58" i="12"/>
  <c r="O58" i="12" s="1"/>
  <c r="I58" i="12" s="1"/>
  <c r="J58" i="12" s="1"/>
  <c r="M57" i="12"/>
  <c r="O57" i="12" s="1"/>
  <c r="I57" i="12" s="1"/>
  <c r="J57" i="12" s="1"/>
  <c r="M56" i="12"/>
  <c r="O56" i="12" s="1"/>
  <c r="M55" i="12"/>
  <c r="O55" i="12" s="1"/>
  <c r="M54" i="12"/>
  <c r="O54" i="12" s="1"/>
  <c r="I54" i="12" s="1"/>
  <c r="J54" i="12" s="1"/>
  <c r="M53" i="12"/>
  <c r="O53" i="12" s="1"/>
  <c r="M52" i="12"/>
  <c r="O52" i="12" s="1"/>
  <c r="M51" i="12"/>
  <c r="O51" i="12" s="1"/>
  <c r="M50" i="12"/>
  <c r="O50" i="12" s="1"/>
  <c r="M49" i="12"/>
  <c r="O49" i="12" s="1"/>
  <c r="I49" i="12" s="1"/>
  <c r="J49" i="12" s="1"/>
  <c r="M48" i="12"/>
  <c r="O48" i="12" s="1"/>
  <c r="I48" i="12" s="1"/>
  <c r="J48" i="12" s="1"/>
  <c r="M47" i="12"/>
  <c r="O47" i="12" s="1"/>
  <c r="I47" i="12" s="1"/>
  <c r="J47" i="12" s="1"/>
  <c r="M46" i="12"/>
  <c r="O46" i="12" s="1"/>
  <c r="I46" i="12" s="1"/>
  <c r="J46" i="12" s="1"/>
  <c r="M45" i="12"/>
  <c r="O45" i="12" s="1"/>
  <c r="I45" i="12" s="1"/>
  <c r="J45" i="12" s="1"/>
  <c r="M44" i="12"/>
  <c r="O44" i="12" s="1"/>
  <c r="I44" i="12" s="1"/>
  <c r="J44" i="12" s="1"/>
  <c r="M43" i="12"/>
  <c r="O43" i="12" s="1"/>
  <c r="I43" i="12" s="1"/>
  <c r="J43" i="12" s="1"/>
  <c r="M42" i="12"/>
  <c r="O42" i="12" s="1"/>
  <c r="I42" i="12" s="1"/>
  <c r="J42" i="12" s="1"/>
  <c r="M41" i="12"/>
  <c r="O41" i="12" s="1"/>
  <c r="I41" i="12" s="1"/>
  <c r="J41" i="12" s="1"/>
  <c r="M40" i="12"/>
  <c r="O40" i="12" s="1"/>
  <c r="I40" i="12" s="1"/>
  <c r="J40" i="12" s="1"/>
  <c r="M39" i="12"/>
  <c r="O39" i="12" s="1"/>
  <c r="I39" i="12" s="1"/>
  <c r="J39" i="12" s="1"/>
  <c r="M38" i="12"/>
  <c r="O38" i="12" s="1"/>
  <c r="I38" i="12" s="1"/>
  <c r="J38" i="12" s="1"/>
  <c r="M37" i="12"/>
  <c r="O37" i="12" s="1"/>
  <c r="I37" i="12" s="1"/>
  <c r="J37" i="12" s="1"/>
  <c r="M36" i="12"/>
  <c r="O36" i="12" s="1"/>
  <c r="I36" i="12" s="1"/>
  <c r="J36" i="12" s="1"/>
  <c r="M35" i="12"/>
  <c r="O35" i="12" s="1"/>
  <c r="I35" i="12" s="1"/>
  <c r="J35" i="12" s="1"/>
  <c r="M34" i="12"/>
  <c r="O34" i="12" s="1"/>
  <c r="I34" i="12" s="1"/>
  <c r="J34" i="12" s="1"/>
  <c r="M33" i="12"/>
  <c r="O33" i="12" s="1"/>
  <c r="I33" i="12" s="1"/>
  <c r="J33" i="12" s="1"/>
  <c r="M32" i="12"/>
  <c r="O32" i="12" s="1"/>
  <c r="I32" i="12" s="1"/>
  <c r="J32" i="12" s="1"/>
  <c r="M31" i="12"/>
  <c r="O31" i="12" s="1"/>
  <c r="I31" i="12" s="1"/>
  <c r="J31" i="12" s="1"/>
  <c r="M30" i="12"/>
  <c r="O30" i="12" s="1"/>
  <c r="I30" i="12" s="1"/>
  <c r="J30" i="12" s="1"/>
  <c r="M29" i="12"/>
  <c r="O29" i="12" s="1"/>
  <c r="M28" i="12"/>
  <c r="O28" i="12" s="1"/>
  <c r="M27" i="12"/>
  <c r="O27" i="12" s="1"/>
  <c r="I27" i="12" s="1"/>
  <c r="J27" i="12" s="1"/>
  <c r="M26" i="12"/>
  <c r="O26" i="12" s="1"/>
  <c r="M25" i="12"/>
  <c r="O25" i="12" s="1"/>
  <c r="M24" i="12"/>
  <c r="O24" i="12" s="1"/>
  <c r="I24" i="12" s="1"/>
  <c r="J24" i="12" s="1"/>
  <c r="M23" i="12"/>
  <c r="O23" i="12" s="1"/>
  <c r="I23" i="12" s="1"/>
  <c r="J23" i="12" s="1"/>
  <c r="M22" i="12"/>
  <c r="O22" i="12" s="1"/>
  <c r="M21" i="12"/>
  <c r="O21" i="12" s="1"/>
  <c r="I21" i="12" s="1"/>
  <c r="J21" i="12" s="1"/>
  <c r="M20" i="12"/>
  <c r="O20" i="12" s="1"/>
  <c r="M19" i="12"/>
  <c r="O19" i="12" s="1"/>
  <c r="I19" i="12" s="1"/>
  <c r="J19" i="12" s="1"/>
  <c r="M18" i="12"/>
  <c r="O18" i="12" s="1"/>
  <c r="M17" i="12"/>
  <c r="O17" i="12" s="1"/>
  <c r="I17" i="12" s="1"/>
  <c r="J17" i="12" s="1"/>
  <c r="M16" i="12"/>
  <c r="O16" i="12" s="1"/>
  <c r="M15" i="12"/>
  <c r="O15" i="12" s="1"/>
  <c r="I15" i="12" s="1"/>
  <c r="J15" i="12" s="1"/>
  <c r="M14" i="12"/>
  <c r="O14" i="12" s="1"/>
  <c r="M13" i="12"/>
  <c r="O13" i="12" s="1"/>
  <c r="I13" i="12" s="1"/>
  <c r="J13" i="12" s="1"/>
  <c r="M12" i="12"/>
  <c r="O12" i="12" s="1"/>
  <c r="M11" i="12"/>
  <c r="O11" i="12" s="1"/>
  <c r="I11" i="12" s="1"/>
  <c r="J11" i="12" s="1"/>
  <c r="M10" i="12"/>
  <c r="O10" i="12" s="1"/>
  <c r="M9" i="12"/>
  <c r="O9" i="12" s="1"/>
  <c r="I9" i="12" s="1"/>
  <c r="J9" i="12" s="1"/>
  <c r="M8" i="12"/>
  <c r="O8" i="12" s="1"/>
  <c r="M7" i="12"/>
  <c r="O7" i="12" s="1"/>
  <c r="I7" i="12" s="1"/>
  <c r="J7" i="12" s="1"/>
  <c r="M6" i="12"/>
  <c r="O6" i="12" s="1"/>
  <c r="M5" i="12"/>
  <c r="O5" i="12" s="1"/>
  <c r="I5" i="12" s="1"/>
  <c r="J5" i="12" s="1"/>
  <c r="O3" i="12"/>
  <c r="U112" i="8"/>
  <c r="K1488" i="10"/>
  <c r="T1487" i="10"/>
  <c r="AE11" i="10" s="1"/>
  <c r="N1487" i="10"/>
  <c r="M1487" i="10"/>
  <c r="W1486" i="10"/>
  <c r="U1486" i="10"/>
  <c r="V1486" i="10" s="1"/>
  <c r="N1486" i="10"/>
  <c r="M1486" i="10"/>
  <c r="W1485" i="10"/>
  <c r="U1485" i="10"/>
  <c r="V1485" i="10" s="1"/>
  <c r="N1485" i="10"/>
  <c r="M1485" i="10"/>
  <c r="W1484" i="10"/>
  <c r="U1484" i="10"/>
  <c r="V1484" i="10" s="1"/>
  <c r="N1484" i="10"/>
  <c r="M1484" i="10"/>
  <c r="W1483" i="10"/>
  <c r="U1483" i="10"/>
  <c r="V1483" i="10" s="1"/>
  <c r="N1483" i="10"/>
  <c r="M1483" i="10"/>
  <c r="W1482" i="10"/>
  <c r="U1482" i="10"/>
  <c r="V1482" i="10" s="1"/>
  <c r="N1482" i="10"/>
  <c r="M1482" i="10"/>
  <c r="W1481" i="10"/>
  <c r="U1481" i="10"/>
  <c r="V1481" i="10" s="1"/>
  <c r="N1481" i="10"/>
  <c r="M1481" i="10"/>
  <c r="W1480" i="10"/>
  <c r="U1480" i="10"/>
  <c r="V1480" i="10" s="1"/>
  <c r="N1480" i="10"/>
  <c r="M1480" i="10"/>
  <c r="W1479" i="10"/>
  <c r="U1479" i="10"/>
  <c r="V1479" i="10" s="1"/>
  <c r="N1479" i="10"/>
  <c r="M1479" i="10"/>
  <c r="W1478" i="10"/>
  <c r="U1478" i="10"/>
  <c r="V1478" i="10" s="1"/>
  <c r="N1478" i="10"/>
  <c r="M1478" i="10"/>
  <c r="W1477" i="10"/>
  <c r="U1477" i="10"/>
  <c r="V1477" i="10" s="1"/>
  <c r="N1477" i="10"/>
  <c r="M1477" i="10"/>
  <c r="W1476" i="10"/>
  <c r="U1476" i="10"/>
  <c r="V1476" i="10" s="1"/>
  <c r="N1476" i="10"/>
  <c r="M1476" i="10"/>
  <c r="W1475" i="10"/>
  <c r="U1475" i="10"/>
  <c r="V1475" i="10" s="1"/>
  <c r="N1475" i="10"/>
  <c r="M1475" i="10"/>
  <c r="W1474" i="10"/>
  <c r="U1474" i="10"/>
  <c r="V1474" i="10" s="1"/>
  <c r="N1474" i="10"/>
  <c r="M1474" i="10"/>
  <c r="W1473" i="10"/>
  <c r="U1473" i="10"/>
  <c r="V1473" i="10" s="1"/>
  <c r="N1473" i="10"/>
  <c r="M1473" i="10"/>
  <c r="W1472" i="10"/>
  <c r="U1472" i="10"/>
  <c r="V1472" i="10" s="1"/>
  <c r="N1472" i="10"/>
  <c r="M1472" i="10"/>
  <c r="W1471" i="10"/>
  <c r="U1471" i="10"/>
  <c r="V1471" i="10" s="1"/>
  <c r="N1471" i="10"/>
  <c r="M1471" i="10"/>
  <c r="U1470" i="10"/>
  <c r="V1470" i="10" s="1"/>
  <c r="X1470" i="10" s="1"/>
  <c r="R1470" i="10" s="1"/>
  <c r="Q1470" i="10" s="1"/>
  <c r="N1470" i="10"/>
  <c r="M1470" i="10"/>
  <c r="W1469" i="10"/>
  <c r="U1469" i="10"/>
  <c r="V1469" i="10" s="1"/>
  <c r="X1469" i="10" s="1"/>
  <c r="M1469" i="10"/>
  <c r="W1468" i="10"/>
  <c r="U1468" i="10"/>
  <c r="V1468" i="10" s="1"/>
  <c r="M1468" i="10"/>
  <c r="W1467" i="10"/>
  <c r="U1467" i="10"/>
  <c r="V1467" i="10" s="1"/>
  <c r="N1467" i="10"/>
  <c r="M1467" i="10"/>
  <c r="W1466" i="10"/>
  <c r="U1466" i="10"/>
  <c r="V1466" i="10" s="1"/>
  <c r="N1466" i="10"/>
  <c r="M1466" i="10"/>
  <c r="O1466" i="10" s="1"/>
  <c r="I1466" i="10" s="1"/>
  <c r="J1466" i="10" s="1"/>
  <c r="W1465" i="10"/>
  <c r="U1465" i="10"/>
  <c r="V1465" i="10" s="1"/>
  <c r="N1465" i="10"/>
  <c r="M1465" i="10"/>
  <c r="O1465" i="10" s="1"/>
  <c r="I1465" i="10" s="1"/>
  <c r="J1465" i="10" s="1"/>
  <c r="W1464" i="10"/>
  <c r="U1464" i="10"/>
  <c r="V1464" i="10" s="1"/>
  <c r="N1464" i="10"/>
  <c r="M1464" i="10"/>
  <c r="W1463" i="10"/>
  <c r="U1463" i="10"/>
  <c r="V1463" i="10" s="1"/>
  <c r="N1463" i="10"/>
  <c r="M1463" i="10"/>
  <c r="U1462" i="10"/>
  <c r="V1462" i="10" s="1"/>
  <c r="X1462" i="10" s="1"/>
  <c r="N1462" i="10"/>
  <c r="M1462" i="10"/>
  <c r="U1461" i="10"/>
  <c r="V1461" i="10" s="1"/>
  <c r="X1461" i="10" s="1"/>
  <c r="N1461" i="10"/>
  <c r="M1461" i="10"/>
  <c r="U1460" i="10"/>
  <c r="V1460" i="10" s="1"/>
  <c r="X1460" i="10" s="1"/>
  <c r="N1460" i="10"/>
  <c r="M1460" i="10"/>
  <c r="U1459" i="10"/>
  <c r="V1459" i="10" s="1"/>
  <c r="X1459" i="10" s="1"/>
  <c r="N1459" i="10"/>
  <c r="M1459" i="10"/>
  <c r="U1458" i="10"/>
  <c r="V1458" i="10" s="1"/>
  <c r="X1458" i="10" s="1"/>
  <c r="N1458" i="10"/>
  <c r="M1458" i="10"/>
  <c r="U1457" i="10"/>
  <c r="V1457" i="10" s="1"/>
  <c r="X1457" i="10" s="1"/>
  <c r="Y1457" i="10" s="1"/>
  <c r="N1457" i="10"/>
  <c r="M1457" i="10"/>
  <c r="U1456" i="10"/>
  <c r="V1456" i="10" s="1"/>
  <c r="X1456" i="10" s="1"/>
  <c r="N1456" i="10"/>
  <c r="M1456" i="10"/>
  <c r="U1455" i="10"/>
  <c r="V1455" i="10" s="1"/>
  <c r="X1455" i="10" s="1"/>
  <c r="Y1455" i="10" s="1"/>
  <c r="N1455" i="10"/>
  <c r="M1455" i="10"/>
  <c r="U1454" i="10"/>
  <c r="V1454" i="10" s="1"/>
  <c r="X1454" i="10" s="1"/>
  <c r="N1454" i="10"/>
  <c r="M1454" i="10"/>
  <c r="U1453" i="10"/>
  <c r="V1453" i="10" s="1"/>
  <c r="X1453" i="10" s="1"/>
  <c r="N1453" i="10"/>
  <c r="M1453" i="10"/>
  <c r="U1452" i="10"/>
  <c r="V1452" i="10" s="1"/>
  <c r="X1452" i="10" s="1"/>
  <c r="N1452" i="10"/>
  <c r="M1452" i="10"/>
  <c r="U1451" i="10"/>
  <c r="V1451" i="10" s="1"/>
  <c r="X1451" i="10" s="1"/>
  <c r="N1451" i="10"/>
  <c r="M1451" i="10"/>
  <c r="U1450" i="10"/>
  <c r="V1450" i="10" s="1"/>
  <c r="X1450" i="10" s="1"/>
  <c r="N1450" i="10"/>
  <c r="M1450" i="10"/>
  <c r="U1449" i="10"/>
  <c r="V1449" i="10" s="1"/>
  <c r="X1449" i="10" s="1"/>
  <c r="N1449" i="10"/>
  <c r="M1449" i="10"/>
  <c r="U1448" i="10"/>
  <c r="V1448" i="10" s="1"/>
  <c r="X1448" i="10" s="1"/>
  <c r="N1448" i="10"/>
  <c r="M1448" i="10"/>
  <c r="W1447" i="10"/>
  <c r="U1447" i="10"/>
  <c r="V1447" i="10" s="1"/>
  <c r="N1447" i="10"/>
  <c r="M1447" i="10"/>
  <c r="W1446" i="10"/>
  <c r="U1446" i="10"/>
  <c r="V1446" i="10" s="1"/>
  <c r="M1446" i="10"/>
  <c r="W1445" i="10"/>
  <c r="U1445" i="10"/>
  <c r="V1445" i="10" s="1"/>
  <c r="N1445" i="10"/>
  <c r="I1445" i="10" s="1"/>
  <c r="J1445" i="10" s="1"/>
  <c r="M1445" i="10"/>
  <c r="W1444" i="10"/>
  <c r="U1444" i="10"/>
  <c r="V1444" i="10" s="1"/>
  <c r="N1444" i="10"/>
  <c r="I1444" i="10" s="1"/>
  <c r="J1444" i="10" s="1"/>
  <c r="M1444" i="10"/>
  <c r="W1443" i="10"/>
  <c r="U1443" i="10"/>
  <c r="V1443" i="10" s="1"/>
  <c r="N1443" i="10"/>
  <c r="M1443" i="10"/>
  <c r="U1442" i="10"/>
  <c r="V1442" i="10" s="1"/>
  <c r="X1442" i="10" s="1"/>
  <c r="N1442" i="10"/>
  <c r="M1442" i="10"/>
  <c r="U1441" i="10"/>
  <c r="V1441" i="10" s="1"/>
  <c r="X1441" i="10" s="1"/>
  <c r="N1441" i="10"/>
  <c r="M1441" i="10"/>
  <c r="U1440" i="10"/>
  <c r="V1440" i="10" s="1"/>
  <c r="X1440" i="10" s="1"/>
  <c r="Y1440" i="10" s="1"/>
  <c r="N1440" i="10"/>
  <c r="M1440" i="10"/>
  <c r="O1440" i="10" s="1"/>
  <c r="I1440" i="10" s="1"/>
  <c r="J1440" i="10" s="1"/>
  <c r="U1439" i="10"/>
  <c r="V1439" i="10" s="1"/>
  <c r="X1439" i="10" s="1"/>
  <c r="Y1439" i="10" s="1"/>
  <c r="N1439" i="10"/>
  <c r="M1439" i="10"/>
  <c r="O1439" i="10" s="1"/>
  <c r="U1438" i="10"/>
  <c r="V1438" i="10" s="1"/>
  <c r="X1438" i="10" s="1"/>
  <c r="R1438" i="10" s="1"/>
  <c r="Q1438" i="10" s="1"/>
  <c r="N1438" i="10"/>
  <c r="M1438" i="10"/>
  <c r="U1437" i="10"/>
  <c r="V1437" i="10" s="1"/>
  <c r="X1437" i="10" s="1"/>
  <c r="N1437" i="10"/>
  <c r="M1437" i="10"/>
  <c r="U1436" i="10"/>
  <c r="V1436" i="10" s="1"/>
  <c r="X1436" i="10" s="1"/>
  <c r="R1436" i="10" s="1"/>
  <c r="Q1436" i="10" s="1"/>
  <c r="N1436" i="10"/>
  <c r="M1436" i="10"/>
  <c r="U1435" i="10"/>
  <c r="V1435" i="10" s="1"/>
  <c r="X1435" i="10" s="1"/>
  <c r="N1435" i="10"/>
  <c r="M1435" i="10"/>
  <c r="U1434" i="10"/>
  <c r="V1434" i="10" s="1"/>
  <c r="X1434" i="10" s="1"/>
  <c r="N1434" i="10"/>
  <c r="M1434" i="10"/>
  <c r="U1433" i="10"/>
  <c r="V1433" i="10" s="1"/>
  <c r="X1433" i="10" s="1"/>
  <c r="N1433" i="10"/>
  <c r="M1433" i="10"/>
  <c r="U1432" i="10"/>
  <c r="V1432" i="10" s="1"/>
  <c r="X1432" i="10" s="1"/>
  <c r="N1432" i="10"/>
  <c r="M1432" i="10"/>
  <c r="U1431" i="10"/>
  <c r="V1431" i="10" s="1"/>
  <c r="X1431" i="10" s="1"/>
  <c r="N1431" i="10"/>
  <c r="M1431" i="10"/>
  <c r="U1430" i="10"/>
  <c r="V1430" i="10" s="1"/>
  <c r="X1430" i="10" s="1"/>
  <c r="R1430" i="10" s="1"/>
  <c r="Q1430" i="10" s="1"/>
  <c r="N1430" i="10"/>
  <c r="M1430" i="10"/>
  <c r="U1429" i="10"/>
  <c r="V1429" i="10" s="1"/>
  <c r="X1429" i="10" s="1"/>
  <c r="N1429" i="10"/>
  <c r="M1429" i="10"/>
  <c r="U1428" i="10"/>
  <c r="V1428" i="10" s="1"/>
  <c r="X1428" i="10" s="1"/>
  <c r="R1428" i="10" s="1"/>
  <c r="Q1428" i="10" s="1"/>
  <c r="N1428" i="10"/>
  <c r="M1428" i="10"/>
  <c r="W1427" i="10"/>
  <c r="U1427" i="10"/>
  <c r="V1427" i="10" s="1"/>
  <c r="N1427" i="10"/>
  <c r="M1427" i="10"/>
  <c r="W1426" i="10"/>
  <c r="U1426" i="10"/>
  <c r="V1426" i="10" s="1"/>
  <c r="N1426" i="10"/>
  <c r="M1426" i="10"/>
  <c r="W1425" i="10"/>
  <c r="U1425" i="10"/>
  <c r="V1425" i="10" s="1"/>
  <c r="N1425" i="10"/>
  <c r="M1425" i="10"/>
  <c r="W1424" i="10"/>
  <c r="U1424" i="10"/>
  <c r="V1424" i="10" s="1"/>
  <c r="N1424" i="10"/>
  <c r="M1424" i="10"/>
  <c r="W1423" i="10"/>
  <c r="U1423" i="10"/>
  <c r="V1423" i="10" s="1"/>
  <c r="N1423" i="10"/>
  <c r="M1423" i="10"/>
  <c r="W1422" i="10"/>
  <c r="U1422" i="10"/>
  <c r="V1422" i="10" s="1"/>
  <c r="N1422" i="10"/>
  <c r="M1422" i="10"/>
  <c r="W1421" i="10"/>
  <c r="U1421" i="10"/>
  <c r="V1421" i="10" s="1"/>
  <c r="N1421" i="10"/>
  <c r="M1421" i="10"/>
  <c r="W1420" i="10"/>
  <c r="U1420" i="10"/>
  <c r="V1420" i="10" s="1"/>
  <c r="N1420" i="10"/>
  <c r="M1420" i="10"/>
  <c r="W1419" i="10"/>
  <c r="U1419" i="10"/>
  <c r="V1419" i="10" s="1"/>
  <c r="N1419" i="10"/>
  <c r="M1419" i="10"/>
  <c r="W1418" i="10"/>
  <c r="U1418" i="10"/>
  <c r="V1418" i="10" s="1"/>
  <c r="N1418" i="10"/>
  <c r="M1418" i="10"/>
  <c r="O1418" i="10" s="1"/>
  <c r="I1418" i="10" s="1"/>
  <c r="J1418" i="10" s="1"/>
  <c r="W1417" i="10"/>
  <c r="U1417" i="10"/>
  <c r="V1417" i="10" s="1"/>
  <c r="N1417" i="10"/>
  <c r="M1417" i="10"/>
  <c r="W1416" i="10"/>
  <c r="U1416" i="10"/>
  <c r="V1416" i="10" s="1"/>
  <c r="N1416" i="10"/>
  <c r="M1416" i="10"/>
  <c r="U1415" i="10"/>
  <c r="V1415" i="10" s="1"/>
  <c r="X1415" i="10" s="1"/>
  <c r="N1415" i="10"/>
  <c r="M1415" i="10"/>
  <c r="U1414" i="10"/>
  <c r="V1414" i="10" s="1"/>
  <c r="X1414" i="10" s="1"/>
  <c r="N1414" i="10"/>
  <c r="M1414" i="10"/>
  <c r="U1413" i="10"/>
  <c r="V1413" i="10" s="1"/>
  <c r="X1413" i="10" s="1"/>
  <c r="N1413" i="10"/>
  <c r="M1413" i="10"/>
  <c r="U1412" i="10"/>
  <c r="V1412" i="10" s="1"/>
  <c r="X1412" i="10" s="1"/>
  <c r="R1412" i="10" s="1"/>
  <c r="Q1412" i="10" s="1"/>
  <c r="N1412" i="10"/>
  <c r="M1412" i="10"/>
  <c r="U1411" i="10"/>
  <c r="V1411" i="10" s="1"/>
  <c r="X1411" i="10" s="1"/>
  <c r="N1411" i="10"/>
  <c r="M1411" i="10"/>
  <c r="U1410" i="10"/>
  <c r="V1410" i="10" s="1"/>
  <c r="X1410" i="10" s="1"/>
  <c r="N1410" i="10"/>
  <c r="M1410" i="10"/>
  <c r="U1409" i="10"/>
  <c r="V1409" i="10" s="1"/>
  <c r="X1409" i="10" s="1"/>
  <c r="N1409" i="10"/>
  <c r="M1409" i="10"/>
  <c r="U1408" i="10"/>
  <c r="V1408" i="10" s="1"/>
  <c r="X1408" i="10" s="1"/>
  <c r="R1408" i="10" s="1"/>
  <c r="Q1408" i="10" s="1"/>
  <c r="N1408" i="10"/>
  <c r="M1408" i="10"/>
  <c r="U1407" i="10"/>
  <c r="V1407" i="10" s="1"/>
  <c r="X1407" i="10" s="1"/>
  <c r="N1407" i="10"/>
  <c r="M1407" i="10"/>
  <c r="U1406" i="10"/>
  <c r="V1406" i="10" s="1"/>
  <c r="X1406" i="10" s="1"/>
  <c r="N1406" i="10"/>
  <c r="M1406" i="10"/>
  <c r="U1405" i="10"/>
  <c r="V1405" i="10" s="1"/>
  <c r="X1405" i="10" s="1"/>
  <c r="N1405" i="10"/>
  <c r="M1405" i="10"/>
  <c r="U1404" i="10"/>
  <c r="V1404" i="10" s="1"/>
  <c r="X1404" i="10" s="1"/>
  <c r="R1404" i="10" s="1"/>
  <c r="Q1404" i="10" s="1"/>
  <c r="N1404" i="10"/>
  <c r="M1404" i="10"/>
  <c r="U1403" i="10"/>
  <c r="V1403" i="10" s="1"/>
  <c r="X1403" i="10" s="1"/>
  <c r="Y1403" i="10" s="1"/>
  <c r="N1403" i="10"/>
  <c r="M1403" i="10"/>
  <c r="U1402" i="10"/>
  <c r="V1402" i="10" s="1"/>
  <c r="X1402" i="10" s="1"/>
  <c r="R1402" i="10" s="1"/>
  <c r="Q1402" i="10" s="1"/>
  <c r="N1402" i="10"/>
  <c r="M1402" i="10"/>
  <c r="U1401" i="10"/>
  <c r="V1401" i="10" s="1"/>
  <c r="X1401" i="10" s="1"/>
  <c r="R1401" i="10" s="1"/>
  <c r="Q1401" i="10" s="1"/>
  <c r="N1401" i="10"/>
  <c r="M1401" i="10"/>
  <c r="U1400" i="10"/>
  <c r="V1400" i="10" s="1"/>
  <c r="X1400" i="10" s="1"/>
  <c r="N1400" i="10"/>
  <c r="M1400" i="10"/>
  <c r="U1399" i="10"/>
  <c r="V1399" i="10" s="1"/>
  <c r="X1399" i="10" s="1"/>
  <c r="N1399" i="10"/>
  <c r="M1399" i="10"/>
  <c r="U1398" i="10"/>
  <c r="V1398" i="10" s="1"/>
  <c r="X1398" i="10" s="1"/>
  <c r="N1398" i="10"/>
  <c r="M1398" i="10"/>
  <c r="U1397" i="10"/>
  <c r="V1397" i="10" s="1"/>
  <c r="X1397" i="10" s="1"/>
  <c r="N1397" i="10"/>
  <c r="M1397" i="10"/>
  <c r="U1396" i="10"/>
  <c r="V1396" i="10" s="1"/>
  <c r="X1396" i="10" s="1"/>
  <c r="N1396" i="10"/>
  <c r="M1396" i="10"/>
  <c r="U1395" i="10"/>
  <c r="V1395" i="10" s="1"/>
  <c r="X1395" i="10" s="1"/>
  <c r="N1395" i="10"/>
  <c r="M1395" i="10"/>
  <c r="U1394" i="10"/>
  <c r="V1394" i="10" s="1"/>
  <c r="X1394" i="10" s="1"/>
  <c r="Y1394" i="10" s="1"/>
  <c r="N1394" i="10"/>
  <c r="M1394" i="10"/>
  <c r="U1393" i="10"/>
  <c r="V1393" i="10" s="1"/>
  <c r="X1393" i="10" s="1"/>
  <c r="N1393" i="10"/>
  <c r="M1393" i="10"/>
  <c r="U1392" i="10"/>
  <c r="V1392" i="10" s="1"/>
  <c r="X1392" i="10" s="1"/>
  <c r="Y1392" i="10" s="1"/>
  <c r="N1392" i="10"/>
  <c r="M1392" i="10"/>
  <c r="U1391" i="10"/>
  <c r="V1391" i="10" s="1"/>
  <c r="X1391" i="10" s="1"/>
  <c r="N1391" i="10"/>
  <c r="M1391" i="10"/>
  <c r="W1390" i="10"/>
  <c r="U1390" i="10"/>
  <c r="V1390" i="10" s="1"/>
  <c r="N1390" i="10"/>
  <c r="M1390" i="10"/>
  <c r="W1389" i="10"/>
  <c r="U1389" i="10"/>
  <c r="V1389" i="10" s="1"/>
  <c r="N1389" i="10"/>
  <c r="M1389" i="10"/>
  <c r="W1388" i="10"/>
  <c r="U1388" i="10"/>
  <c r="V1388" i="10" s="1"/>
  <c r="N1388" i="10"/>
  <c r="M1388" i="10"/>
  <c r="W1387" i="10"/>
  <c r="U1387" i="10"/>
  <c r="V1387" i="10" s="1"/>
  <c r="N1387" i="10"/>
  <c r="M1387" i="10"/>
  <c r="W1386" i="10"/>
  <c r="U1386" i="10"/>
  <c r="V1386" i="10" s="1"/>
  <c r="N1386" i="10"/>
  <c r="M1386" i="10"/>
  <c r="U1385" i="10"/>
  <c r="V1385" i="10" s="1"/>
  <c r="X1385" i="10" s="1"/>
  <c r="N1385" i="10"/>
  <c r="M1385" i="10"/>
  <c r="U1384" i="10"/>
  <c r="V1384" i="10" s="1"/>
  <c r="X1384" i="10" s="1"/>
  <c r="N1384" i="10"/>
  <c r="M1384" i="10"/>
  <c r="U1383" i="10"/>
  <c r="V1383" i="10" s="1"/>
  <c r="X1383" i="10" s="1"/>
  <c r="N1383" i="10"/>
  <c r="M1383" i="10"/>
  <c r="U1382" i="10"/>
  <c r="V1382" i="10" s="1"/>
  <c r="X1382" i="10" s="1"/>
  <c r="N1382" i="10"/>
  <c r="M1382" i="10"/>
  <c r="U1381" i="10"/>
  <c r="V1381" i="10" s="1"/>
  <c r="X1381" i="10" s="1"/>
  <c r="N1381" i="10"/>
  <c r="M1381" i="10"/>
  <c r="U1380" i="10"/>
  <c r="V1380" i="10" s="1"/>
  <c r="X1380" i="10" s="1"/>
  <c r="N1380" i="10"/>
  <c r="M1380" i="10"/>
  <c r="U1379" i="10"/>
  <c r="V1379" i="10" s="1"/>
  <c r="X1379" i="10" s="1"/>
  <c r="N1379" i="10"/>
  <c r="M1379" i="10"/>
  <c r="U1378" i="10"/>
  <c r="V1378" i="10" s="1"/>
  <c r="X1378" i="10" s="1"/>
  <c r="N1378" i="10"/>
  <c r="M1378" i="10"/>
  <c r="W1377" i="10"/>
  <c r="U1377" i="10"/>
  <c r="V1377" i="10" s="1"/>
  <c r="N1377" i="10"/>
  <c r="M1377" i="10"/>
  <c r="W1376" i="10"/>
  <c r="U1376" i="10"/>
  <c r="V1376" i="10" s="1"/>
  <c r="N1376" i="10"/>
  <c r="M1376" i="10"/>
  <c r="W1375" i="10"/>
  <c r="U1375" i="10"/>
  <c r="V1375" i="10" s="1"/>
  <c r="N1375" i="10"/>
  <c r="M1375" i="10"/>
  <c r="W1374" i="10"/>
  <c r="U1374" i="10"/>
  <c r="V1374" i="10" s="1"/>
  <c r="N1374" i="10"/>
  <c r="M1374" i="10"/>
  <c r="W1373" i="10"/>
  <c r="U1373" i="10"/>
  <c r="V1373" i="10" s="1"/>
  <c r="N1373" i="10"/>
  <c r="M1373" i="10"/>
  <c r="W1372" i="10"/>
  <c r="U1372" i="10"/>
  <c r="V1372" i="10" s="1"/>
  <c r="N1372" i="10"/>
  <c r="M1372" i="10"/>
  <c r="U1371" i="10"/>
  <c r="V1371" i="10" s="1"/>
  <c r="X1371" i="10" s="1"/>
  <c r="N1371" i="10"/>
  <c r="M1371" i="10"/>
  <c r="U1370" i="10"/>
  <c r="V1370" i="10" s="1"/>
  <c r="X1370" i="10" s="1"/>
  <c r="N1370" i="10"/>
  <c r="M1370" i="10"/>
  <c r="U1369" i="10"/>
  <c r="V1369" i="10" s="1"/>
  <c r="X1369" i="10" s="1"/>
  <c r="N1369" i="10"/>
  <c r="M1369" i="10"/>
  <c r="U1368" i="10"/>
  <c r="V1368" i="10" s="1"/>
  <c r="X1368" i="10" s="1"/>
  <c r="N1368" i="10"/>
  <c r="M1368" i="10"/>
  <c r="U1367" i="10"/>
  <c r="V1367" i="10" s="1"/>
  <c r="X1367" i="10" s="1"/>
  <c r="N1367" i="10"/>
  <c r="M1367" i="10"/>
  <c r="U1366" i="10"/>
  <c r="V1366" i="10" s="1"/>
  <c r="X1366" i="10" s="1"/>
  <c r="N1366" i="10"/>
  <c r="M1366" i="10"/>
  <c r="U1365" i="10"/>
  <c r="V1365" i="10" s="1"/>
  <c r="X1365" i="10" s="1"/>
  <c r="N1365" i="10"/>
  <c r="M1365" i="10"/>
  <c r="U1364" i="10"/>
  <c r="V1364" i="10" s="1"/>
  <c r="X1364" i="10" s="1"/>
  <c r="N1364" i="10"/>
  <c r="M1364" i="10"/>
  <c r="U1363" i="10"/>
  <c r="V1363" i="10" s="1"/>
  <c r="X1363" i="10" s="1"/>
  <c r="N1363" i="10"/>
  <c r="M1363" i="10"/>
  <c r="W1362" i="10"/>
  <c r="U1362" i="10"/>
  <c r="V1362" i="10" s="1"/>
  <c r="N1362" i="10"/>
  <c r="M1362" i="10"/>
  <c r="W1361" i="10"/>
  <c r="U1361" i="10"/>
  <c r="V1361" i="10" s="1"/>
  <c r="N1361" i="10"/>
  <c r="M1361" i="10"/>
  <c r="W1360" i="10"/>
  <c r="U1360" i="10"/>
  <c r="V1360" i="10" s="1"/>
  <c r="N1360" i="10"/>
  <c r="M1360" i="10"/>
  <c r="W1359" i="10"/>
  <c r="U1359" i="10"/>
  <c r="V1359" i="10" s="1"/>
  <c r="N1359" i="10"/>
  <c r="M1359" i="10"/>
  <c r="W1358" i="10"/>
  <c r="U1358" i="10"/>
  <c r="V1358" i="10" s="1"/>
  <c r="N1358" i="10"/>
  <c r="M1358" i="10"/>
  <c r="W1357" i="10"/>
  <c r="U1357" i="10"/>
  <c r="V1357" i="10" s="1"/>
  <c r="N1357" i="10"/>
  <c r="M1357" i="10"/>
  <c r="W1356" i="10"/>
  <c r="U1356" i="10"/>
  <c r="V1356" i="10" s="1"/>
  <c r="N1356" i="10"/>
  <c r="M1356" i="10"/>
  <c r="U1355" i="10"/>
  <c r="V1355" i="10" s="1"/>
  <c r="X1355" i="10" s="1"/>
  <c r="N1355" i="10"/>
  <c r="M1355" i="10"/>
  <c r="U1354" i="10"/>
  <c r="V1354" i="10" s="1"/>
  <c r="X1354" i="10" s="1"/>
  <c r="Y1354" i="10" s="1"/>
  <c r="N1354" i="10"/>
  <c r="M1354" i="10"/>
  <c r="U1353" i="10"/>
  <c r="V1353" i="10" s="1"/>
  <c r="X1353" i="10" s="1"/>
  <c r="N1353" i="10"/>
  <c r="M1353" i="10"/>
  <c r="O1353" i="10" s="1"/>
  <c r="W1352" i="10"/>
  <c r="U1352" i="10"/>
  <c r="V1352" i="10" s="1"/>
  <c r="N1352" i="10"/>
  <c r="M1352" i="10"/>
  <c r="U1351" i="10"/>
  <c r="V1351" i="10" s="1"/>
  <c r="X1351" i="10" s="1"/>
  <c r="R1351" i="10" s="1"/>
  <c r="Q1351" i="10" s="1"/>
  <c r="N1351" i="10"/>
  <c r="M1351" i="10"/>
  <c r="U1350" i="10"/>
  <c r="V1350" i="10" s="1"/>
  <c r="X1350" i="10" s="1"/>
  <c r="N1350" i="10"/>
  <c r="M1350" i="10"/>
  <c r="U1349" i="10"/>
  <c r="V1349" i="10" s="1"/>
  <c r="X1349" i="10" s="1"/>
  <c r="Y1349" i="10" s="1"/>
  <c r="N1349" i="10"/>
  <c r="M1349" i="10"/>
  <c r="U1348" i="10"/>
  <c r="V1348" i="10" s="1"/>
  <c r="X1348" i="10" s="1"/>
  <c r="N1348" i="10"/>
  <c r="M1348" i="10"/>
  <c r="U1347" i="10"/>
  <c r="V1347" i="10" s="1"/>
  <c r="X1347" i="10" s="1"/>
  <c r="N1347" i="10"/>
  <c r="M1347" i="10"/>
  <c r="U1346" i="10"/>
  <c r="V1346" i="10" s="1"/>
  <c r="X1346" i="10" s="1"/>
  <c r="N1346" i="10"/>
  <c r="M1346" i="10"/>
  <c r="U1345" i="10"/>
  <c r="V1345" i="10" s="1"/>
  <c r="X1345" i="10" s="1"/>
  <c r="N1345" i="10"/>
  <c r="M1345" i="10"/>
  <c r="U1344" i="10"/>
  <c r="V1344" i="10" s="1"/>
  <c r="X1344" i="10" s="1"/>
  <c r="N1344" i="10"/>
  <c r="M1344" i="10"/>
  <c r="U1343" i="10"/>
  <c r="V1343" i="10" s="1"/>
  <c r="X1343" i="10" s="1"/>
  <c r="N1343" i="10"/>
  <c r="M1343" i="10"/>
  <c r="U1342" i="10"/>
  <c r="V1342" i="10" s="1"/>
  <c r="X1342" i="10" s="1"/>
  <c r="R1342" i="10" s="1"/>
  <c r="Q1342" i="10" s="1"/>
  <c r="N1342" i="10"/>
  <c r="M1342" i="10"/>
  <c r="U1341" i="10"/>
  <c r="V1341" i="10" s="1"/>
  <c r="X1341" i="10" s="1"/>
  <c r="N1341" i="10"/>
  <c r="M1341" i="10"/>
  <c r="U1340" i="10"/>
  <c r="V1340" i="10" s="1"/>
  <c r="X1340" i="10" s="1"/>
  <c r="N1340" i="10"/>
  <c r="M1340" i="10"/>
  <c r="U1339" i="10"/>
  <c r="V1339" i="10" s="1"/>
  <c r="X1339" i="10" s="1"/>
  <c r="N1339" i="10"/>
  <c r="M1339" i="10"/>
  <c r="U1338" i="10"/>
  <c r="V1338" i="10" s="1"/>
  <c r="X1338" i="10" s="1"/>
  <c r="N1338" i="10"/>
  <c r="M1338" i="10"/>
  <c r="U1337" i="10"/>
  <c r="V1337" i="10" s="1"/>
  <c r="X1337" i="10" s="1"/>
  <c r="N1337" i="10"/>
  <c r="M1337" i="10"/>
  <c r="U1336" i="10"/>
  <c r="V1336" i="10" s="1"/>
  <c r="X1336" i="10" s="1"/>
  <c r="N1336" i="10"/>
  <c r="M1336" i="10"/>
  <c r="U1335" i="10"/>
  <c r="V1335" i="10" s="1"/>
  <c r="X1335" i="10" s="1"/>
  <c r="N1335" i="10"/>
  <c r="M1335" i="10"/>
  <c r="U1334" i="10"/>
  <c r="V1334" i="10" s="1"/>
  <c r="X1334" i="10" s="1"/>
  <c r="N1334" i="10"/>
  <c r="M1334" i="10"/>
  <c r="W1333" i="10"/>
  <c r="U1333" i="10"/>
  <c r="V1333" i="10" s="1"/>
  <c r="N1333" i="10"/>
  <c r="M1333" i="10"/>
  <c r="W1332" i="10"/>
  <c r="U1332" i="10"/>
  <c r="V1332" i="10" s="1"/>
  <c r="N1332" i="10"/>
  <c r="M1332" i="10"/>
  <c r="W1331" i="10"/>
  <c r="U1331" i="10"/>
  <c r="V1331" i="10" s="1"/>
  <c r="N1331" i="10"/>
  <c r="M1331" i="10"/>
  <c r="W1330" i="10"/>
  <c r="U1330" i="10"/>
  <c r="V1330" i="10" s="1"/>
  <c r="N1330" i="10"/>
  <c r="M1330" i="10"/>
  <c r="W1329" i="10"/>
  <c r="U1329" i="10"/>
  <c r="V1329" i="10" s="1"/>
  <c r="N1329" i="10"/>
  <c r="M1329" i="10"/>
  <c r="W1328" i="10"/>
  <c r="U1328" i="10"/>
  <c r="V1328" i="10" s="1"/>
  <c r="N1328" i="10"/>
  <c r="M1328" i="10"/>
  <c r="W1327" i="10"/>
  <c r="U1327" i="10"/>
  <c r="V1327" i="10" s="1"/>
  <c r="N1327" i="10"/>
  <c r="M1327" i="10"/>
  <c r="W1326" i="10"/>
  <c r="U1326" i="10"/>
  <c r="V1326" i="10" s="1"/>
  <c r="N1326" i="10"/>
  <c r="M1326" i="10"/>
  <c r="W1325" i="10"/>
  <c r="U1325" i="10"/>
  <c r="V1325" i="10" s="1"/>
  <c r="N1325" i="10"/>
  <c r="M1325" i="10"/>
  <c r="W1324" i="10"/>
  <c r="U1324" i="10"/>
  <c r="V1324" i="10" s="1"/>
  <c r="N1324" i="10"/>
  <c r="M1324" i="10"/>
  <c r="W1323" i="10"/>
  <c r="U1323" i="10"/>
  <c r="V1323" i="10" s="1"/>
  <c r="N1323" i="10"/>
  <c r="M1323" i="10"/>
  <c r="W1322" i="10"/>
  <c r="U1322" i="10"/>
  <c r="V1322" i="10" s="1"/>
  <c r="N1322" i="10"/>
  <c r="M1322" i="10"/>
  <c r="W1321" i="10"/>
  <c r="U1321" i="10"/>
  <c r="V1321" i="10" s="1"/>
  <c r="N1321" i="10"/>
  <c r="M1321" i="10"/>
  <c r="W1320" i="10"/>
  <c r="U1320" i="10"/>
  <c r="V1320" i="10" s="1"/>
  <c r="N1320" i="10"/>
  <c r="M1320" i="10"/>
  <c r="W1319" i="10"/>
  <c r="U1319" i="10"/>
  <c r="V1319" i="10" s="1"/>
  <c r="N1319" i="10"/>
  <c r="M1319" i="10"/>
  <c r="W1318" i="10"/>
  <c r="U1318" i="10"/>
  <c r="V1318" i="10" s="1"/>
  <c r="N1318" i="10"/>
  <c r="M1318" i="10"/>
  <c r="W1317" i="10"/>
  <c r="U1317" i="10"/>
  <c r="V1317" i="10" s="1"/>
  <c r="N1317" i="10"/>
  <c r="M1317" i="10"/>
  <c r="W1316" i="10"/>
  <c r="U1316" i="10"/>
  <c r="V1316" i="10" s="1"/>
  <c r="N1316" i="10"/>
  <c r="M1316" i="10"/>
  <c r="W1315" i="10"/>
  <c r="U1315" i="10"/>
  <c r="V1315" i="10" s="1"/>
  <c r="N1315" i="10"/>
  <c r="M1315" i="10"/>
  <c r="W1314" i="10"/>
  <c r="U1314" i="10"/>
  <c r="V1314" i="10" s="1"/>
  <c r="N1314" i="10"/>
  <c r="M1314" i="10"/>
  <c r="W1313" i="10"/>
  <c r="U1313" i="10"/>
  <c r="V1313" i="10" s="1"/>
  <c r="N1313" i="10"/>
  <c r="M1313" i="10"/>
  <c r="W1312" i="10"/>
  <c r="U1312" i="10"/>
  <c r="V1312" i="10" s="1"/>
  <c r="N1312" i="10"/>
  <c r="M1312" i="10"/>
  <c r="W1311" i="10"/>
  <c r="U1311" i="10"/>
  <c r="V1311" i="10" s="1"/>
  <c r="N1311" i="10"/>
  <c r="M1311" i="10"/>
  <c r="W1310" i="10"/>
  <c r="U1310" i="10"/>
  <c r="V1310" i="10" s="1"/>
  <c r="N1310" i="10"/>
  <c r="M1310" i="10"/>
  <c r="W1309" i="10"/>
  <c r="U1309" i="10"/>
  <c r="V1309" i="10" s="1"/>
  <c r="N1309" i="10"/>
  <c r="M1309" i="10"/>
  <c r="W1308" i="10"/>
  <c r="U1308" i="10"/>
  <c r="V1308" i="10" s="1"/>
  <c r="X1308" i="10" s="1"/>
  <c r="N1308" i="10"/>
  <c r="M1308" i="10"/>
  <c r="W1307" i="10"/>
  <c r="U1307" i="10"/>
  <c r="V1307" i="10" s="1"/>
  <c r="N1307" i="10"/>
  <c r="M1307" i="10"/>
  <c r="U1306" i="10"/>
  <c r="V1306" i="10" s="1"/>
  <c r="X1306" i="10" s="1"/>
  <c r="N1306" i="10"/>
  <c r="M1306" i="10"/>
  <c r="U1305" i="10"/>
  <c r="V1305" i="10" s="1"/>
  <c r="X1305" i="10" s="1"/>
  <c r="Y1305" i="10" s="1"/>
  <c r="N1305" i="10"/>
  <c r="M1305" i="10"/>
  <c r="U1304" i="10"/>
  <c r="V1304" i="10" s="1"/>
  <c r="X1304" i="10" s="1"/>
  <c r="N1304" i="10"/>
  <c r="M1304" i="10"/>
  <c r="U1303" i="10"/>
  <c r="V1303" i="10" s="1"/>
  <c r="X1303" i="10" s="1"/>
  <c r="N1303" i="10"/>
  <c r="M1303" i="10"/>
  <c r="U1302" i="10"/>
  <c r="V1302" i="10" s="1"/>
  <c r="X1302" i="10" s="1"/>
  <c r="N1302" i="10"/>
  <c r="M1302" i="10"/>
  <c r="U1301" i="10"/>
  <c r="V1301" i="10" s="1"/>
  <c r="X1301" i="10" s="1"/>
  <c r="Y1301" i="10" s="1"/>
  <c r="N1301" i="10"/>
  <c r="M1301" i="10"/>
  <c r="U1300" i="10"/>
  <c r="V1300" i="10" s="1"/>
  <c r="X1300" i="10" s="1"/>
  <c r="N1300" i="10"/>
  <c r="M1300" i="10"/>
  <c r="U1299" i="10"/>
  <c r="V1299" i="10" s="1"/>
  <c r="X1299" i="10" s="1"/>
  <c r="N1299" i="10"/>
  <c r="M1299" i="10"/>
  <c r="U1298" i="10"/>
  <c r="V1298" i="10" s="1"/>
  <c r="X1298" i="10" s="1"/>
  <c r="N1298" i="10"/>
  <c r="M1298" i="10"/>
  <c r="U1297" i="10"/>
  <c r="V1297" i="10" s="1"/>
  <c r="X1297" i="10" s="1"/>
  <c r="Y1297" i="10" s="1"/>
  <c r="N1297" i="10"/>
  <c r="M1297" i="10"/>
  <c r="U1296" i="10"/>
  <c r="V1296" i="10" s="1"/>
  <c r="X1296" i="10" s="1"/>
  <c r="N1296" i="10"/>
  <c r="M1296" i="10"/>
  <c r="U1295" i="10"/>
  <c r="V1295" i="10" s="1"/>
  <c r="X1295" i="10" s="1"/>
  <c r="N1295" i="10"/>
  <c r="M1295" i="10"/>
  <c r="U1294" i="10"/>
  <c r="V1294" i="10" s="1"/>
  <c r="X1294" i="10" s="1"/>
  <c r="N1294" i="10"/>
  <c r="M1294" i="10"/>
  <c r="U1293" i="10"/>
  <c r="V1293" i="10" s="1"/>
  <c r="X1293" i="10" s="1"/>
  <c r="Y1293" i="10" s="1"/>
  <c r="N1293" i="10"/>
  <c r="M1293" i="10"/>
  <c r="U1292" i="10"/>
  <c r="V1292" i="10" s="1"/>
  <c r="X1292" i="10" s="1"/>
  <c r="N1292" i="10"/>
  <c r="M1292" i="10"/>
  <c r="U1291" i="10"/>
  <c r="V1291" i="10" s="1"/>
  <c r="X1291" i="10" s="1"/>
  <c r="N1291" i="10"/>
  <c r="M1291" i="10"/>
  <c r="U1290" i="10"/>
  <c r="V1290" i="10" s="1"/>
  <c r="X1290" i="10" s="1"/>
  <c r="N1290" i="10"/>
  <c r="M1290" i="10"/>
  <c r="U1289" i="10"/>
  <c r="V1289" i="10" s="1"/>
  <c r="X1289" i="10" s="1"/>
  <c r="N1289" i="10"/>
  <c r="M1289" i="10"/>
  <c r="U1288" i="10"/>
  <c r="V1288" i="10" s="1"/>
  <c r="X1288" i="10" s="1"/>
  <c r="N1288" i="10"/>
  <c r="M1288" i="10"/>
  <c r="U1287" i="10"/>
  <c r="V1287" i="10" s="1"/>
  <c r="X1287" i="10" s="1"/>
  <c r="N1287" i="10"/>
  <c r="M1287" i="10"/>
  <c r="W1286" i="10"/>
  <c r="U1286" i="10"/>
  <c r="V1286" i="10" s="1"/>
  <c r="N1286" i="10"/>
  <c r="M1286" i="10"/>
  <c r="W1285" i="10"/>
  <c r="U1285" i="10"/>
  <c r="V1285" i="10" s="1"/>
  <c r="N1285" i="10"/>
  <c r="M1285" i="10"/>
  <c r="W1284" i="10"/>
  <c r="U1284" i="10"/>
  <c r="V1284" i="10" s="1"/>
  <c r="N1284" i="10"/>
  <c r="M1284" i="10"/>
  <c r="W1283" i="10"/>
  <c r="U1283" i="10"/>
  <c r="V1283" i="10" s="1"/>
  <c r="N1283" i="10"/>
  <c r="M1283" i="10"/>
  <c r="W1282" i="10"/>
  <c r="U1282" i="10"/>
  <c r="V1282" i="10" s="1"/>
  <c r="N1282" i="10"/>
  <c r="M1282" i="10"/>
  <c r="W1281" i="10"/>
  <c r="U1281" i="10"/>
  <c r="V1281" i="10" s="1"/>
  <c r="N1281" i="10"/>
  <c r="M1281" i="10"/>
  <c r="W1280" i="10"/>
  <c r="U1280" i="10"/>
  <c r="V1280" i="10" s="1"/>
  <c r="N1280" i="10"/>
  <c r="M1280" i="10"/>
  <c r="W1279" i="10"/>
  <c r="U1279" i="10"/>
  <c r="V1279" i="10" s="1"/>
  <c r="N1279" i="10"/>
  <c r="M1279" i="10"/>
  <c r="W1278" i="10"/>
  <c r="U1278" i="10"/>
  <c r="V1278" i="10" s="1"/>
  <c r="N1278" i="10"/>
  <c r="M1278" i="10"/>
  <c r="W1277" i="10"/>
  <c r="U1277" i="10"/>
  <c r="V1277" i="10" s="1"/>
  <c r="N1277" i="10"/>
  <c r="M1277" i="10"/>
  <c r="W1276" i="10"/>
  <c r="U1276" i="10"/>
  <c r="V1276" i="10" s="1"/>
  <c r="N1276" i="10"/>
  <c r="M1276" i="10"/>
  <c r="W1275" i="10"/>
  <c r="U1275" i="10"/>
  <c r="V1275" i="10" s="1"/>
  <c r="N1275" i="10"/>
  <c r="M1275" i="10"/>
  <c r="U1274" i="10"/>
  <c r="V1274" i="10" s="1"/>
  <c r="X1274" i="10" s="1"/>
  <c r="Y1274" i="10" s="1"/>
  <c r="N1274" i="10"/>
  <c r="M1274" i="10"/>
  <c r="U1273" i="10"/>
  <c r="V1273" i="10" s="1"/>
  <c r="X1273" i="10" s="1"/>
  <c r="N1273" i="10"/>
  <c r="M1273" i="10"/>
  <c r="U1272" i="10"/>
  <c r="V1272" i="10" s="1"/>
  <c r="X1272" i="10" s="1"/>
  <c r="N1272" i="10"/>
  <c r="M1272" i="10"/>
  <c r="U1271" i="10"/>
  <c r="V1271" i="10" s="1"/>
  <c r="X1271" i="10" s="1"/>
  <c r="N1271" i="10"/>
  <c r="M1271" i="10"/>
  <c r="U1270" i="10"/>
  <c r="V1270" i="10" s="1"/>
  <c r="X1270" i="10" s="1"/>
  <c r="N1270" i="10"/>
  <c r="M1270" i="10"/>
  <c r="U1269" i="10"/>
  <c r="V1269" i="10" s="1"/>
  <c r="X1269" i="10" s="1"/>
  <c r="N1269" i="10"/>
  <c r="M1269" i="10"/>
  <c r="U1268" i="10"/>
  <c r="V1268" i="10" s="1"/>
  <c r="X1268" i="10" s="1"/>
  <c r="N1268" i="10"/>
  <c r="M1268" i="10"/>
  <c r="U1267" i="10"/>
  <c r="V1267" i="10" s="1"/>
  <c r="X1267" i="10" s="1"/>
  <c r="N1267" i="10"/>
  <c r="M1267" i="10"/>
  <c r="U1266" i="10"/>
  <c r="V1266" i="10" s="1"/>
  <c r="X1266" i="10" s="1"/>
  <c r="N1266" i="10"/>
  <c r="M1266" i="10"/>
  <c r="U1265" i="10"/>
  <c r="V1265" i="10" s="1"/>
  <c r="X1265" i="10" s="1"/>
  <c r="N1265" i="10"/>
  <c r="M1265" i="10"/>
  <c r="U1264" i="10"/>
  <c r="V1264" i="10" s="1"/>
  <c r="X1264" i="10" s="1"/>
  <c r="N1264" i="10"/>
  <c r="M1264" i="10"/>
  <c r="U1263" i="10"/>
  <c r="V1263" i="10" s="1"/>
  <c r="X1263" i="10" s="1"/>
  <c r="N1263" i="10"/>
  <c r="M1263" i="10"/>
  <c r="U1262" i="10"/>
  <c r="V1262" i="10" s="1"/>
  <c r="X1262" i="10" s="1"/>
  <c r="N1262" i="10"/>
  <c r="M1262" i="10"/>
  <c r="U1261" i="10"/>
  <c r="V1261" i="10" s="1"/>
  <c r="X1261" i="10" s="1"/>
  <c r="N1261" i="10"/>
  <c r="M1261" i="10"/>
  <c r="U1260" i="10"/>
  <c r="V1260" i="10" s="1"/>
  <c r="X1260" i="10" s="1"/>
  <c r="N1260" i="10"/>
  <c r="M1260" i="10"/>
  <c r="U1259" i="10"/>
  <c r="V1259" i="10" s="1"/>
  <c r="X1259" i="10" s="1"/>
  <c r="N1259" i="10"/>
  <c r="M1259" i="10"/>
  <c r="U1258" i="10"/>
  <c r="V1258" i="10" s="1"/>
  <c r="X1258" i="10" s="1"/>
  <c r="N1258" i="10"/>
  <c r="M1258" i="10"/>
  <c r="U1257" i="10"/>
  <c r="V1257" i="10" s="1"/>
  <c r="X1257" i="10" s="1"/>
  <c r="N1257" i="10"/>
  <c r="M1257" i="10"/>
  <c r="U1256" i="10"/>
  <c r="V1256" i="10" s="1"/>
  <c r="X1256" i="10" s="1"/>
  <c r="N1256" i="10"/>
  <c r="M1256" i="10"/>
  <c r="U1255" i="10"/>
  <c r="V1255" i="10" s="1"/>
  <c r="X1255" i="10" s="1"/>
  <c r="N1255" i="10"/>
  <c r="M1255" i="10"/>
  <c r="U1254" i="10"/>
  <c r="V1254" i="10" s="1"/>
  <c r="X1254" i="10" s="1"/>
  <c r="N1254" i="10"/>
  <c r="M1254" i="10"/>
  <c r="U1253" i="10"/>
  <c r="V1253" i="10" s="1"/>
  <c r="X1253" i="10" s="1"/>
  <c r="N1253" i="10"/>
  <c r="M1253" i="10"/>
  <c r="U1252" i="10"/>
  <c r="V1252" i="10" s="1"/>
  <c r="X1252" i="10" s="1"/>
  <c r="N1252" i="10"/>
  <c r="M1252" i="10"/>
  <c r="U1251" i="10"/>
  <c r="V1251" i="10" s="1"/>
  <c r="X1251" i="10" s="1"/>
  <c r="Y1251" i="10" s="1"/>
  <c r="N1251" i="10"/>
  <c r="M1251" i="10"/>
  <c r="U1250" i="10"/>
  <c r="V1250" i="10" s="1"/>
  <c r="X1250" i="10" s="1"/>
  <c r="N1250" i="10"/>
  <c r="M1250" i="10"/>
  <c r="U1249" i="10"/>
  <c r="V1249" i="10" s="1"/>
  <c r="X1249" i="10" s="1"/>
  <c r="Y1249" i="10" s="1"/>
  <c r="N1249" i="10"/>
  <c r="M1249" i="10"/>
  <c r="U1248" i="10"/>
  <c r="V1248" i="10" s="1"/>
  <c r="X1248" i="10" s="1"/>
  <c r="N1248" i="10"/>
  <c r="M1248" i="10"/>
  <c r="U1247" i="10"/>
  <c r="V1247" i="10" s="1"/>
  <c r="X1247" i="10" s="1"/>
  <c r="N1247" i="10"/>
  <c r="M1247" i="10"/>
  <c r="U1246" i="10"/>
  <c r="V1246" i="10" s="1"/>
  <c r="X1246" i="10" s="1"/>
  <c r="N1246" i="10"/>
  <c r="M1246" i="10"/>
  <c r="U1245" i="10"/>
  <c r="V1245" i="10" s="1"/>
  <c r="X1245" i="10" s="1"/>
  <c r="N1245" i="10"/>
  <c r="M1245" i="10"/>
  <c r="U1244" i="10"/>
  <c r="V1244" i="10" s="1"/>
  <c r="X1244" i="10" s="1"/>
  <c r="N1244" i="10"/>
  <c r="M1244" i="10"/>
  <c r="U1243" i="10"/>
  <c r="V1243" i="10" s="1"/>
  <c r="X1243" i="10" s="1"/>
  <c r="N1243" i="10"/>
  <c r="M1243" i="10"/>
  <c r="U1242" i="10"/>
  <c r="V1242" i="10" s="1"/>
  <c r="X1242" i="10" s="1"/>
  <c r="N1242" i="10"/>
  <c r="M1242" i="10"/>
  <c r="U1241" i="10"/>
  <c r="V1241" i="10" s="1"/>
  <c r="X1241" i="10" s="1"/>
  <c r="N1241" i="10"/>
  <c r="M1241" i="10"/>
  <c r="U1240" i="10"/>
  <c r="V1240" i="10" s="1"/>
  <c r="X1240" i="10" s="1"/>
  <c r="N1240" i="10"/>
  <c r="M1240" i="10"/>
  <c r="U1239" i="10"/>
  <c r="V1239" i="10" s="1"/>
  <c r="X1239" i="10" s="1"/>
  <c r="N1239" i="10"/>
  <c r="M1239" i="10"/>
  <c r="U1238" i="10"/>
  <c r="V1238" i="10" s="1"/>
  <c r="X1238" i="10" s="1"/>
  <c r="N1238" i="10"/>
  <c r="M1238" i="10"/>
  <c r="U1237" i="10"/>
  <c r="V1237" i="10" s="1"/>
  <c r="X1237" i="10" s="1"/>
  <c r="N1237" i="10"/>
  <c r="M1237" i="10"/>
  <c r="W1236" i="10"/>
  <c r="U1236" i="10"/>
  <c r="V1236" i="10" s="1"/>
  <c r="N1236" i="10"/>
  <c r="M1236" i="10"/>
  <c r="W1235" i="10"/>
  <c r="U1235" i="10"/>
  <c r="V1235" i="10" s="1"/>
  <c r="N1235" i="10"/>
  <c r="M1235" i="10"/>
  <c r="W1234" i="10"/>
  <c r="U1234" i="10"/>
  <c r="V1234" i="10" s="1"/>
  <c r="N1234" i="10"/>
  <c r="M1234" i="10"/>
  <c r="W1233" i="10"/>
  <c r="U1233" i="10"/>
  <c r="V1233" i="10" s="1"/>
  <c r="N1233" i="10"/>
  <c r="M1233" i="10"/>
  <c r="W1232" i="10"/>
  <c r="U1232" i="10"/>
  <c r="V1232" i="10" s="1"/>
  <c r="N1232" i="10"/>
  <c r="M1232" i="10"/>
  <c r="W1231" i="10"/>
  <c r="U1231" i="10"/>
  <c r="V1231" i="10" s="1"/>
  <c r="N1231" i="10"/>
  <c r="M1231" i="10"/>
  <c r="W1230" i="10"/>
  <c r="U1230" i="10"/>
  <c r="V1230" i="10" s="1"/>
  <c r="N1230" i="10"/>
  <c r="M1230" i="10"/>
  <c r="W1229" i="10"/>
  <c r="U1229" i="10"/>
  <c r="V1229" i="10" s="1"/>
  <c r="N1229" i="10"/>
  <c r="M1229" i="10"/>
  <c r="W1228" i="10"/>
  <c r="U1228" i="10"/>
  <c r="V1228" i="10" s="1"/>
  <c r="N1228" i="10"/>
  <c r="M1228" i="10"/>
  <c r="W1227" i="10"/>
  <c r="U1227" i="10"/>
  <c r="V1227" i="10" s="1"/>
  <c r="N1227" i="10"/>
  <c r="M1227" i="10"/>
  <c r="W1226" i="10"/>
  <c r="U1226" i="10"/>
  <c r="V1226" i="10" s="1"/>
  <c r="N1226" i="10"/>
  <c r="M1226" i="10"/>
  <c r="W1225" i="10"/>
  <c r="U1225" i="10"/>
  <c r="V1225" i="10" s="1"/>
  <c r="N1225" i="10"/>
  <c r="M1225" i="10"/>
  <c r="W1224" i="10"/>
  <c r="U1224" i="10"/>
  <c r="V1224" i="10" s="1"/>
  <c r="N1224" i="10"/>
  <c r="M1224" i="10"/>
  <c r="W1223" i="10"/>
  <c r="U1223" i="10"/>
  <c r="V1223" i="10" s="1"/>
  <c r="N1223" i="10"/>
  <c r="M1223" i="10"/>
  <c r="W1222" i="10"/>
  <c r="U1222" i="10"/>
  <c r="V1222" i="10" s="1"/>
  <c r="N1222" i="10"/>
  <c r="M1222" i="10"/>
  <c r="W1221" i="10"/>
  <c r="U1221" i="10"/>
  <c r="V1221" i="10" s="1"/>
  <c r="N1221" i="10"/>
  <c r="M1221" i="10"/>
  <c r="W1220" i="10"/>
  <c r="U1220" i="10"/>
  <c r="V1220" i="10" s="1"/>
  <c r="N1220" i="10"/>
  <c r="M1220" i="10"/>
  <c r="W1219" i="10"/>
  <c r="U1219" i="10"/>
  <c r="V1219" i="10" s="1"/>
  <c r="N1219" i="10"/>
  <c r="M1219" i="10"/>
  <c r="W1218" i="10"/>
  <c r="U1218" i="10"/>
  <c r="V1218" i="10" s="1"/>
  <c r="N1218" i="10"/>
  <c r="M1218" i="10"/>
  <c r="W1217" i="10"/>
  <c r="U1217" i="10"/>
  <c r="V1217" i="10" s="1"/>
  <c r="N1217" i="10"/>
  <c r="M1217" i="10"/>
  <c r="W1216" i="10"/>
  <c r="U1216" i="10"/>
  <c r="V1216" i="10" s="1"/>
  <c r="N1216" i="10"/>
  <c r="M1216" i="10"/>
  <c r="W1215" i="10"/>
  <c r="U1215" i="10"/>
  <c r="V1215" i="10" s="1"/>
  <c r="N1215" i="10"/>
  <c r="M1215" i="10"/>
  <c r="W1214" i="10"/>
  <c r="U1214" i="10"/>
  <c r="V1214" i="10" s="1"/>
  <c r="N1214" i="10"/>
  <c r="M1214" i="10"/>
  <c r="W1213" i="10"/>
  <c r="U1213" i="10"/>
  <c r="V1213" i="10" s="1"/>
  <c r="N1213" i="10"/>
  <c r="M1213" i="10"/>
  <c r="W1212" i="10"/>
  <c r="U1212" i="10"/>
  <c r="V1212" i="10" s="1"/>
  <c r="N1212" i="10"/>
  <c r="M1212" i="10"/>
  <c r="W1211" i="10"/>
  <c r="U1211" i="10"/>
  <c r="V1211" i="10" s="1"/>
  <c r="N1211" i="10"/>
  <c r="M1211" i="10"/>
  <c r="W1210" i="10"/>
  <c r="U1210" i="10"/>
  <c r="V1210" i="10" s="1"/>
  <c r="N1210" i="10"/>
  <c r="M1210" i="10"/>
  <c r="W1209" i="10"/>
  <c r="U1209" i="10"/>
  <c r="V1209" i="10" s="1"/>
  <c r="N1209" i="10"/>
  <c r="M1209" i="10"/>
  <c r="W1208" i="10"/>
  <c r="U1208" i="10"/>
  <c r="V1208" i="10" s="1"/>
  <c r="N1208" i="10"/>
  <c r="M1208" i="10"/>
  <c r="W1207" i="10"/>
  <c r="U1207" i="10"/>
  <c r="V1207" i="10" s="1"/>
  <c r="N1207" i="10"/>
  <c r="M1207" i="10"/>
  <c r="W1206" i="10"/>
  <c r="U1206" i="10"/>
  <c r="V1206" i="10" s="1"/>
  <c r="N1206" i="10"/>
  <c r="M1206" i="10"/>
  <c r="W1205" i="10"/>
  <c r="U1205" i="10"/>
  <c r="V1205" i="10" s="1"/>
  <c r="N1205" i="10"/>
  <c r="M1205" i="10"/>
  <c r="U1204" i="10"/>
  <c r="V1204" i="10" s="1"/>
  <c r="X1204" i="10" s="1"/>
  <c r="Y1204" i="10" s="1"/>
  <c r="N1204" i="10"/>
  <c r="M1204" i="10"/>
  <c r="U1203" i="10"/>
  <c r="V1203" i="10" s="1"/>
  <c r="X1203" i="10" s="1"/>
  <c r="N1203" i="10"/>
  <c r="M1203" i="10"/>
  <c r="U1202" i="10"/>
  <c r="V1202" i="10" s="1"/>
  <c r="X1202" i="10" s="1"/>
  <c r="Y1202" i="10" s="1"/>
  <c r="N1202" i="10"/>
  <c r="M1202" i="10"/>
  <c r="U1201" i="10"/>
  <c r="V1201" i="10" s="1"/>
  <c r="X1201" i="10" s="1"/>
  <c r="Y1201" i="10" s="1"/>
  <c r="N1201" i="10"/>
  <c r="M1201" i="10"/>
  <c r="U1200" i="10"/>
  <c r="V1200" i="10" s="1"/>
  <c r="X1200" i="10" s="1"/>
  <c r="Y1200" i="10" s="1"/>
  <c r="N1200" i="10"/>
  <c r="M1200" i="10"/>
  <c r="U1199" i="10"/>
  <c r="V1199" i="10" s="1"/>
  <c r="X1199" i="10" s="1"/>
  <c r="N1199" i="10"/>
  <c r="M1199" i="10"/>
  <c r="U1198" i="10"/>
  <c r="V1198" i="10" s="1"/>
  <c r="X1198" i="10" s="1"/>
  <c r="Y1198" i="10" s="1"/>
  <c r="N1198" i="10"/>
  <c r="M1198" i="10"/>
  <c r="U1197" i="10"/>
  <c r="V1197" i="10" s="1"/>
  <c r="X1197" i="10" s="1"/>
  <c r="Y1197" i="10" s="1"/>
  <c r="N1197" i="10"/>
  <c r="M1197" i="10"/>
  <c r="U1196" i="10"/>
  <c r="V1196" i="10" s="1"/>
  <c r="X1196" i="10" s="1"/>
  <c r="Y1196" i="10" s="1"/>
  <c r="N1196" i="10"/>
  <c r="M1196" i="10"/>
  <c r="U1195" i="10"/>
  <c r="V1195" i="10" s="1"/>
  <c r="X1195" i="10" s="1"/>
  <c r="N1195" i="10"/>
  <c r="M1195" i="10"/>
  <c r="U1194" i="10"/>
  <c r="V1194" i="10" s="1"/>
  <c r="X1194" i="10" s="1"/>
  <c r="Y1194" i="10" s="1"/>
  <c r="N1194" i="10"/>
  <c r="M1194" i="10"/>
  <c r="U1193" i="10"/>
  <c r="V1193" i="10" s="1"/>
  <c r="X1193" i="10" s="1"/>
  <c r="N1193" i="10"/>
  <c r="M1193" i="10"/>
  <c r="U1192" i="10"/>
  <c r="V1192" i="10" s="1"/>
  <c r="X1192" i="10" s="1"/>
  <c r="N1192" i="10"/>
  <c r="M1192" i="10"/>
  <c r="U1191" i="10"/>
  <c r="V1191" i="10" s="1"/>
  <c r="X1191" i="10" s="1"/>
  <c r="N1191" i="10"/>
  <c r="M1191" i="10"/>
  <c r="U1190" i="10"/>
  <c r="V1190" i="10" s="1"/>
  <c r="X1190" i="10" s="1"/>
  <c r="N1190" i="10"/>
  <c r="M1190" i="10"/>
  <c r="U1189" i="10"/>
  <c r="V1189" i="10" s="1"/>
  <c r="X1189" i="10" s="1"/>
  <c r="N1189" i="10"/>
  <c r="M1189" i="10"/>
  <c r="U1188" i="10"/>
  <c r="V1188" i="10" s="1"/>
  <c r="X1188" i="10" s="1"/>
  <c r="N1188" i="10"/>
  <c r="M1188" i="10"/>
  <c r="U1187" i="10"/>
  <c r="V1187" i="10" s="1"/>
  <c r="X1187" i="10" s="1"/>
  <c r="N1187" i="10"/>
  <c r="M1187" i="10"/>
  <c r="U1186" i="10"/>
  <c r="V1186" i="10" s="1"/>
  <c r="X1186" i="10" s="1"/>
  <c r="N1186" i="10"/>
  <c r="M1186" i="10"/>
  <c r="U1185" i="10"/>
  <c r="V1185" i="10" s="1"/>
  <c r="X1185" i="10" s="1"/>
  <c r="N1185" i="10"/>
  <c r="M1185" i="10"/>
  <c r="U1184" i="10"/>
  <c r="V1184" i="10" s="1"/>
  <c r="X1184" i="10" s="1"/>
  <c r="N1184" i="10"/>
  <c r="M1184" i="10"/>
  <c r="U1183" i="10"/>
  <c r="V1183" i="10" s="1"/>
  <c r="X1183" i="10" s="1"/>
  <c r="N1183" i="10"/>
  <c r="M1183" i="10"/>
  <c r="U1182" i="10"/>
  <c r="V1182" i="10" s="1"/>
  <c r="X1182" i="10" s="1"/>
  <c r="N1182" i="10"/>
  <c r="M1182" i="10"/>
  <c r="W1181" i="10"/>
  <c r="U1181" i="10"/>
  <c r="V1181" i="10" s="1"/>
  <c r="N1181" i="10"/>
  <c r="M1181" i="10"/>
  <c r="U1180" i="10"/>
  <c r="V1180" i="10" s="1"/>
  <c r="X1180" i="10" s="1"/>
  <c r="N1180" i="10"/>
  <c r="M1180" i="10"/>
  <c r="U1179" i="10"/>
  <c r="V1179" i="10" s="1"/>
  <c r="X1179" i="10" s="1"/>
  <c r="R1179" i="10" s="1"/>
  <c r="Q1179" i="10" s="1"/>
  <c r="N1179" i="10"/>
  <c r="M1179" i="10"/>
  <c r="U1178" i="10"/>
  <c r="V1178" i="10" s="1"/>
  <c r="X1178" i="10" s="1"/>
  <c r="N1178" i="10"/>
  <c r="M1178" i="10"/>
  <c r="W1177" i="10"/>
  <c r="U1177" i="10"/>
  <c r="V1177" i="10" s="1"/>
  <c r="N1177" i="10"/>
  <c r="M1177" i="10"/>
  <c r="W1176" i="10"/>
  <c r="U1176" i="10"/>
  <c r="V1176" i="10" s="1"/>
  <c r="N1176" i="10"/>
  <c r="M1176" i="10"/>
  <c r="W1175" i="10"/>
  <c r="U1175" i="10"/>
  <c r="V1175" i="10" s="1"/>
  <c r="N1175" i="10"/>
  <c r="M1175" i="10"/>
  <c r="W1174" i="10"/>
  <c r="U1174" i="10"/>
  <c r="V1174" i="10" s="1"/>
  <c r="N1174" i="10"/>
  <c r="M1174" i="10"/>
  <c r="W1173" i="10"/>
  <c r="U1173" i="10"/>
  <c r="V1173" i="10" s="1"/>
  <c r="N1173" i="10"/>
  <c r="M1173" i="10"/>
  <c r="W1172" i="10"/>
  <c r="U1172" i="10"/>
  <c r="V1172" i="10" s="1"/>
  <c r="N1172" i="10"/>
  <c r="M1172" i="10"/>
  <c r="W1171" i="10"/>
  <c r="U1171" i="10"/>
  <c r="V1171" i="10" s="1"/>
  <c r="N1171" i="10"/>
  <c r="M1171" i="10"/>
  <c r="W1170" i="10"/>
  <c r="U1170" i="10"/>
  <c r="V1170" i="10" s="1"/>
  <c r="N1170" i="10"/>
  <c r="M1170" i="10"/>
  <c r="W1169" i="10"/>
  <c r="U1169" i="10"/>
  <c r="V1169" i="10" s="1"/>
  <c r="N1169" i="10"/>
  <c r="M1169" i="10"/>
  <c r="W1168" i="10"/>
  <c r="U1168" i="10"/>
  <c r="V1168" i="10" s="1"/>
  <c r="N1168" i="10"/>
  <c r="M1168" i="10"/>
  <c r="W1167" i="10"/>
  <c r="U1167" i="10"/>
  <c r="V1167" i="10" s="1"/>
  <c r="N1167" i="10"/>
  <c r="M1167" i="10"/>
  <c r="W1166" i="10"/>
  <c r="U1166" i="10"/>
  <c r="V1166" i="10" s="1"/>
  <c r="N1166" i="10"/>
  <c r="M1166" i="10"/>
  <c r="W1165" i="10"/>
  <c r="U1165" i="10"/>
  <c r="V1165" i="10" s="1"/>
  <c r="N1165" i="10"/>
  <c r="M1165" i="10"/>
  <c r="W1164" i="10"/>
  <c r="U1164" i="10"/>
  <c r="V1164" i="10" s="1"/>
  <c r="N1164" i="10"/>
  <c r="M1164" i="10"/>
  <c r="W1163" i="10"/>
  <c r="U1163" i="10"/>
  <c r="V1163" i="10" s="1"/>
  <c r="X1163" i="10" s="1"/>
  <c r="R1163" i="10" s="1"/>
  <c r="Q1163" i="10" s="1"/>
  <c r="N1163" i="10"/>
  <c r="M1163" i="10"/>
  <c r="W1162" i="10"/>
  <c r="U1162" i="10"/>
  <c r="V1162" i="10" s="1"/>
  <c r="X1162" i="10" s="1"/>
  <c r="N1162" i="10"/>
  <c r="M1162" i="10"/>
  <c r="W1161" i="10"/>
  <c r="U1161" i="10"/>
  <c r="V1161" i="10" s="1"/>
  <c r="N1161" i="10"/>
  <c r="M1161" i="10"/>
  <c r="W1160" i="10"/>
  <c r="U1160" i="10"/>
  <c r="V1160" i="10" s="1"/>
  <c r="N1160" i="10"/>
  <c r="M1160" i="10"/>
  <c r="W1159" i="10"/>
  <c r="U1159" i="10"/>
  <c r="V1159" i="10" s="1"/>
  <c r="X1159" i="10" s="1"/>
  <c r="R1159" i="10" s="1"/>
  <c r="Q1159" i="10" s="1"/>
  <c r="N1159" i="10"/>
  <c r="M1159" i="10"/>
  <c r="W1158" i="10"/>
  <c r="U1158" i="10"/>
  <c r="V1158" i="10" s="1"/>
  <c r="X1158" i="10" s="1"/>
  <c r="N1158" i="10"/>
  <c r="M1158" i="10"/>
  <c r="U1157" i="10"/>
  <c r="V1157" i="10" s="1"/>
  <c r="X1157" i="10" s="1"/>
  <c r="N1157" i="10"/>
  <c r="M1157" i="10"/>
  <c r="U1156" i="10"/>
  <c r="V1156" i="10" s="1"/>
  <c r="X1156" i="10" s="1"/>
  <c r="N1156" i="10"/>
  <c r="M1156" i="10"/>
  <c r="O1156" i="10" s="1"/>
  <c r="U1155" i="10"/>
  <c r="V1155" i="10" s="1"/>
  <c r="X1155" i="10" s="1"/>
  <c r="N1155" i="10"/>
  <c r="M1155" i="10"/>
  <c r="U1154" i="10"/>
  <c r="V1154" i="10" s="1"/>
  <c r="X1154" i="10" s="1"/>
  <c r="N1154" i="10"/>
  <c r="M1154" i="10"/>
  <c r="U1153" i="10"/>
  <c r="V1153" i="10" s="1"/>
  <c r="X1153" i="10" s="1"/>
  <c r="N1153" i="10"/>
  <c r="M1153" i="10"/>
  <c r="U1152" i="10"/>
  <c r="V1152" i="10" s="1"/>
  <c r="X1152" i="10" s="1"/>
  <c r="Y1152" i="10" s="1"/>
  <c r="N1152" i="10"/>
  <c r="M1152" i="10"/>
  <c r="U1151" i="10"/>
  <c r="V1151" i="10" s="1"/>
  <c r="X1151" i="10" s="1"/>
  <c r="Y1151" i="10" s="1"/>
  <c r="N1151" i="10"/>
  <c r="M1151" i="10"/>
  <c r="U1150" i="10"/>
  <c r="V1150" i="10" s="1"/>
  <c r="X1150" i="10" s="1"/>
  <c r="N1150" i="10"/>
  <c r="M1150" i="10"/>
  <c r="U1149" i="10"/>
  <c r="V1149" i="10" s="1"/>
  <c r="X1149" i="10" s="1"/>
  <c r="Y1149" i="10" s="1"/>
  <c r="N1149" i="10"/>
  <c r="M1149" i="10"/>
  <c r="U1148" i="10"/>
  <c r="V1148" i="10" s="1"/>
  <c r="X1148" i="10" s="1"/>
  <c r="N1148" i="10"/>
  <c r="M1148" i="10"/>
  <c r="U1147" i="10"/>
  <c r="V1147" i="10" s="1"/>
  <c r="X1147" i="10" s="1"/>
  <c r="Y1147" i="10" s="1"/>
  <c r="N1147" i="10"/>
  <c r="M1147" i="10"/>
  <c r="U1146" i="10"/>
  <c r="V1146" i="10" s="1"/>
  <c r="X1146" i="10" s="1"/>
  <c r="N1146" i="10"/>
  <c r="M1146" i="10"/>
  <c r="U1145" i="10"/>
  <c r="V1145" i="10" s="1"/>
  <c r="X1145" i="10" s="1"/>
  <c r="N1145" i="10"/>
  <c r="M1145" i="10"/>
  <c r="U1144" i="10"/>
  <c r="V1144" i="10" s="1"/>
  <c r="X1144" i="10" s="1"/>
  <c r="N1144" i="10"/>
  <c r="M1144" i="10"/>
  <c r="O1144" i="10" s="1"/>
  <c r="U1143" i="10"/>
  <c r="V1143" i="10" s="1"/>
  <c r="X1143" i="10" s="1"/>
  <c r="Y1143" i="10" s="1"/>
  <c r="N1143" i="10"/>
  <c r="M1143" i="10"/>
  <c r="U1142" i="10"/>
  <c r="V1142" i="10" s="1"/>
  <c r="X1142" i="10" s="1"/>
  <c r="N1142" i="10"/>
  <c r="M1142" i="10"/>
  <c r="U1141" i="10"/>
  <c r="V1141" i="10" s="1"/>
  <c r="X1141" i="10" s="1"/>
  <c r="N1141" i="10"/>
  <c r="M1141" i="10"/>
  <c r="U1140" i="10"/>
  <c r="V1140" i="10" s="1"/>
  <c r="X1140" i="10" s="1"/>
  <c r="N1140" i="10"/>
  <c r="M1140" i="10"/>
  <c r="U1139" i="10"/>
  <c r="V1139" i="10" s="1"/>
  <c r="X1139" i="10" s="1"/>
  <c r="Y1139" i="10" s="1"/>
  <c r="N1139" i="10"/>
  <c r="M1139" i="10"/>
  <c r="U1138" i="10"/>
  <c r="V1138" i="10" s="1"/>
  <c r="X1138" i="10" s="1"/>
  <c r="N1138" i="10"/>
  <c r="M1138" i="10"/>
  <c r="U1137" i="10"/>
  <c r="V1137" i="10" s="1"/>
  <c r="X1137" i="10" s="1"/>
  <c r="N1137" i="10"/>
  <c r="M1137" i="10"/>
  <c r="U1136" i="10"/>
  <c r="V1136" i="10" s="1"/>
  <c r="X1136" i="10" s="1"/>
  <c r="N1136" i="10"/>
  <c r="M1136" i="10"/>
  <c r="U1135" i="10"/>
  <c r="V1135" i="10" s="1"/>
  <c r="X1135" i="10" s="1"/>
  <c r="Y1135" i="10" s="1"/>
  <c r="N1135" i="10"/>
  <c r="M1135" i="10"/>
  <c r="U1134" i="10"/>
  <c r="V1134" i="10" s="1"/>
  <c r="X1134" i="10" s="1"/>
  <c r="N1134" i="10"/>
  <c r="M1134" i="10"/>
  <c r="U1133" i="10"/>
  <c r="V1133" i="10" s="1"/>
  <c r="X1133" i="10" s="1"/>
  <c r="N1133" i="10"/>
  <c r="M1133" i="10"/>
  <c r="U1132" i="10"/>
  <c r="V1132" i="10" s="1"/>
  <c r="X1132" i="10" s="1"/>
  <c r="N1132" i="10"/>
  <c r="M1132" i="10"/>
  <c r="O1132" i="10" s="1"/>
  <c r="W1131" i="10"/>
  <c r="U1131" i="10"/>
  <c r="V1131" i="10" s="1"/>
  <c r="N1131" i="10"/>
  <c r="M1131" i="10"/>
  <c r="W1130" i="10"/>
  <c r="U1130" i="10"/>
  <c r="V1130" i="10" s="1"/>
  <c r="N1130" i="10"/>
  <c r="M1130" i="10"/>
  <c r="O1130" i="10" s="1"/>
  <c r="J1130" i="10"/>
  <c r="W1129" i="10"/>
  <c r="U1129" i="10"/>
  <c r="V1129" i="10" s="1"/>
  <c r="N1129" i="10"/>
  <c r="M1129" i="10"/>
  <c r="J1129" i="10"/>
  <c r="W1128" i="10"/>
  <c r="U1128" i="10"/>
  <c r="V1128" i="10" s="1"/>
  <c r="X1128" i="10" s="1"/>
  <c r="N1128" i="10"/>
  <c r="M1128" i="10"/>
  <c r="J1128" i="10"/>
  <c r="W1127" i="10"/>
  <c r="U1127" i="10"/>
  <c r="V1127" i="10" s="1"/>
  <c r="N1127" i="10"/>
  <c r="M1127" i="10"/>
  <c r="J1127" i="10"/>
  <c r="W1126" i="10"/>
  <c r="U1126" i="10"/>
  <c r="V1126" i="10" s="1"/>
  <c r="N1126" i="10"/>
  <c r="M1126" i="10"/>
  <c r="O1126" i="10" s="1"/>
  <c r="J1126" i="10"/>
  <c r="W1125" i="10"/>
  <c r="U1125" i="10"/>
  <c r="V1125" i="10" s="1"/>
  <c r="N1125" i="10"/>
  <c r="M1125" i="10"/>
  <c r="W1124" i="10"/>
  <c r="U1124" i="10"/>
  <c r="V1124" i="10" s="1"/>
  <c r="N1124" i="10"/>
  <c r="M1124" i="10"/>
  <c r="W1123" i="10"/>
  <c r="U1123" i="10"/>
  <c r="V1123" i="10" s="1"/>
  <c r="N1123" i="10"/>
  <c r="M1123" i="10"/>
  <c r="W1122" i="10"/>
  <c r="U1122" i="10"/>
  <c r="V1122" i="10" s="1"/>
  <c r="N1122" i="10"/>
  <c r="M1122" i="10"/>
  <c r="W1121" i="10"/>
  <c r="U1121" i="10"/>
  <c r="V1121" i="10" s="1"/>
  <c r="N1121" i="10"/>
  <c r="M1121" i="10"/>
  <c r="W1120" i="10"/>
  <c r="U1120" i="10"/>
  <c r="V1120" i="10" s="1"/>
  <c r="N1120" i="10"/>
  <c r="M1120" i="10"/>
  <c r="W1119" i="10"/>
  <c r="U1119" i="10"/>
  <c r="V1119" i="10" s="1"/>
  <c r="N1119" i="10"/>
  <c r="M1119" i="10"/>
  <c r="W1118" i="10"/>
  <c r="U1118" i="10"/>
  <c r="V1118" i="10" s="1"/>
  <c r="N1118" i="10"/>
  <c r="M1118" i="10"/>
  <c r="W1117" i="10"/>
  <c r="U1117" i="10"/>
  <c r="V1117" i="10" s="1"/>
  <c r="N1117" i="10"/>
  <c r="M1117" i="10"/>
  <c r="W1116" i="10"/>
  <c r="U1116" i="10"/>
  <c r="V1116" i="10" s="1"/>
  <c r="N1116" i="10"/>
  <c r="M1116" i="10"/>
  <c r="W1115" i="10"/>
  <c r="U1115" i="10"/>
  <c r="V1115" i="10" s="1"/>
  <c r="N1115" i="10"/>
  <c r="M1115" i="10"/>
  <c r="W1114" i="10"/>
  <c r="U1114" i="10"/>
  <c r="V1114" i="10" s="1"/>
  <c r="N1114" i="10"/>
  <c r="M1114" i="10"/>
  <c r="W1113" i="10"/>
  <c r="U1113" i="10"/>
  <c r="V1113" i="10" s="1"/>
  <c r="N1113" i="10"/>
  <c r="M1113" i="10"/>
  <c r="W1112" i="10"/>
  <c r="U1112" i="10"/>
  <c r="V1112" i="10" s="1"/>
  <c r="N1112" i="10"/>
  <c r="M1112" i="10"/>
  <c r="W1111" i="10"/>
  <c r="U1111" i="10"/>
  <c r="V1111" i="10" s="1"/>
  <c r="N1111" i="10"/>
  <c r="M1111" i="10"/>
  <c r="W1110" i="10"/>
  <c r="U1110" i="10"/>
  <c r="V1110" i="10" s="1"/>
  <c r="N1110" i="10"/>
  <c r="M1110" i="10"/>
  <c r="W1109" i="10"/>
  <c r="U1109" i="10"/>
  <c r="V1109" i="10" s="1"/>
  <c r="N1109" i="10"/>
  <c r="M1109" i="10"/>
  <c r="W1108" i="10"/>
  <c r="U1108" i="10"/>
  <c r="V1108" i="10" s="1"/>
  <c r="N1108" i="10"/>
  <c r="M1108" i="10"/>
  <c r="W1107" i="10"/>
  <c r="U1107" i="10"/>
  <c r="V1107" i="10" s="1"/>
  <c r="N1107" i="10"/>
  <c r="M1107" i="10"/>
  <c r="W1106" i="10"/>
  <c r="U1106" i="10"/>
  <c r="V1106" i="10" s="1"/>
  <c r="N1106" i="10"/>
  <c r="M1106" i="10"/>
  <c r="W1105" i="10"/>
  <c r="U1105" i="10"/>
  <c r="V1105" i="10" s="1"/>
  <c r="N1105" i="10"/>
  <c r="M1105" i="10"/>
  <c r="W1104" i="10"/>
  <c r="U1104" i="10"/>
  <c r="V1104" i="10" s="1"/>
  <c r="N1104" i="10"/>
  <c r="M1104" i="10"/>
  <c r="W1103" i="10"/>
  <c r="U1103" i="10"/>
  <c r="V1103" i="10" s="1"/>
  <c r="N1103" i="10"/>
  <c r="M1103" i="10"/>
  <c r="W1102" i="10"/>
  <c r="U1102" i="10"/>
  <c r="V1102" i="10" s="1"/>
  <c r="N1102" i="10"/>
  <c r="M1102" i="10"/>
  <c r="W1101" i="10"/>
  <c r="U1101" i="10"/>
  <c r="V1101" i="10" s="1"/>
  <c r="N1101" i="10"/>
  <c r="M1101" i="10"/>
  <c r="W1100" i="10"/>
  <c r="U1100" i="10"/>
  <c r="V1100" i="10" s="1"/>
  <c r="N1100" i="10"/>
  <c r="M1100" i="10"/>
  <c r="W1099" i="10"/>
  <c r="U1099" i="10"/>
  <c r="V1099" i="10" s="1"/>
  <c r="N1099" i="10"/>
  <c r="M1099" i="10"/>
  <c r="W1098" i="10"/>
  <c r="U1098" i="10"/>
  <c r="V1098" i="10" s="1"/>
  <c r="N1098" i="10"/>
  <c r="M1098" i="10"/>
  <c r="W1097" i="10"/>
  <c r="U1097" i="10"/>
  <c r="V1097" i="10" s="1"/>
  <c r="N1097" i="10"/>
  <c r="M1097" i="10"/>
  <c r="W1096" i="10"/>
  <c r="U1096" i="10"/>
  <c r="V1096" i="10" s="1"/>
  <c r="N1096" i="10"/>
  <c r="M1096" i="10"/>
  <c r="W1095" i="10"/>
  <c r="U1095" i="10"/>
  <c r="V1095" i="10" s="1"/>
  <c r="N1095" i="10"/>
  <c r="M1095" i="10"/>
  <c r="W1094" i="10"/>
  <c r="U1094" i="10"/>
  <c r="V1094" i="10" s="1"/>
  <c r="N1094" i="10"/>
  <c r="M1094" i="10"/>
  <c r="O1094" i="10" s="1"/>
  <c r="I1094" i="10" s="1"/>
  <c r="J1094" i="10" s="1"/>
  <c r="W1093" i="10"/>
  <c r="U1093" i="10"/>
  <c r="V1093" i="10" s="1"/>
  <c r="N1093" i="10"/>
  <c r="M1093" i="10"/>
  <c r="W1092" i="10"/>
  <c r="U1092" i="10"/>
  <c r="V1092" i="10" s="1"/>
  <c r="N1092" i="10"/>
  <c r="M1092" i="10"/>
  <c r="W1091" i="10"/>
  <c r="U1091" i="10"/>
  <c r="V1091" i="10" s="1"/>
  <c r="N1091" i="10"/>
  <c r="M1091" i="10"/>
  <c r="W1090" i="10"/>
  <c r="U1090" i="10"/>
  <c r="V1090" i="10" s="1"/>
  <c r="N1090" i="10"/>
  <c r="M1090" i="10"/>
  <c r="W1089" i="10"/>
  <c r="U1089" i="10"/>
  <c r="V1089" i="10" s="1"/>
  <c r="N1089" i="10"/>
  <c r="M1089" i="10"/>
  <c r="W1088" i="10"/>
  <c r="U1088" i="10"/>
  <c r="V1088" i="10" s="1"/>
  <c r="N1088" i="10"/>
  <c r="M1088" i="10"/>
  <c r="U1087" i="10"/>
  <c r="V1087" i="10" s="1"/>
  <c r="X1087" i="10" s="1"/>
  <c r="N1087" i="10"/>
  <c r="M1087" i="10"/>
  <c r="U1086" i="10"/>
  <c r="V1086" i="10" s="1"/>
  <c r="X1086" i="10" s="1"/>
  <c r="Y1086" i="10" s="1"/>
  <c r="N1086" i="10"/>
  <c r="M1086" i="10"/>
  <c r="U1085" i="10"/>
  <c r="V1085" i="10" s="1"/>
  <c r="X1085" i="10" s="1"/>
  <c r="R1085" i="10" s="1"/>
  <c r="Q1085" i="10" s="1"/>
  <c r="N1085" i="10"/>
  <c r="M1085" i="10"/>
  <c r="U1084" i="10"/>
  <c r="V1084" i="10" s="1"/>
  <c r="X1084" i="10" s="1"/>
  <c r="N1084" i="10"/>
  <c r="M1084" i="10"/>
  <c r="U1083" i="10"/>
  <c r="V1083" i="10" s="1"/>
  <c r="X1083" i="10" s="1"/>
  <c r="N1083" i="10"/>
  <c r="M1083" i="10"/>
  <c r="U1082" i="10"/>
  <c r="V1082" i="10" s="1"/>
  <c r="X1082" i="10" s="1"/>
  <c r="N1082" i="10"/>
  <c r="M1082" i="10"/>
  <c r="U1081" i="10"/>
  <c r="V1081" i="10" s="1"/>
  <c r="X1081" i="10" s="1"/>
  <c r="N1081" i="10"/>
  <c r="M1081" i="10"/>
  <c r="U1080" i="10"/>
  <c r="V1080" i="10" s="1"/>
  <c r="X1080" i="10" s="1"/>
  <c r="N1080" i="10"/>
  <c r="M1080" i="10"/>
  <c r="U1079" i="10"/>
  <c r="V1079" i="10" s="1"/>
  <c r="X1079" i="10" s="1"/>
  <c r="N1079" i="10"/>
  <c r="M1079" i="10"/>
  <c r="U1078" i="10"/>
  <c r="V1078" i="10" s="1"/>
  <c r="X1078" i="10" s="1"/>
  <c r="N1078" i="10"/>
  <c r="M1078" i="10"/>
  <c r="U1077" i="10"/>
  <c r="V1077" i="10" s="1"/>
  <c r="X1077" i="10" s="1"/>
  <c r="Y1077" i="10" s="1"/>
  <c r="N1077" i="10"/>
  <c r="M1077" i="10"/>
  <c r="U1076" i="10"/>
  <c r="V1076" i="10" s="1"/>
  <c r="X1076" i="10" s="1"/>
  <c r="N1076" i="10"/>
  <c r="M1076" i="10"/>
  <c r="U1075" i="10"/>
  <c r="V1075" i="10" s="1"/>
  <c r="X1075" i="10" s="1"/>
  <c r="R1075" i="10" s="1"/>
  <c r="Q1075" i="10" s="1"/>
  <c r="N1075" i="10"/>
  <c r="M1075" i="10"/>
  <c r="U1074" i="10"/>
  <c r="V1074" i="10" s="1"/>
  <c r="X1074" i="10" s="1"/>
  <c r="N1074" i="10"/>
  <c r="M1074" i="10"/>
  <c r="U1073" i="10"/>
  <c r="V1073" i="10" s="1"/>
  <c r="X1073" i="10" s="1"/>
  <c r="Y1073" i="10" s="1"/>
  <c r="N1073" i="10"/>
  <c r="M1073" i="10"/>
  <c r="U1072" i="10"/>
  <c r="V1072" i="10" s="1"/>
  <c r="X1072" i="10" s="1"/>
  <c r="N1072" i="10"/>
  <c r="M1072" i="10"/>
  <c r="O1072" i="10" s="1"/>
  <c r="U1071" i="10"/>
  <c r="V1071" i="10" s="1"/>
  <c r="X1071" i="10" s="1"/>
  <c r="R1071" i="10" s="1"/>
  <c r="Q1071" i="10" s="1"/>
  <c r="N1071" i="10"/>
  <c r="M1071" i="10"/>
  <c r="U1070" i="10"/>
  <c r="V1070" i="10" s="1"/>
  <c r="X1070" i="10" s="1"/>
  <c r="N1070" i="10"/>
  <c r="M1070" i="10"/>
  <c r="W1069" i="10"/>
  <c r="U1069" i="10"/>
  <c r="V1069" i="10" s="1"/>
  <c r="N1069" i="10"/>
  <c r="M1069" i="10"/>
  <c r="W1068" i="10"/>
  <c r="U1068" i="10"/>
  <c r="V1068" i="10" s="1"/>
  <c r="N1068" i="10"/>
  <c r="M1068" i="10"/>
  <c r="W1067" i="10"/>
  <c r="U1067" i="10"/>
  <c r="V1067" i="10" s="1"/>
  <c r="N1067" i="10"/>
  <c r="M1067" i="10"/>
  <c r="W1066" i="10"/>
  <c r="U1066" i="10"/>
  <c r="V1066" i="10" s="1"/>
  <c r="N1066" i="10"/>
  <c r="M1066" i="10"/>
  <c r="W1065" i="10"/>
  <c r="U1065" i="10"/>
  <c r="V1065" i="10" s="1"/>
  <c r="N1065" i="10"/>
  <c r="M1065" i="10"/>
  <c r="W1064" i="10"/>
  <c r="U1064" i="10"/>
  <c r="V1064" i="10" s="1"/>
  <c r="N1064" i="10"/>
  <c r="M1064" i="10"/>
  <c r="W1063" i="10"/>
  <c r="U1063" i="10"/>
  <c r="V1063" i="10" s="1"/>
  <c r="N1063" i="10"/>
  <c r="M1063" i="10"/>
  <c r="W1062" i="10"/>
  <c r="U1062" i="10"/>
  <c r="V1062" i="10" s="1"/>
  <c r="N1062" i="10"/>
  <c r="M1062" i="10"/>
  <c r="W1061" i="10"/>
  <c r="U1061" i="10"/>
  <c r="V1061" i="10" s="1"/>
  <c r="N1061" i="10"/>
  <c r="M1061" i="10"/>
  <c r="W1060" i="10"/>
  <c r="U1060" i="10"/>
  <c r="V1060" i="10" s="1"/>
  <c r="N1060" i="10"/>
  <c r="M1060" i="10"/>
  <c r="W1059" i="10"/>
  <c r="U1059" i="10"/>
  <c r="V1059" i="10" s="1"/>
  <c r="N1059" i="10"/>
  <c r="M1059" i="10"/>
  <c r="W1058" i="10"/>
  <c r="U1058" i="10"/>
  <c r="V1058" i="10" s="1"/>
  <c r="N1058" i="10"/>
  <c r="M1058" i="10"/>
  <c r="W1057" i="10"/>
  <c r="U1057" i="10"/>
  <c r="V1057" i="10" s="1"/>
  <c r="N1057" i="10"/>
  <c r="M1057" i="10"/>
  <c r="W1056" i="10"/>
  <c r="U1056" i="10"/>
  <c r="V1056" i="10" s="1"/>
  <c r="N1056" i="10"/>
  <c r="M1056" i="10"/>
  <c r="W1055" i="10"/>
  <c r="U1055" i="10"/>
  <c r="V1055" i="10" s="1"/>
  <c r="N1055" i="10"/>
  <c r="M1055" i="10"/>
  <c r="W1054" i="10"/>
  <c r="U1054" i="10"/>
  <c r="V1054" i="10" s="1"/>
  <c r="N1054" i="10"/>
  <c r="M1054" i="10"/>
  <c r="W1053" i="10"/>
  <c r="U1053" i="10"/>
  <c r="V1053" i="10" s="1"/>
  <c r="N1053" i="10"/>
  <c r="M1053" i="10"/>
  <c r="W1052" i="10"/>
  <c r="U1052" i="10"/>
  <c r="V1052" i="10" s="1"/>
  <c r="N1052" i="10"/>
  <c r="M1052" i="10"/>
  <c r="W1051" i="10"/>
  <c r="U1051" i="10"/>
  <c r="V1051" i="10" s="1"/>
  <c r="N1051" i="10"/>
  <c r="M1051" i="10"/>
  <c r="W1050" i="10"/>
  <c r="U1050" i="10"/>
  <c r="V1050" i="10" s="1"/>
  <c r="N1050" i="10"/>
  <c r="M1050" i="10"/>
  <c r="W1049" i="10"/>
  <c r="U1049" i="10"/>
  <c r="V1049" i="10" s="1"/>
  <c r="N1049" i="10"/>
  <c r="M1049" i="10"/>
  <c r="W1048" i="10"/>
  <c r="U1048" i="10"/>
  <c r="V1048" i="10" s="1"/>
  <c r="X1048" i="10" s="1"/>
  <c r="N1048" i="10"/>
  <c r="M1048" i="10"/>
  <c r="W1047" i="10"/>
  <c r="U1047" i="10"/>
  <c r="V1047" i="10" s="1"/>
  <c r="X1047" i="10" s="1"/>
  <c r="R1047" i="10" s="1"/>
  <c r="Q1047" i="10" s="1"/>
  <c r="N1047" i="10"/>
  <c r="M1047" i="10"/>
  <c r="W1046" i="10"/>
  <c r="U1046" i="10"/>
  <c r="V1046" i="10" s="1"/>
  <c r="X1046" i="10" s="1"/>
  <c r="R1046" i="10" s="1"/>
  <c r="Q1046" i="10" s="1"/>
  <c r="N1046" i="10"/>
  <c r="M1046" i="10"/>
  <c r="U1045" i="10"/>
  <c r="V1045" i="10" s="1"/>
  <c r="X1045" i="10" s="1"/>
  <c r="Y1045" i="10" s="1"/>
  <c r="N1045" i="10"/>
  <c r="M1045" i="10"/>
  <c r="U1044" i="10"/>
  <c r="V1044" i="10" s="1"/>
  <c r="X1044" i="10" s="1"/>
  <c r="N1044" i="10"/>
  <c r="M1044" i="10"/>
  <c r="U1043" i="10"/>
  <c r="V1043" i="10" s="1"/>
  <c r="X1043" i="10" s="1"/>
  <c r="Y1043" i="10" s="1"/>
  <c r="N1043" i="10"/>
  <c r="M1043" i="10"/>
  <c r="W1042" i="10"/>
  <c r="U1042" i="10"/>
  <c r="V1042" i="10" s="1"/>
  <c r="N1042" i="10"/>
  <c r="M1042" i="10"/>
  <c r="O1042" i="10" s="1"/>
  <c r="I1042" i="10" s="1"/>
  <c r="J1042" i="10" s="1"/>
  <c r="W1041" i="10"/>
  <c r="U1041" i="10"/>
  <c r="V1041" i="10" s="1"/>
  <c r="N1041" i="10"/>
  <c r="M1041" i="10"/>
  <c r="O1041" i="10" s="1"/>
  <c r="I1041" i="10" s="1"/>
  <c r="J1041" i="10" s="1"/>
  <c r="W1040" i="10"/>
  <c r="U1040" i="10"/>
  <c r="V1040" i="10" s="1"/>
  <c r="N1040" i="10"/>
  <c r="M1040" i="10"/>
  <c r="W1039" i="10"/>
  <c r="U1039" i="10"/>
  <c r="V1039" i="10" s="1"/>
  <c r="N1039" i="10"/>
  <c r="M1039" i="10"/>
  <c r="W1038" i="10"/>
  <c r="U1038" i="10"/>
  <c r="V1038" i="10" s="1"/>
  <c r="N1038" i="10"/>
  <c r="M1038" i="10"/>
  <c r="W1037" i="10"/>
  <c r="U1037" i="10"/>
  <c r="V1037" i="10" s="1"/>
  <c r="N1037" i="10"/>
  <c r="M1037" i="10"/>
  <c r="W1036" i="10"/>
  <c r="U1036" i="10"/>
  <c r="V1036" i="10" s="1"/>
  <c r="N1036" i="10"/>
  <c r="M1036" i="10"/>
  <c r="W1035" i="10"/>
  <c r="U1035" i="10"/>
  <c r="V1035" i="10" s="1"/>
  <c r="N1035" i="10"/>
  <c r="M1035" i="10"/>
  <c r="O1035" i="10" s="1"/>
  <c r="I1035" i="10" s="1"/>
  <c r="J1035" i="10" s="1"/>
  <c r="W1034" i="10"/>
  <c r="U1034" i="10"/>
  <c r="V1034" i="10" s="1"/>
  <c r="N1034" i="10"/>
  <c r="M1034" i="10"/>
  <c r="W1033" i="10"/>
  <c r="U1033" i="10"/>
  <c r="V1033" i="10" s="1"/>
  <c r="N1033" i="10"/>
  <c r="M1033" i="10"/>
  <c r="W1032" i="10"/>
  <c r="U1032" i="10"/>
  <c r="V1032" i="10" s="1"/>
  <c r="N1032" i="10"/>
  <c r="M1032" i="10"/>
  <c r="U1031" i="10"/>
  <c r="V1031" i="10" s="1"/>
  <c r="X1031" i="10" s="1"/>
  <c r="N1031" i="10"/>
  <c r="M1031" i="10"/>
  <c r="U1030" i="10"/>
  <c r="V1030" i="10" s="1"/>
  <c r="X1030" i="10" s="1"/>
  <c r="N1030" i="10"/>
  <c r="M1030" i="10"/>
  <c r="U1029" i="10"/>
  <c r="V1029" i="10" s="1"/>
  <c r="X1029" i="10" s="1"/>
  <c r="Y1029" i="10" s="1"/>
  <c r="N1029" i="10"/>
  <c r="M1029" i="10"/>
  <c r="U1028" i="10"/>
  <c r="V1028" i="10" s="1"/>
  <c r="X1028" i="10" s="1"/>
  <c r="N1028" i="10"/>
  <c r="M1028" i="10"/>
  <c r="U1027" i="10"/>
  <c r="V1027" i="10" s="1"/>
  <c r="X1027" i="10" s="1"/>
  <c r="N1027" i="10"/>
  <c r="M1027" i="10"/>
  <c r="U1026" i="10"/>
  <c r="V1026" i="10" s="1"/>
  <c r="X1026" i="10" s="1"/>
  <c r="R1026" i="10" s="1"/>
  <c r="Q1026" i="10" s="1"/>
  <c r="N1026" i="10"/>
  <c r="M1026" i="10"/>
  <c r="U1025" i="10"/>
  <c r="V1025" i="10" s="1"/>
  <c r="X1025" i="10" s="1"/>
  <c r="N1025" i="10"/>
  <c r="M1025" i="10"/>
  <c r="W1024" i="10"/>
  <c r="U1024" i="10"/>
  <c r="V1024" i="10" s="1"/>
  <c r="N1024" i="10"/>
  <c r="M1024" i="10"/>
  <c r="W1023" i="10"/>
  <c r="U1023" i="10"/>
  <c r="V1023" i="10" s="1"/>
  <c r="N1023" i="10"/>
  <c r="M1023" i="10"/>
  <c r="W1022" i="10"/>
  <c r="U1022" i="10"/>
  <c r="V1022" i="10" s="1"/>
  <c r="N1022" i="10"/>
  <c r="M1022" i="10"/>
  <c r="W1021" i="10"/>
  <c r="U1021" i="10"/>
  <c r="V1021" i="10" s="1"/>
  <c r="N1021" i="10"/>
  <c r="M1021" i="10"/>
  <c r="W1020" i="10"/>
  <c r="U1020" i="10"/>
  <c r="V1020" i="10" s="1"/>
  <c r="N1020" i="10"/>
  <c r="M1020" i="10"/>
  <c r="W1019" i="10"/>
  <c r="U1019" i="10"/>
  <c r="V1019" i="10" s="1"/>
  <c r="N1019" i="10"/>
  <c r="M1019" i="10"/>
  <c r="W1018" i="10"/>
  <c r="U1018" i="10"/>
  <c r="V1018" i="10" s="1"/>
  <c r="N1018" i="10"/>
  <c r="M1018" i="10"/>
  <c r="W1017" i="10"/>
  <c r="U1017" i="10"/>
  <c r="V1017" i="10" s="1"/>
  <c r="N1017" i="10"/>
  <c r="M1017" i="10"/>
  <c r="W1016" i="10"/>
  <c r="U1016" i="10"/>
  <c r="V1016" i="10" s="1"/>
  <c r="N1016" i="10"/>
  <c r="M1016" i="10"/>
  <c r="W1015" i="10"/>
  <c r="U1015" i="10"/>
  <c r="V1015" i="10" s="1"/>
  <c r="N1015" i="10"/>
  <c r="M1015" i="10"/>
  <c r="W1014" i="10"/>
  <c r="U1014" i="10"/>
  <c r="V1014" i="10" s="1"/>
  <c r="N1014" i="10"/>
  <c r="M1014" i="10"/>
  <c r="W1013" i="10"/>
  <c r="U1013" i="10"/>
  <c r="V1013" i="10" s="1"/>
  <c r="N1013" i="10"/>
  <c r="M1013" i="10"/>
  <c r="W1012" i="10"/>
  <c r="U1012" i="10"/>
  <c r="V1012" i="10" s="1"/>
  <c r="N1012" i="10"/>
  <c r="M1012" i="10"/>
  <c r="W1011" i="10"/>
  <c r="U1011" i="10"/>
  <c r="V1011" i="10" s="1"/>
  <c r="N1011" i="10"/>
  <c r="M1011" i="10"/>
  <c r="W1010" i="10"/>
  <c r="U1010" i="10"/>
  <c r="V1010" i="10" s="1"/>
  <c r="X1010" i="10" s="1"/>
  <c r="N1010" i="10"/>
  <c r="M1010" i="10"/>
  <c r="W1009" i="10"/>
  <c r="U1009" i="10"/>
  <c r="V1009" i="10" s="1"/>
  <c r="N1009" i="10"/>
  <c r="M1009" i="10"/>
  <c r="W1008" i="10"/>
  <c r="U1008" i="10"/>
  <c r="V1008" i="10" s="1"/>
  <c r="X1008" i="10" s="1"/>
  <c r="N1008" i="10"/>
  <c r="M1008" i="10"/>
  <c r="W1007" i="10"/>
  <c r="U1007" i="10"/>
  <c r="V1007" i="10" s="1"/>
  <c r="N1007" i="10"/>
  <c r="M1007" i="10"/>
  <c r="W1006" i="10"/>
  <c r="U1006" i="10"/>
  <c r="V1006" i="10" s="1"/>
  <c r="N1006" i="10"/>
  <c r="M1006" i="10"/>
  <c r="W1005" i="10"/>
  <c r="U1005" i="10"/>
  <c r="V1005" i="10" s="1"/>
  <c r="N1005" i="10"/>
  <c r="M1005" i="10"/>
  <c r="O1005" i="10" s="1"/>
  <c r="I1005" i="10" s="1"/>
  <c r="J1005" i="10" s="1"/>
  <c r="W1004" i="10"/>
  <c r="U1004" i="10"/>
  <c r="V1004" i="10" s="1"/>
  <c r="N1004" i="10"/>
  <c r="M1004" i="10"/>
  <c r="O1004" i="10" s="1"/>
  <c r="I1004" i="10" s="1"/>
  <c r="J1004" i="10" s="1"/>
  <c r="W1003" i="10"/>
  <c r="U1003" i="10"/>
  <c r="V1003" i="10" s="1"/>
  <c r="N1003" i="10"/>
  <c r="M1003" i="10"/>
  <c r="W1002" i="10"/>
  <c r="U1002" i="10"/>
  <c r="V1002" i="10" s="1"/>
  <c r="N1002" i="10"/>
  <c r="M1002" i="10"/>
  <c r="W1001" i="10"/>
  <c r="U1001" i="10"/>
  <c r="V1001" i="10" s="1"/>
  <c r="N1001" i="10"/>
  <c r="M1001" i="10"/>
  <c r="W1000" i="10"/>
  <c r="U1000" i="10"/>
  <c r="V1000" i="10" s="1"/>
  <c r="N1000" i="10"/>
  <c r="M1000" i="10"/>
  <c r="W999" i="10"/>
  <c r="U999" i="10"/>
  <c r="V999" i="10" s="1"/>
  <c r="N999" i="10"/>
  <c r="M999" i="10"/>
  <c r="W998" i="10"/>
  <c r="U998" i="10"/>
  <c r="V998" i="10" s="1"/>
  <c r="X998" i="10" s="1"/>
  <c r="N998" i="10"/>
  <c r="M998" i="10"/>
  <c r="W997" i="10"/>
  <c r="U997" i="10"/>
  <c r="V997" i="10" s="1"/>
  <c r="X997" i="10" s="1"/>
  <c r="N997" i="10"/>
  <c r="M997" i="10"/>
  <c r="W996" i="10"/>
  <c r="U996" i="10"/>
  <c r="V996" i="10" s="1"/>
  <c r="N996" i="10"/>
  <c r="M996" i="10"/>
  <c r="W995" i="10"/>
  <c r="U995" i="10"/>
  <c r="V995" i="10" s="1"/>
  <c r="N995" i="10"/>
  <c r="M995" i="10"/>
  <c r="W994" i="10"/>
  <c r="U994" i="10"/>
  <c r="V994" i="10" s="1"/>
  <c r="N994" i="10"/>
  <c r="M994" i="10"/>
  <c r="U993" i="10"/>
  <c r="V993" i="10" s="1"/>
  <c r="X993" i="10" s="1"/>
  <c r="Y993" i="10" s="1"/>
  <c r="N993" i="10"/>
  <c r="M993" i="10"/>
  <c r="U992" i="10"/>
  <c r="V992" i="10" s="1"/>
  <c r="X992" i="10" s="1"/>
  <c r="N992" i="10"/>
  <c r="M992" i="10"/>
  <c r="U991" i="10"/>
  <c r="V991" i="10" s="1"/>
  <c r="X991" i="10" s="1"/>
  <c r="Y991" i="10" s="1"/>
  <c r="N991" i="10"/>
  <c r="M991" i="10"/>
  <c r="U990" i="10"/>
  <c r="V990" i="10" s="1"/>
  <c r="X990" i="10" s="1"/>
  <c r="Y990" i="10" s="1"/>
  <c r="N990" i="10"/>
  <c r="M990" i="10"/>
  <c r="U989" i="10"/>
  <c r="V989" i="10" s="1"/>
  <c r="X989" i="10" s="1"/>
  <c r="N989" i="10"/>
  <c r="M989" i="10"/>
  <c r="W988" i="10"/>
  <c r="U988" i="10"/>
  <c r="V988" i="10" s="1"/>
  <c r="N988" i="10"/>
  <c r="M988" i="10"/>
  <c r="W987" i="10"/>
  <c r="U987" i="10"/>
  <c r="V987" i="10" s="1"/>
  <c r="N987" i="10"/>
  <c r="M987" i="10"/>
  <c r="W986" i="10"/>
  <c r="U986" i="10"/>
  <c r="V986" i="10" s="1"/>
  <c r="N986" i="10"/>
  <c r="M986" i="10"/>
  <c r="O986" i="10" s="1"/>
  <c r="I986" i="10" s="1"/>
  <c r="J986" i="10" s="1"/>
  <c r="W985" i="10"/>
  <c r="U985" i="10"/>
  <c r="V985" i="10" s="1"/>
  <c r="N985" i="10"/>
  <c r="M985" i="10"/>
  <c r="W984" i="10"/>
  <c r="U984" i="10"/>
  <c r="V984" i="10" s="1"/>
  <c r="N984" i="10"/>
  <c r="M984" i="10"/>
  <c r="W983" i="10"/>
  <c r="U983" i="10"/>
  <c r="V983" i="10" s="1"/>
  <c r="N983" i="10"/>
  <c r="M983" i="10"/>
  <c r="O983" i="10" s="1"/>
  <c r="I983" i="10" s="1"/>
  <c r="J983" i="10" s="1"/>
  <c r="W982" i="10"/>
  <c r="U982" i="10"/>
  <c r="V982" i="10" s="1"/>
  <c r="N982" i="10"/>
  <c r="M982" i="10"/>
  <c r="O982" i="10" s="1"/>
  <c r="I982" i="10" s="1"/>
  <c r="J982" i="10" s="1"/>
  <c r="W981" i="10"/>
  <c r="U981" i="10"/>
  <c r="V981" i="10" s="1"/>
  <c r="N981" i="10"/>
  <c r="M981" i="10"/>
  <c r="O981" i="10" s="1"/>
  <c r="I981" i="10" s="1"/>
  <c r="J981" i="10" s="1"/>
  <c r="W980" i="10"/>
  <c r="U980" i="10"/>
  <c r="V980" i="10" s="1"/>
  <c r="N980" i="10"/>
  <c r="M980" i="10"/>
  <c r="W979" i="10"/>
  <c r="U979" i="10"/>
  <c r="V979" i="10" s="1"/>
  <c r="N979" i="10"/>
  <c r="M979" i="10"/>
  <c r="W978" i="10"/>
  <c r="U978" i="10"/>
  <c r="V978" i="10" s="1"/>
  <c r="N978" i="10"/>
  <c r="M978" i="10"/>
  <c r="O978" i="10" s="1"/>
  <c r="I978" i="10" s="1"/>
  <c r="J978" i="10" s="1"/>
  <c r="W977" i="10"/>
  <c r="U977" i="10"/>
  <c r="V977" i="10" s="1"/>
  <c r="X977" i="10" s="1"/>
  <c r="N977" i="10"/>
  <c r="M977" i="10"/>
  <c r="W976" i="10"/>
  <c r="U976" i="10"/>
  <c r="V976" i="10" s="1"/>
  <c r="X976" i="10" s="1"/>
  <c r="N976" i="10"/>
  <c r="M976" i="10"/>
  <c r="W975" i="10"/>
  <c r="U975" i="10"/>
  <c r="V975" i="10" s="1"/>
  <c r="N975" i="10"/>
  <c r="M975" i="10"/>
  <c r="W974" i="10"/>
  <c r="U974" i="10"/>
  <c r="V974" i="10" s="1"/>
  <c r="N974" i="10"/>
  <c r="M974" i="10"/>
  <c r="W973" i="10"/>
  <c r="U973" i="10"/>
  <c r="V973" i="10" s="1"/>
  <c r="N973" i="10"/>
  <c r="M973" i="10"/>
  <c r="W972" i="10"/>
  <c r="U972" i="10"/>
  <c r="V972" i="10" s="1"/>
  <c r="N972" i="10"/>
  <c r="M972" i="10"/>
  <c r="W971" i="10"/>
  <c r="U971" i="10"/>
  <c r="V971" i="10" s="1"/>
  <c r="X971" i="10" s="1"/>
  <c r="N971" i="10"/>
  <c r="M971" i="10"/>
  <c r="W970" i="10"/>
  <c r="U970" i="10"/>
  <c r="V970" i="10" s="1"/>
  <c r="X970" i="10" s="1"/>
  <c r="N970" i="10"/>
  <c r="M970" i="10"/>
  <c r="W969" i="10"/>
  <c r="U969" i="10"/>
  <c r="V969" i="10" s="1"/>
  <c r="N969" i="10"/>
  <c r="M969" i="10"/>
  <c r="W968" i="10"/>
  <c r="U968" i="10"/>
  <c r="V968" i="10" s="1"/>
  <c r="N968" i="10"/>
  <c r="M968" i="10"/>
  <c r="W967" i="10"/>
  <c r="U967" i="10"/>
  <c r="V967" i="10" s="1"/>
  <c r="N967" i="10"/>
  <c r="M967" i="10"/>
  <c r="W966" i="10"/>
  <c r="U966" i="10"/>
  <c r="V966" i="10" s="1"/>
  <c r="N966" i="10"/>
  <c r="M966" i="10"/>
  <c r="W965" i="10"/>
  <c r="U965" i="10"/>
  <c r="V965" i="10" s="1"/>
  <c r="N965" i="10"/>
  <c r="M965" i="10"/>
  <c r="W964" i="10"/>
  <c r="U964" i="10"/>
  <c r="V964" i="10" s="1"/>
  <c r="N964" i="10"/>
  <c r="M964" i="10"/>
  <c r="W963" i="10"/>
  <c r="U963" i="10"/>
  <c r="V963" i="10" s="1"/>
  <c r="N963" i="10"/>
  <c r="M963" i="10"/>
  <c r="W962" i="10"/>
  <c r="U962" i="10"/>
  <c r="V962" i="10" s="1"/>
  <c r="N962" i="10"/>
  <c r="M962" i="10"/>
  <c r="W961" i="10"/>
  <c r="U961" i="10"/>
  <c r="V961" i="10" s="1"/>
  <c r="N961" i="10"/>
  <c r="M961" i="10"/>
  <c r="W960" i="10"/>
  <c r="U960" i="10"/>
  <c r="V960" i="10" s="1"/>
  <c r="N960" i="10"/>
  <c r="M960" i="10"/>
  <c r="O960" i="10" s="1"/>
  <c r="I960" i="10" s="1"/>
  <c r="J960" i="10" s="1"/>
  <c r="W959" i="10"/>
  <c r="U959" i="10"/>
  <c r="V959" i="10" s="1"/>
  <c r="N959" i="10"/>
  <c r="M959" i="10"/>
  <c r="W958" i="10"/>
  <c r="U958" i="10"/>
  <c r="V958" i="10" s="1"/>
  <c r="N958" i="10"/>
  <c r="M958" i="10"/>
  <c r="W957" i="10"/>
  <c r="U957" i="10"/>
  <c r="V957" i="10" s="1"/>
  <c r="N957" i="10"/>
  <c r="M957" i="10"/>
  <c r="W956" i="10"/>
  <c r="U956" i="10"/>
  <c r="V956" i="10" s="1"/>
  <c r="N956" i="10"/>
  <c r="M956" i="10"/>
  <c r="U955" i="10"/>
  <c r="V955" i="10" s="1"/>
  <c r="X955" i="10" s="1"/>
  <c r="N955" i="10"/>
  <c r="M955" i="10"/>
  <c r="U954" i="10"/>
  <c r="V954" i="10" s="1"/>
  <c r="X954" i="10" s="1"/>
  <c r="Y954" i="10" s="1"/>
  <c r="N954" i="10"/>
  <c r="M954" i="10"/>
  <c r="U953" i="10"/>
  <c r="V953" i="10" s="1"/>
  <c r="X953" i="10" s="1"/>
  <c r="N953" i="10"/>
  <c r="M953" i="10"/>
  <c r="U952" i="10"/>
  <c r="V952" i="10" s="1"/>
  <c r="X952" i="10" s="1"/>
  <c r="N952" i="10"/>
  <c r="M952" i="10"/>
  <c r="U951" i="10"/>
  <c r="V951" i="10" s="1"/>
  <c r="X951" i="10" s="1"/>
  <c r="N951" i="10"/>
  <c r="M951" i="10"/>
  <c r="U950" i="10"/>
  <c r="V950" i="10" s="1"/>
  <c r="X950" i="10" s="1"/>
  <c r="N950" i="10"/>
  <c r="M950" i="10"/>
  <c r="U949" i="10"/>
  <c r="V949" i="10" s="1"/>
  <c r="X949" i="10" s="1"/>
  <c r="N949" i="10"/>
  <c r="M949" i="10"/>
  <c r="U948" i="10"/>
  <c r="V948" i="10" s="1"/>
  <c r="X948" i="10" s="1"/>
  <c r="N948" i="10"/>
  <c r="M948" i="10"/>
  <c r="U947" i="10"/>
  <c r="V947" i="10" s="1"/>
  <c r="X947" i="10" s="1"/>
  <c r="N947" i="10"/>
  <c r="M947" i="10"/>
  <c r="W946" i="10"/>
  <c r="U946" i="10"/>
  <c r="V946" i="10" s="1"/>
  <c r="N946" i="10"/>
  <c r="M946" i="10"/>
  <c r="W945" i="10"/>
  <c r="U945" i="10"/>
  <c r="V945" i="10" s="1"/>
  <c r="N945" i="10"/>
  <c r="M945" i="10"/>
  <c r="W944" i="10"/>
  <c r="U944" i="10"/>
  <c r="V944" i="10" s="1"/>
  <c r="N944" i="10"/>
  <c r="M944" i="10"/>
  <c r="W943" i="10"/>
  <c r="U943" i="10"/>
  <c r="V943" i="10" s="1"/>
  <c r="N943" i="10"/>
  <c r="M943" i="10"/>
  <c r="W942" i="10"/>
  <c r="U942" i="10"/>
  <c r="V942" i="10" s="1"/>
  <c r="N942" i="10"/>
  <c r="M942" i="10"/>
  <c r="W941" i="10"/>
  <c r="U941" i="10"/>
  <c r="V941" i="10" s="1"/>
  <c r="N941" i="10"/>
  <c r="M941" i="10"/>
  <c r="W940" i="10"/>
  <c r="U940" i="10"/>
  <c r="V940" i="10" s="1"/>
  <c r="N940" i="10"/>
  <c r="M940" i="10"/>
  <c r="W939" i="10"/>
  <c r="U939" i="10"/>
  <c r="V939" i="10" s="1"/>
  <c r="N939" i="10"/>
  <c r="M939" i="10"/>
  <c r="U938" i="10"/>
  <c r="V938" i="10" s="1"/>
  <c r="X938" i="10" s="1"/>
  <c r="N938" i="10"/>
  <c r="M938" i="10"/>
  <c r="U937" i="10"/>
  <c r="V937" i="10" s="1"/>
  <c r="X937" i="10" s="1"/>
  <c r="N937" i="10"/>
  <c r="M937" i="10"/>
  <c r="W936" i="10"/>
  <c r="U936" i="10"/>
  <c r="V936" i="10" s="1"/>
  <c r="N936" i="10"/>
  <c r="M936" i="10"/>
  <c r="W935" i="10"/>
  <c r="U935" i="10"/>
  <c r="V935" i="10" s="1"/>
  <c r="N935" i="10"/>
  <c r="M935" i="10"/>
  <c r="U934" i="10"/>
  <c r="V934" i="10" s="1"/>
  <c r="X934" i="10" s="1"/>
  <c r="N934" i="10"/>
  <c r="M934" i="10"/>
  <c r="U933" i="10"/>
  <c r="V933" i="10" s="1"/>
  <c r="X933" i="10" s="1"/>
  <c r="Y933" i="10" s="1"/>
  <c r="N933" i="10"/>
  <c r="M933" i="10"/>
  <c r="U932" i="10"/>
  <c r="V932" i="10" s="1"/>
  <c r="X932" i="10" s="1"/>
  <c r="N932" i="10"/>
  <c r="M932" i="10"/>
  <c r="W931" i="10"/>
  <c r="U931" i="10"/>
  <c r="V931" i="10" s="1"/>
  <c r="N931" i="10"/>
  <c r="M931" i="10"/>
  <c r="W930" i="10"/>
  <c r="U930" i="10"/>
  <c r="V930" i="10" s="1"/>
  <c r="N930" i="10"/>
  <c r="M930" i="10"/>
  <c r="W929" i="10"/>
  <c r="U929" i="10"/>
  <c r="V929" i="10" s="1"/>
  <c r="N929" i="10"/>
  <c r="M929" i="10"/>
  <c r="W928" i="10"/>
  <c r="U928" i="10"/>
  <c r="V928" i="10" s="1"/>
  <c r="N928" i="10"/>
  <c r="M928" i="10"/>
  <c r="W927" i="10"/>
  <c r="U927" i="10"/>
  <c r="V927" i="10" s="1"/>
  <c r="N927" i="10"/>
  <c r="M927" i="10"/>
  <c r="W926" i="10"/>
  <c r="U926" i="10"/>
  <c r="V926" i="10" s="1"/>
  <c r="N926" i="10"/>
  <c r="M926" i="10"/>
  <c r="W925" i="10"/>
  <c r="U925" i="10"/>
  <c r="V925" i="10" s="1"/>
  <c r="N925" i="10"/>
  <c r="M925" i="10"/>
  <c r="W924" i="10"/>
  <c r="U924" i="10"/>
  <c r="V924" i="10" s="1"/>
  <c r="N924" i="10"/>
  <c r="M924" i="10"/>
  <c r="W923" i="10"/>
  <c r="U923" i="10"/>
  <c r="V923" i="10" s="1"/>
  <c r="N923" i="10"/>
  <c r="M923" i="10"/>
  <c r="W922" i="10"/>
  <c r="U922" i="10"/>
  <c r="V922" i="10" s="1"/>
  <c r="N922" i="10"/>
  <c r="M922" i="10"/>
  <c r="W921" i="10"/>
  <c r="U921" i="10"/>
  <c r="V921" i="10" s="1"/>
  <c r="N921" i="10"/>
  <c r="M921" i="10"/>
  <c r="W920" i="10"/>
  <c r="U920" i="10"/>
  <c r="V920" i="10" s="1"/>
  <c r="N920" i="10"/>
  <c r="M920" i="10"/>
  <c r="W919" i="10"/>
  <c r="U919" i="10"/>
  <c r="V919" i="10" s="1"/>
  <c r="N919" i="10"/>
  <c r="M919" i="10"/>
  <c r="W918" i="10"/>
  <c r="U918" i="10"/>
  <c r="V918" i="10" s="1"/>
  <c r="N918" i="10"/>
  <c r="M918" i="10"/>
  <c r="W917" i="10"/>
  <c r="U917" i="10"/>
  <c r="V917" i="10" s="1"/>
  <c r="N917" i="10"/>
  <c r="M917" i="10"/>
  <c r="W916" i="10"/>
  <c r="U916" i="10"/>
  <c r="V916" i="10" s="1"/>
  <c r="N916" i="10"/>
  <c r="M916" i="10"/>
  <c r="W915" i="10"/>
  <c r="U915" i="10"/>
  <c r="V915" i="10" s="1"/>
  <c r="N915" i="10"/>
  <c r="M915" i="10"/>
  <c r="U914" i="10"/>
  <c r="V914" i="10" s="1"/>
  <c r="X914" i="10" s="1"/>
  <c r="Y914" i="10" s="1"/>
  <c r="N914" i="10"/>
  <c r="M914" i="10"/>
  <c r="W913" i="10"/>
  <c r="U913" i="10"/>
  <c r="V913" i="10" s="1"/>
  <c r="N913" i="10"/>
  <c r="M913" i="10"/>
  <c r="W912" i="10"/>
  <c r="U912" i="10"/>
  <c r="V912" i="10" s="1"/>
  <c r="N912" i="10"/>
  <c r="M912" i="10"/>
  <c r="U911" i="10"/>
  <c r="V911" i="10" s="1"/>
  <c r="X911" i="10" s="1"/>
  <c r="N911" i="10"/>
  <c r="M911" i="10"/>
  <c r="U910" i="10"/>
  <c r="V910" i="10" s="1"/>
  <c r="X910" i="10" s="1"/>
  <c r="N910" i="10"/>
  <c r="M910" i="10"/>
  <c r="U909" i="10"/>
  <c r="V909" i="10" s="1"/>
  <c r="X909" i="10" s="1"/>
  <c r="N909" i="10"/>
  <c r="M909" i="10"/>
  <c r="U908" i="10"/>
  <c r="V908" i="10" s="1"/>
  <c r="X908" i="10" s="1"/>
  <c r="Y908" i="10" s="1"/>
  <c r="N908" i="10"/>
  <c r="M908" i="10"/>
  <c r="U907" i="10"/>
  <c r="V907" i="10" s="1"/>
  <c r="X907" i="10" s="1"/>
  <c r="Y907" i="10" s="1"/>
  <c r="N907" i="10"/>
  <c r="M907" i="10"/>
  <c r="U906" i="10"/>
  <c r="V906" i="10" s="1"/>
  <c r="X906" i="10" s="1"/>
  <c r="Y906" i="10" s="1"/>
  <c r="N906" i="10"/>
  <c r="M906" i="10"/>
  <c r="U905" i="10"/>
  <c r="V905" i="10" s="1"/>
  <c r="X905" i="10" s="1"/>
  <c r="N905" i="10"/>
  <c r="M905" i="10"/>
  <c r="U904" i="10"/>
  <c r="V904" i="10" s="1"/>
  <c r="X904" i="10" s="1"/>
  <c r="Y904" i="10" s="1"/>
  <c r="N904" i="10"/>
  <c r="M904" i="10"/>
  <c r="U903" i="10"/>
  <c r="V903" i="10" s="1"/>
  <c r="X903" i="10" s="1"/>
  <c r="N903" i="10"/>
  <c r="M903" i="10"/>
  <c r="U902" i="10"/>
  <c r="V902" i="10" s="1"/>
  <c r="X902" i="10" s="1"/>
  <c r="Y902" i="10" s="1"/>
  <c r="N902" i="10"/>
  <c r="M902" i="10"/>
  <c r="O902" i="10" s="1"/>
  <c r="I902" i="10" s="1"/>
  <c r="J902" i="10" s="1"/>
  <c r="U901" i="10"/>
  <c r="V901" i="10" s="1"/>
  <c r="X901" i="10" s="1"/>
  <c r="N901" i="10"/>
  <c r="M901" i="10"/>
  <c r="U900" i="10"/>
  <c r="V900" i="10" s="1"/>
  <c r="X900" i="10" s="1"/>
  <c r="Y900" i="10" s="1"/>
  <c r="N900" i="10"/>
  <c r="M900" i="10"/>
  <c r="W899" i="10"/>
  <c r="U899" i="10"/>
  <c r="V899" i="10" s="1"/>
  <c r="X899" i="10" s="1"/>
  <c r="N899" i="10"/>
  <c r="M899" i="10"/>
  <c r="W898" i="10"/>
  <c r="U898" i="10"/>
  <c r="V898" i="10" s="1"/>
  <c r="X898" i="10" s="1"/>
  <c r="N898" i="10"/>
  <c r="M898" i="10"/>
  <c r="W897" i="10"/>
  <c r="U897" i="10"/>
  <c r="V897" i="10" s="1"/>
  <c r="N897" i="10"/>
  <c r="M897" i="10"/>
  <c r="W896" i="10"/>
  <c r="U896" i="10"/>
  <c r="V896" i="10" s="1"/>
  <c r="N896" i="10"/>
  <c r="M896" i="10"/>
  <c r="W895" i="10"/>
  <c r="U895" i="10"/>
  <c r="V895" i="10" s="1"/>
  <c r="N895" i="10"/>
  <c r="M895" i="10"/>
  <c r="W894" i="10"/>
  <c r="U894" i="10"/>
  <c r="V894" i="10" s="1"/>
  <c r="N894" i="10"/>
  <c r="M894" i="10"/>
  <c r="W893" i="10"/>
  <c r="U893" i="10"/>
  <c r="V893" i="10" s="1"/>
  <c r="N893" i="10"/>
  <c r="M893" i="10"/>
  <c r="W892" i="10"/>
  <c r="U892" i="10"/>
  <c r="V892" i="10" s="1"/>
  <c r="N892" i="10"/>
  <c r="M892" i="10"/>
  <c r="W891" i="10"/>
  <c r="U891" i="10"/>
  <c r="V891" i="10" s="1"/>
  <c r="N891" i="10"/>
  <c r="M891" i="10"/>
  <c r="W890" i="10"/>
  <c r="U890" i="10"/>
  <c r="V890" i="10" s="1"/>
  <c r="N890" i="10"/>
  <c r="M890" i="10"/>
  <c r="W889" i="10"/>
  <c r="U889" i="10"/>
  <c r="V889" i="10" s="1"/>
  <c r="N889" i="10"/>
  <c r="M889" i="10"/>
  <c r="W888" i="10"/>
  <c r="U888" i="10"/>
  <c r="V888" i="10" s="1"/>
  <c r="N888" i="10"/>
  <c r="M888" i="10"/>
  <c r="W887" i="10"/>
  <c r="U887" i="10"/>
  <c r="V887" i="10" s="1"/>
  <c r="N887" i="10"/>
  <c r="M887" i="10"/>
  <c r="W886" i="10"/>
  <c r="U886" i="10"/>
  <c r="V886" i="10" s="1"/>
  <c r="N886" i="10"/>
  <c r="M886" i="10"/>
  <c r="W885" i="10"/>
  <c r="U885" i="10"/>
  <c r="V885" i="10" s="1"/>
  <c r="N885" i="10"/>
  <c r="M885" i="10"/>
  <c r="W884" i="10"/>
  <c r="U884" i="10"/>
  <c r="V884" i="10" s="1"/>
  <c r="N884" i="10"/>
  <c r="M884" i="10"/>
  <c r="W883" i="10"/>
  <c r="U883" i="10"/>
  <c r="V883" i="10" s="1"/>
  <c r="N883" i="10"/>
  <c r="M883" i="10"/>
  <c r="W882" i="10"/>
  <c r="U882" i="10"/>
  <c r="V882" i="10" s="1"/>
  <c r="N882" i="10"/>
  <c r="M882" i="10"/>
  <c r="W881" i="10"/>
  <c r="U881" i="10"/>
  <c r="V881" i="10" s="1"/>
  <c r="X881" i="10" s="1"/>
  <c r="N881" i="10"/>
  <c r="M881" i="10"/>
  <c r="W880" i="10"/>
  <c r="U880" i="10"/>
  <c r="V880" i="10" s="1"/>
  <c r="N880" i="10"/>
  <c r="M880" i="10"/>
  <c r="W879" i="10"/>
  <c r="U879" i="10"/>
  <c r="V879" i="10" s="1"/>
  <c r="X879" i="10" s="1"/>
  <c r="N879" i="10"/>
  <c r="M879" i="10"/>
  <c r="W878" i="10"/>
  <c r="U878" i="10"/>
  <c r="V878" i="10" s="1"/>
  <c r="N878" i="10"/>
  <c r="M878" i="10"/>
  <c r="W877" i="10"/>
  <c r="U877" i="10"/>
  <c r="V877" i="10" s="1"/>
  <c r="N877" i="10"/>
  <c r="M877" i="10"/>
  <c r="W876" i="10"/>
  <c r="U876" i="10"/>
  <c r="V876" i="10" s="1"/>
  <c r="X876" i="10" s="1"/>
  <c r="N876" i="10"/>
  <c r="M876" i="10"/>
  <c r="W875" i="10"/>
  <c r="U875" i="10"/>
  <c r="V875" i="10" s="1"/>
  <c r="N875" i="10"/>
  <c r="M875" i="10"/>
  <c r="U874" i="10"/>
  <c r="V874" i="10" s="1"/>
  <c r="X874" i="10" s="1"/>
  <c r="N874" i="10"/>
  <c r="M874" i="10"/>
  <c r="U873" i="10"/>
  <c r="V873" i="10" s="1"/>
  <c r="X873" i="10" s="1"/>
  <c r="N873" i="10"/>
  <c r="M873" i="10"/>
  <c r="U872" i="10"/>
  <c r="V872" i="10" s="1"/>
  <c r="X872" i="10" s="1"/>
  <c r="N872" i="10"/>
  <c r="M872" i="10"/>
  <c r="U871" i="10"/>
  <c r="V871" i="10" s="1"/>
  <c r="X871" i="10" s="1"/>
  <c r="N871" i="10"/>
  <c r="M871" i="10"/>
  <c r="U870" i="10"/>
  <c r="V870" i="10" s="1"/>
  <c r="X870" i="10" s="1"/>
  <c r="N870" i="10"/>
  <c r="M870" i="10"/>
  <c r="U869" i="10"/>
  <c r="V869" i="10" s="1"/>
  <c r="X869" i="10" s="1"/>
  <c r="N869" i="10"/>
  <c r="M869" i="10"/>
  <c r="U868" i="10"/>
  <c r="V868" i="10" s="1"/>
  <c r="X868" i="10" s="1"/>
  <c r="N868" i="10"/>
  <c r="M868" i="10"/>
  <c r="U867" i="10"/>
  <c r="V867" i="10" s="1"/>
  <c r="X867" i="10" s="1"/>
  <c r="Y867" i="10" s="1"/>
  <c r="N867" i="10"/>
  <c r="M867" i="10"/>
  <c r="U866" i="10"/>
  <c r="V866" i="10" s="1"/>
  <c r="X866" i="10" s="1"/>
  <c r="N866" i="10"/>
  <c r="M866" i="10"/>
  <c r="U865" i="10"/>
  <c r="V865" i="10" s="1"/>
  <c r="X865" i="10" s="1"/>
  <c r="N865" i="10"/>
  <c r="M865" i="10"/>
  <c r="U864" i="10"/>
  <c r="V864" i="10" s="1"/>
  <c r="X864" i="10" s="1"/>
  <c r="R864" i="10" s="1"/>
  <c r="Q864" i="10" s="1"/>
  <c r="N864" i="10"/>
  <c r="M864" i="10"/>
  <c r="U863" i="10"/>
  <c r="V863" i="10" s="1"/>
  <c r="X863" i="10" s="1"/>
  <c r="N863" i="10"/>
  <c r="M863" i="10"/>
  <c r="U862" i="10"/>
  <c r="V862" i="10" s="1"/>
  <c r="X862" i="10" s="1"/>
  <c r="N862" i="10"/>
  <c r="M862" i="10"/>
  <c r="W861" i="10"/>
  <c r="U861" i="10"/>
  <c r="V861" i="10" s="1"/>
  <c r="N861" i="10"/>
  <c r="M861" i="10"/>
  <c r="W860" i="10"/>
  <c r="U860" i="10"/>
  <c r="V860" i="10" s="1"/>
  <c r="X860" i="10" s="1"/>
  <c r="N860" i="10"/>
  <c r="M860" i="10"/>
  <c r="W859" i="10"/>
  <c r="U859" i="10"/>
  <c r="V859" i="10" s="1"/>
  <c r="N859" i="10"/>
  <c r="M859" i="10"/>
  <c r="W858" i="10"/>
  <c r="U858" i="10"/>
  <c r="V858" i="10" s="1"/>
  <c r="N858" i="10"/>
  <c r="M858" i="10"/>
  <c r="W857" i="10"/>
  <c r="U857" i="10"/>
  <c r="V857" i="10" s="1"/>
  <c r="N857" i="10"/>
  <c r="M857" i="10"/>
  <c r="W856" i="10"/>
  <c r="U856" i="10"/>
  <c r="V856" i="10" s="1"/>
  <c r="X856" i="10" s="1"/>
  <c r="N856" i="10"/>
  <c r="M856" i="10"/>
  <c r="W855" i="10"/>
  <c r="U855" i="10"/>
  <c r="V855" i="10" s="1"/>
  <c r="N855" i="10"/>
  <c r="M855" i="10"/>
  <c r="W854" i="10"/>
  <c r="U854" i="10"/>
  <c r="V854" i="10" s="1"/>
  <c r="X854" i="10" s="1"/>
  <c r="N854" i="10"/>
  <c r="M854" i="10"/>
  <c r="W853" i="10"/>
  <c r="U853" i="10"/>
  <c r="V853" i="10" s="1"/>
  <c r="N853" i="10"/>
  <c r="M853" i="10"/>
  <c r="W852" i="10"/>
  <c r="U852" i="10"/>
  <c r="V852" i="10" s="1"/>
  <c r="X852" i="10" s="1"/>
  <c r="N852" i="10"/>
  <c r="M852" i="10"/>
  <c r="W851" i="10"/>
  <c r="U851" i="10"/>
  <c r="V851" i="10" s="1"/>
  <c r="N851" i="10"/>
  <c r="M851" i="10"/>
  <c r="W850" i="10"/>
  <c r="U850" i="10"/>
  <c r="V850" i="10" s="1"/>
  <c r="X850" i="10" s="1"/>
  <c r="N850" i="10"/>
  <c r="M850" i="10"/>
  <c r="W849" i="10"/>
  <c r="U849" i="10"/>
  <c r="V849" i="10" s="1"/>
  <c r="X849" i="10" s="1"/>
  <c r="N849" i="10"/>
  <c r="M849" i="10"/>
  <c r="W848" i="10"/>
  <c r="U848" i="10"/>
  <c r="V848" i="10" s="1"/>
  <c r="N848" i="10"/>
  <c r="M848" i="10"/>
  <c r="W847" i="10"/>
  <c r="U847" i="10"/>
  <c r="V847" i="10" s="1"/>
  <c r="N847" i="10"/>
  <c r="M847" i="10"/>
  <c r="W846" i="10"/>
  <c r="U846" i="10"/>
  <c r="V846" i="10" s="1"/>
  <c r="N846" i="10"/>
  <c r="M846" i="10"/>
  <c r="W845" i="10"/>
  <c r="U845" i="10"/>
  <c r="V845" i="10" s="1"/>
  <c r="N845" i="10"/>
  <c r="M845" i="10"/>
  <c r="W844" i="10"/>
  <c r="U844" i="10"/>
  <c r="V844" i="10" s="1"/>
  <c r="N844" i="10"/>
  <c r="M844" i="10"/>
  <c r="W843" i="10"/>
  <c r="U843" i="10"/>
  <c r="V843" i="10" s="1"/>
  <c r="N843" i="10"/>
  <c r="M843" i="10"/>
  <c r="W842" i="10"/>
  <c r="U842" i="10"/>
  <c r="V842" i="10" s="1"/>
  <c r="N842" i="10"/>
  <c r="M842" i="10"/>
  <c r="W841" i="10"/>
  <c r="U841" i="10"/>
  <c r="V841" i="10" s="1"/>
  <c r="N841" i="10"/>
  <c r="M841" i="10"/>
  <c r="U840" i="10"/>
  <c r="V840" i="10" s="1"/>
  <c r="X840" i="10" s="1"/>
  <c r="N840" i="10"/>
  <c r="M840" i="10"/>
  <c r="U839" i="10"/>
  <c r="V839" i="10" s="1"/>
  <c r="X839" i="10" s="1"/>
  <c r="Y839" i="10" s="1"/>
  <c r="N839" i="10"/>
  <c r="M839" i="10"/>
  <c r="U838" i="10"/>
  <c r="V838" i="10" s="1"/>
  <c r="X838" i="10" s="1"/>
  <c r="N838" i="10"/>
  <c r="M838" i="10"/>
  <c r="U837" i="10"/>
  <c r="V837" i="10" s="1"/>
  <c r="X837" i="10" s="1"/>
  <c r="N837" i="10"/>
  <c r="M837" i="10"/>
  <c r="U836" i="10"/>
  <c r="V836" i="10" s="1"/>
  <c r="X836" i="10" s="1"/>
  <c r="N836" i="10"/>
  <c r="M836" i="10"/>
  <c r="U835" i="10"/>
  <c r="V835" i="10" s="1"/>
  <c r="X835" i="10" s="1"/>
  <c r="N835" i="10"/>
  <c r="M835" i="10"/>
  <c r="U834" i="10"/>
  <c r="V834" i="10" s="1"/>
  <c r="X834" i="10" s="1"/>
  <c r="N834" i="10"/>
  <c r="M834" i="10"/>
  <c r="U833" i="10"/>
  <c r="V833" i="10" s="1"/>
  <c r="X833" i="10" s="1"/>
  <c r="N833" i="10"/>
  <c r="M833" i="10"/>
  <c r="U832" i="10"/>
  <c r="V832" i="10" s="1"/>
  <c r="X832" i="10" s="1"/>
  <c r="N832" i="10"/>
  <c r="M832" i="10"/>
  <c r="U831" i="10"/>
  <c r="V831" i="10" s="1"/>
  <c r="X831" i="10" s="1"/>
  <c r="N831" i="10"/>
  <c r="M831" i="10"/>
  <c r="W830" i="10"/>
  <c r="U830" i="10"/>
  <c r="V830" i="10" s="1"/>
  <c r="X830" i="10" s="1"/>
  <c r="N830" i="10"/>
  <c r="M830" i="10"/>
  <c r="W829" i="10"/>
  <c r="U829" i="10"/>
  <c r="V829" i="10" s="1"/>
  <c r="X829" i="10" s="1"/>
  <c r="Y829" i="10" s="1"/>
  <c r="N829" i="10"/>
  <c r="M829" i="10"/>
  <c r="W828" i="10"/>
  <c r="U828" i="10"/>
  <c r="V828" i="10" s="1"/>
  <c r="N828" i="10"/>
  <c r="M828" i="10"/>
  <c r="J828" i="10"/>
  <c r="W827" i="10"/>
  <c r="U827" i="10"/>
  <c r="V827" i="10" s="1"/>
  <c r="N827" i="10"/>
  <c r="M827" i="10"/>
  <c r="W826" i="10"/>
  <c r="U826" i="10"/>
  <c r="V826" i="10" s="1"/>
  <c r="N826" i="10"/>
  <c r="M826" i="10"/>
  <c r="W825" i="10"/>
  <c r="U825" i="10"/>
  <c r="V825" i="10" s="1"/>
  <c r="N825" i="10"/>
  <c r="M825" i="10"/>
  <c r="U824" i="10"/>
  <c r="V824" i="10" s="1"/>
  <c r="X824" i="10" s="1"/>
  <c r="N824" i="10"/>
  <c r="M824" i="10"/>
  <c r="U823" i="10"/>
  <c r="V823" i="10" s="1"/>
  <c r="X823" i="10" s="1"/>
  <c r="N823" i="10"/>
  <c r="M823" i="10"/>
  <c r="U822" i="10"/>
  <c r="V822" i="10" s="1"/>
  <c r="X822" i="10" s="1"/>
  <c r="N822" i="10"/>
  <c r="M822" i="10"/>
  <c r="U821" i="10"/>
  <c r="V821" i="10" s="1"/>
  <c r="X821" i="10" s="1"/>
  <c r="Y821" i="10" s="1"/>
  <c r="N821" i="10"/>
  <c r="M821" i="10"/>
  <c r="U820" i="10"/>
  <c r="V820" i="10" s="1"/>
  <c r="X820" i="10" s="1"/>
  <c r="N820" i="10"/>
  <c r="M820" i="10"/>
  <c r="U819" i="10"/>
  <c r="V819" i="10" s="1"/>
  <c r="X819" i="10" s="1"/>
  <c r="Y819" i="10" s="1"/>
  <c r="N819" i="10"/>
  <c r="M819" i="10"/>
  <c r="U818" i="10"/>
  <c r="V818" i="10" s="1"/>
  <c r="X818" i="10" s="1"/>
  <c r="N818" i="10"/>
  <c r="M818" i="10"/>
  <c r="U817" i="10"/>
  <c r="V817" i="10" s="1"/>
  <c r="X817" i="10" s="1"/>
  <c r="N817" i="10"/>
  <c r="M817" i="10"/>
  <c r="U816" i="10"/>
  <c r="V816" i="10" s="1"/>
  <c r="X816" i="10" s="1"/>
  <c r="N816" i="10"/>
  <c r="M816" i="10"/>
  <c r="U815" i="10"/>
  <c r="V815" i="10" s="1"/>
  <c r="X815" i="10" s="1"/>
  <c r="N815" i="10"/>
  <c r="M815" i="10"/>
  <c r="U814" i="10"/>
  <c r="V814" i="10" s="1"/>
  <c r="X814" i="10" s="1"/>
  <c r="N814" i="10"/>
  <c r="M814" i="10"/>
  <c r="U813" i="10"/>
  <c r="V813" i="10" s="1"/>
  <c r="X813" i="10" s="1"/>
  <c r="N813" i="10"/>
  <c r="M813" i="10"/>
  <c r="O813" i="10" s="1"/>
  <c r="U812" i="10"/>
  <c r="V812" i="10" s="1"/>
  <c r="X812" i="10" s="1"/>
  <c r="N812" i="10"/>
  <c r="M812" i="10"/>
  <c r="U811" i="10"/>
  <c r="V811" i="10" s="1"/>
  <c r="X811" i="10" s="1"/>
  <c r="N811" i="10"/>
  <c r="M811" i="10"/>
  <c r="U810" i="10"/>
  <c r="V810" i="10" s="1"/>
  <c r="X810" i="10" s="1"/>
  <c r="N810" i="10"/>
  <c r="M810" i="10"/>
  <c r="U809" i="10"/>
  <c r="V809" i="10" s="1"/>
  <c r="X809" i="10" s="1"/>
  <c r="N809" i="10"/>
  <c r="M809" i="10"/>
  <c r="O809" i="10" s="1"/>
  <c r="U808" i="10"/>
  <c r="V808" i="10" s="1"/>
  <c r="X808" i="10" s="1"/>
  <c r="N808" i="10"/>
  <c r="M808" i="10"/>
  <c r="U807" i="10"/>
  <c r="V807" i="10" s="1"/>
  <c r="X807" i="10" s="1"/>
  <c r="Y807" i="10" s="1"/>
  <c r="N807" i="10"/>
  <c r="M807" i="10"/>
  <c r="U806" i="10"/>
  <c r="V806" i="10" s="1"/>
  <c r="X806" i="10" s="1"/>
  <c r="N806" i="10"/>
  <c r="M806" i="10"/>
  <c r="U805" i="10"/>
  <c r="V805" i="10" s="1"/>
  <c r="X805" i="10" s="1"/>
  <c r="N805" i="10"/>
  <c r="M805" i="10"/>
  <c r="U804" i="10"/>
  <c r="V804" i="10" s="1"/>
  <c r="X804" i="10" s="1"/>
  <c r="N804" i="10"/>
  <c r="M804" i="10"/>
  <c r="U803" i="10"/>
  <c r="V803" i="10" s="1"/>
  <c r="X803" i="10" s="1"/>
  <c r="N803" i="10"/>
  <c r="M803" i="10"/>
  <c r="U802" i="10"/>
  <c r="V802" i="10" s="1"/>
  <c r="X802" i="10" s="1"/>
  <c r="N802" i="10"/>
  <c r="M802" i="10"/>
  <c r="U801" i="10"/>
  <c r="V801" i="10" s="1"/>
  <c r="X801" i="10" s="1"/>
  <c r="N801" i="10"/>
  <c r="M801" i="10"/>
  <c r="O801" i="10" s="1"/>
  <c r="U800" i="10"/>
  <c r="V800" i="10" s="1"/>
  <c r="X800" i="10" s="1"/>
  <c r="N800" i="10"/>
  <c r="M800" i="10"/>
  <c r="U799" i="10"/>
  <c r="V799" i="10" s="1"/>
  <c r="X799" i="10" s="1"/>
  <c r="R799" i="10" s="1"/>
  <c r="Q799" i="10" s="1"/>
  <c r="N799" i="10"/>
  <c r="M799" i="10"/>
  <c r="U798" i="10"/>
  <c r="V798" i="10" s="1"/>
  <c r="X798" i="10" s="1"/>
  <c r="N798" i="10"/>
  <c r="M798" i="10"/>
  <c r="U797" i="10"/>
  <c r="V797" i="10" s="1"/>
  <c r="X797" i="10" s="1"/>
  <c r="N797" i="10"/>
  <c r="M797" i="10"/>
  <c r="J797" i="10"/>
  <c r="W796" i="10"/>
  <c r="U796" i="10"/>
  <c r="V796" i="10" s="1"/>
  <c r="N796" i="10"/>
  <c r="M796" i="10"/>
  <c r="O796" i="10" s="1"/>
  <c r="I796" i="10" s="1"/>
  <c r="J796" i="10" s="1"/>
  <c r="W795" i="10"/>
  <c r="U795" i="10"/>
  <c r="V795" i="10" s="1"/>
  <c r="N795" i="10"/>
  <c r="M795" i="10"/>
  <c r="W794" i="10"/>
  <c r="U794" i="10"/>
  <c r="V794" i="10" s="1"/>
  <c r="N794" i="10"/>
  <c r="M794" i="10"/>
  <c r="W793" i="10"/>
  <c r="U793" i="10"/>
  <c r="V793" i="10" s="1"/>
  <c r="N793" i="10"/>
  <c r="M793" i="10"/>
  <c r="O793" i="10" s="1"/>
  <c r="I793" i="10" s="1"/>
  <c r="J793" i="10" s="1"/>
  <c r="W792" i="10"/>
  <c r="U792" i="10"/>
  <c r="V792" i="10" s="1"/>
  <c r="N792" i="10"/>
  <c r="M792" i="10"/>
  <c r="W791" i="10"/>
  <c r="U791" i="10"/>
  <c r="V791" i="10" s="1"/>
  <c r="N791" i="10"/>
  <c r="M791" i="10"/>
  <c r="W790" i="10"/>
  <c r="U790" i="10"/>
  <c r="V790" i="10" s="1"/>
  <c r="N790" i="10"/>
  <c r="M790" i="10"/>
  <c r="W789" i="10"/>
  <c r="U789" i="10"/>
  <c r="V789" i="10" s="1"/>
  <c r="N789" i="10"/>
  <c r="M789" i="10"/>
  <c r="W788" i="10"/>
  <c r="U788" i="10"/>
  <c r="V788" i="10" s="1"/>
  <c r="N788" i="10"/>
  <c r="M788" i="10"/>
  <c r="O788" i="10" s="1"/>
  <c r="I788" i="10" s="1"/>
  <c r="J788" i="10" s="1"/>
  <c r="W787" i="10"/>
  <c r="U787" i="10"/>
  <c r="V787" i="10" s="1"/>
  <c r="N787" i="10"/>
  <c r="M787" i="10"/>
  <c r="W786" i="10"/>
  <c r="U786" i="10"/>
  <c r="V786" i="10" s="1"/>
  <c r="N786" i="10"/>
  <c r="M786" i="10"/>
  <c r="W785" i="10"/>
  <c r="U785" i="10"/>
  <c r="V785" i="10" s="1"/>
  <c r="N785" i="10"/>
  <c r="M785" i="10"/>
  <c r="O785" i="10" s="1"/>
  <c r="I785" i="10" s="1"/>
  <c r="J785" i="10" s="1"/>
  <c r="W784" i="10"/>
  <c r="U784" i="10"/>
  <c r="V784" i="10" s="1"/>
  <c r="N784" i="10"/>
  <c r="M784" i="10"/>
  <c r="W783" i="10"/>
  <c r="U783" i="10"/>
  <c r="V783" i="10" s="1"/>
  <c r="N783" i="10"/>
  <c r="M783" i="10"/>
  <c r="W782" i="10"/>
  <c r="U782" i="10"/>
  <c r="V782" i="10" s="1"/>
  <c r="N782" i="10"/>
  <c r="M782" i="10"/>
  <c r="W781" i="10"/>
  <c r="U781" i="10"/>
  <c r="V781" i="10" s="1"/>
  <c r="N781" i="10"/>
  <c r="M781" i="10"/>
  <c r="W780" i="10"/>
  <c r="U780" i="10"/>
  <c r="V780" i="10" s="1"/>
  <c r="N780" i="10"/>
  <c r="M780" i="10"/>
  <c r="W779" i="10"/>
  <c r="U779" i="10"/>
  <c r="V779" i="10" s="1"/>
  <c r="N779" i="10"/>
  <c r="M779" i="10"/>
  <c r="W778" i="10"/>
  <c r="U778" i="10"/>
  <c r="V778" i="10" s="1"/>
  <c r="N778" i="10"/>
  <c r="M778" i="10"/>
  <c r="W777" i="10"/>
  <c r="U777" i="10"/>
  <c r="V777" i="10" s="1"/>
  <c r="N777" i="10"/>
  <c r="M777" i="10"/>
  <c r="W776" i="10"/>
  <c r="U776" i="10"/>
  <c r="V776" i="10" s="1"/>
  <c r="N776" i="10"/>
  <c r="M776" i="10"/>
  <c r="W775" i="10"/>
  <c r="U775" i="10"/>
  <c r="V775" i="10" s="1"/>
  <c r="N775" i="10"/>
  <c r="M775" i="10"/>
  <c r="W774" i="10"/>
  <c r="U774" i="10"/>
  <c r="V774" i="10" s="1"/>
  <c r="X774" i="10" s="1"/>
  <c r="R774" i="10" s="1"/>
  <c r="Q774" i="10" s="1"/>
  <c r="N774" i="10"/>
  <c r="M774" i="10"/>
  <c r="W773" i="10"/>
  <c r="U773" i="10"/>
  <c r="V773" i="10" s="1"/>
  <c r="X773" i="10" s="1"/>
  <c r="R773" i="10" s="1"/>
  <c r="Q773" i="10" s="1"/>
  <c r="N773" i="10"/>
  <c r="M773" i="10"/>
  <c r="W772" i="10"/>
  <c r="U772" i="10"/>
  <c r="V772" i="10" s="1"/>
  <c r="N772" i="10"/>
  <c r="M772" i="10"/>
  <c r="U771" i="10"/>
  <c r="V771" i="10" s="1"/>
  <c r="X771" i="10" s="1"/>
  <c r="N771" i="10"/>
  <c r="M771" i="10"/>
  <c r="W770" i="10"/>
  <c r="U770" i="10"/>
  <c r="V770" i="10" s="1"/>
  <c r="N770" i="10"/>
  <c r="M770" i="10"/>
  <c r="U769" i="10"/>
  <c r="V769" i="10" s="1"/>
  <c r="X769" i="10" s="1"/>
  <c r="N769" i="10"/>
  <c r="M769" i="10"/>
  <c r="U768" i="10"/>
  <c r="V768" i="10" s="1"/>
  <c r="X768" i="10" s="1"/>
  <c r="R768" i="10" s="1"/>
  <c r="Q768" i="10" s="1"/>
  <c r="N768" i="10"/>
  <c r="M768" i="10"/>
  <c r="W767" i="10"/>
  <c r="U767" i="10"/>
  <c r="V767" i="10" s="1"/>
  <c r="N767" i="10"/>
  <c r="M767" i="10"/>
  <c r="W766" i="10"/>
  <c r="U766" i="10"/>
  <c r="V766" i="10" s="1"/>
  <c r="N766" i="10"/>
  <c r="M766" i="10"/>
  <c r="W765" i="10"/>
  <c r="U765" i="10"/>
  <c r="V765" i="10" s="1"/>
  <c r="N765" i="10"/>
  <c r="M765" i="10"/>
  <c r="W764" i="10"/>
  <c r="U764" i="10"/>
  <c r="V764" i="10" s="1"/>
  <c r="N764" i="10"/>
  <c r="M764" i="10"/>
  <c r="W763" i="10"/>
  <c r="U763" i="10"/>
  <c r="V763" i="10" s="1"/>
  <c r="N763" i="10"/>
  <c r="M763" i="10"/>
  <c r="W762" i="10"/>
  <c r="U762" i="10"/>
  <c r="V762" i="10" s="1"/>
  <c r="N762" i="10"/>
  <c r="M762" i="10"/>
  <c r="W761" i="10"/>
  <c r="U761" i="10"/>
  <c r="V761" i="10" s="1"/>
  <c r="N761" i="10"/>
  <c r="M761" i="10"/>
  <c r="W760" i="10"/>
  <c r="U760" i="10"/>
  <c r="V760" i="10" s="1"/>
  <c r="N760" i="10"/>
  <c r="M760" i="10"/>
  <c r="W759" i="10"/>
  <c r="U759" i="10"/>
  <c r="V759" i="10" s="1"/>
  <c r="N759" i="10"/>
  <c r="M759" i="10"/>
  <c r="W758" i="10"/>
  <c r="U758" i="10"/>
  <c r="V758" i="10" s="1"/>
  <c r="N758" i="10"/>
  <c r="M758" i="10"/>
  <c r="W757" i="10"/>
  <c r="U757" i="10"/>
  <c r="V757" i="10" s="1"/>
  <c r="N757" i="10"/>
  <c r="M757" i="10"/>
  <c r="W756" i="10"/>
  <c r="U756" i="10"/>
  <c r="V756" i="10" s="1"/>
  <c r="N756" i="10"/>
  <c r="M756" i="10"/>
  <c r="W755" i="10"/>
  <c r="U755" i="10"/>
  <c r="V755" i="10" s="1"/>
  <c r="N755" i="10"/>
  <c r="M755" i="10"/>
  <c r="W754" i="10"/>
  <c r="U754" i="10"/>
  <c r="V754" i="10" s="1"/>
  <c r="N754" i="10"/>
  <c r="M754" i="10"/>
  <c r="W753" i="10"/>
  <c r="U753" i="10"/>
  <c r="V753" i="10" s="1"/>
  <c r="N753" i="10"/>
  <c r="M753" i="10"/>
  <c r="W752" i="10"/>
  <c r="U752" i="10"/>
  <c r="V752" i="10" s="1"/>
  <c r="N752" i="10"/>
  <c r="M752" i="10"/>
  <c r="W751" i="10"/>
  <c r="U751" i="10"/>
  <c r="V751" i="10" s="1"/>
  <c r="N751" i="10"/>
  <c r="M751" i="10"/>
  <c r="W750" i="10"/>
  <c r="U750" i="10"/>
  <c r="V750" i="10" s="1"/>
  <c r="N750" i="10"/>
  <c r="M750" i="10"/>
  <c r="W749" i="10"/>
  <c r="U749" i="10"/>
  <c r="V749" i="10" s="1"/>
  <c r="N749" i="10"/>
  <c r="M749" i="10"/>
  <c r="W748" i="10"/>
  <c r="U748" i="10"/>
  <c r="V748" i="10" s="1"/>
  <c r="N748" i="10"/>
  <c r="M748" i="10"/>
  <c r="W747" i="10"/>
  <c r="U747" i="10"/>
  <c r="V747" i="10" s="1"/>
  <c r="N747" i="10"/>
  <c r="M747" i="10"/>
  <c r="W746" i="10"/>
  <c r="U746" i="10"/>
  <c r="V746" i="10" s="1"/>
  <c r="N746" i="10"/>
  <c r="M746" i="10"/>
  <c r="W745" i="10"/>
  <c r="U745" i="10"/>
  <c r="V745" i="10" s="1"/>
  <c r="N745" i="10"/>
  <c r="M745" i="10"/>
  <c r="W744" i="10"/>
  <c r="U744" i="10"/>
  <c r="V744" i="10" s="1"/>
  <c r="N744" i="10"/>
  <c r="M744" i="10"/>
  <c r="W743" i="10"/>
  <c r="U743" i="10"/>
  <c r="V743" i="10" s="1"/>
  <c r="N743" i="10"/>
  <c r="M743" i="10"/>
  <c r="W742" i="10"/>
  <c r="U742" i="10"/>
  <c r="V742" i="10" s="1"/>
  <c r="N742" i="10"/>
  <c r="M742" i="10"/>
  <c r="W741" i="10"/>
  <c r="U741" i="10"/>
  <c r="V741" i="10" s="1"/>
  <c r="N741" i="10"/>
  <c r="M741" i="10"/>
  <c r="W740" i="10"/>
  <c r="U740" i="10"/>
  <c r="V740" i="10" s="1"/>
  <c r="N740" i="10"/>
  <c r="M740" i="10"/>
  <c r="W739" i="10"/>
  <c r="U739" i="10"/>
  <c r="V739" i="10" s="1"/>
  <c r="N739" i="10"/>
  <c r="M739" i="10"/>
  <c r="W738" i="10"/>
  <c r="U738" i="10"/>
  <c r="V738" i="10" s="1"/>
  <c r="N738" i="10"/>
  <c r="M738" i="10"/>
  <c r="W737" i="10"/>
  <c r="U737" i="10"/>
  <c r="V737" i="10" s="1"/>
  <c r="N737" i="10"/>
  <c r="M737" i="10"/>
  <c r="W736" i="10"/>
  <c r="U736" i="10"/>
  <c r="V736" i="10" s="1"/>
  <c r="N736" i="10"/>
  <c r="M736" i="10"/>
  <c r="W735" i="10"/>
  <c r="U735" i="10"/>
  <c r="V735" i="10" s="1"/>
  <c r="N735" i="10"/>
  <c r="M735" i="10"/>
  <c r="W734" i="10"/>
  <c r="U734" i="10"/>
  <c r="V734" i="10" s="1"/>
  <c r="N734" i="10"/>
  <c r="M734" i="10"/>
  <c r="W733" i="10"/>
  <c r="U733" i="10"/>
  <c r="V733" i="10" s="1"/>
  <c r="N733" i="10"/>
  <c r="M733" i="10"/>
  <c r="W732" i="10"/>
  <c r="U732" i="10"/>
  <c r="V732" i="10" s="1"/>
  <c r="N732" i="10"/>
  <c r="M732" i="10"/>
  <c r="W731" i="10"/>
  <c r="U731" i="10"/>
  <c r="V731" i="10" s="1"/>
  <c r="N731" i="10"/>
  <c r="M731" i="10"/>
  <c r="W730" i="10"/>
  <c r="U730" i="10"/>
  <c r="V730" i="10" s="1"/>
  <c r="X730" i="10" s="1"/>
  <c r="N730" i="10"/>
  <c r="M730" i="10"/>
  <c r="W729" i="10"/>
  <c r="U729" i="10"/>
  <c r="V729" i="10" s="1"/>
  <c r="N729" i="10"/>
  <c r="M729" i="10"/>
  <c r="W728" i="10"/>
  <c r="U728" i="10"/>
  <c r="V728" i="10" s="1"/>
  <c r="N728" i="10"/>
  <c r="M728" i="10"/>
  <c r="W727" i="10"/>
  <c r="U727" i="10"/>
  <c r="V727" i="10" s="1"/>
  <c r="N727" i="10"/>
  <c r="M727" i="10"/>
  <c r="W726" i="10"/>
  <c r="U726" i="10"/>
  <c r="V726" i="10" s="1"/>
  <c r="X726" i="10" s="1"/>
  <c r="N726" i="10"/>
  <c r="M726" i="10"/>
  <c r="W725" i="10"/>
  <c r="U725" i="10"/>
  <c r="V725" i="10" s="1"/>
  <c r="X725" i="10" s="1"/>
  <c r="N725" i="10"/>
  <c r="M725" i="10"/>
  <c r="W724" i="10"/>
  <c r="U724" i="10"/>
  <c r="V724" i="10" s="1"/>
  <c r="X724" i="10" s="1"/>
  <c r="N724" i="10"/>
  <c r="M724" i="10"/>
  <c r="W723" i="10"/>
  <c r="U723" i="10"/>
  <c r="V723" i="10" s="1"/>
  <c r="N723" i="10"/>
  <c r="M723" i="10"/>
  <c r="W722" i="10"/>
  <c r="U722" i="10"/>
  <c r="V722" i="10" s="1"/>
  <c r="X722" i="10" s="1"/>
  <c r="N722" i="10"/>
  <c r="M722" i="10"/>
  <c r="W721" i="10"/>
  <c r="U721" i="10"/>
  <c r="V721" i="10" s="1"/>
  <c r="X721" i="10" s="1"/>
  <c r="N721" i="10"/>
  <c r="M721" i="10"/>
  <c r="W720" i="10"/>
  <c r="U720" i="10"/>
  <c r="V720" i="10" s="1"/>
  <c r="X720" i="10" s="1"/>
  <c r="N720" i="10"/>
  <c r="M720" i="10"/>
  <c r="W719" i="10"/>
  <c r="U719" i="10"/>
  <c r="V719" i="10" s="1"/>
  <c r="X719" i="10" s="1"/>
  <c r="N719" i="10"/>
  <c r="M719" i="10"/>
  <c r="W718" i="10"/>
  <c r="U718" i="10"/>
  <c r="V718" i="10" s="1"/>
  <c r="N718" i="10"/>
  <c r="M718" i="10"/>
  <c r="W717" i="10"/>
  <c r="U717" i="10"/>
  <c r="V717" i="10" s="1"/>
  <c r="N717" i="10"/>
  <c r="M717" i="10"/>
  <c r="W716" i="10"/>
  <c r="U716" i="10"/>
  <c r="V716" i="10" s="1"/>
  <c r="N716" i="10"/>
  <c r="M716" i="10"/>
  <c r="W715" i="10"/>
  <c r="U715" i="10"/>
  <c r="V715" i="10" s="1"/>
  <c r="N715" i="10"/>
  <c r="M715" i="10"/>
  <c r="W714" i="10"/>
  <c r="U714" i="10"/>
  <c r="V714" i="10" s="1"/>
  <c r="N714" i="10"/>
  <c r="M714" i="10"/>
  <c r="W713" i="10"/>
  <c r="U713" i="10"/>
  <c r="V713" i="10" s="1"/>
  <c r="N713" i="10"/>
  <c r="M713" i="10"/>
  <c r="W712" i="10"/>
  <c r="U712" i="10"/>
  <c r="V712" i="10" s="1"/>
  <c r="N712" i="10"/>
  <c r="M712" i="10"/>
  <c r="W711" i="10"/>
  <c r="U711" i="10"/>
  <c r="V711" i="10" s="1"/>
  <c r="N711" i="10"/>
  <c r="M711" i="10"/>
  <c r="W710" i="10"/>
  <c r="U710" i="10"/>
  <c r="V710" i="10" s="1"/>
  <c r="N710" i="10"/>
  <c r="M710" i="10"/>
  <c r="W709" i="10"/>
  <c r="U709" i="10"/>
  <c r="V709" i="10" s="1"/>
  <c r="N709" i="10"/>
  <c r="M709" i="10"/>
  <c r="W708" i="10"/>
  <c r="U708" i="10"/>
  <c r="V708" i="10" s="1"/>
  <c r="N708" i="10"/>
  <c r="M708" i="10"/>
  <c r="W707" i="10"/>
  <c r="U707" i="10"/>
  <c r="V707" i="10" s="1"/>
  <c r="N707" i="10"/>
  <c r="M707" i="10"/>
  <c r="W706" i="10"/>
  <c r="U706" i="10"/>
  <c r="V706" i="10" s="1"/>
  <c r="N706" i="10"/>
  <c r="M706" i="10"/>
  <c r="W705" i="10"/>
  <c r="U705" i="10"/>
  <c r="V705" i="10" s="1"/>
  <c r="N705" i="10"/>
  <c r="M705" i="10"/>
  <c r="U704" i="10"/>
  <c r="V704" i="10" s="1"/>
  <c r="X704" i="10" s="1"/>
  <c r="N704" i="10"/>
  <c r="M704" i="10"/>
  <c r="U703" i="10"/>
  <c r="V703" i="10" s="1"/>
  <c r="X703" i="10" s="1"/>
  <c r="N703" i="10"/>
  <c r="M703" i="10"/>
  <c r="U702" i="10"/>
  <c r="V702" i="10" s="1"/>
  <c r="X702" i="10" s="1"/>
  <c r="N702" i="10"/>
  <c r="M702" i="10"/>
  <c r="U701" i="10"/>
  <c r="V701" i="10" s="1"/>
  <c r="X701" i="10" s="1"/>
  <c r="N701" i="10"/>
  <c r="M701" i="10"/>
  <c r="U700" i="10"/>
  <c r="V700" i="10" s="1"/>
  <c r="X700" i="10" s="1"/>
  <c r="N700" i="10"/>
  <c r="M700" i="10"/>
  <c r="U699" i="10"/>
  <c r="V699" i="10" s="1"/>
  <c r="X699" i="10" s="1"/>
  <c r="N699" i="10"/>
  <c r="M699" i="10"/>
  <c r="O699" i="10" s="1"/>
  <c r="U698" i="10"/>
  <c r="V698" i="10" s="1"/>
  <c r="X698" i="10" s="1"/>
  <c r="N698" i="10"/>
  <c r="M698" i="10"/>
  <c r="U697" i="10"/>
  <c r="V697" i="10" s="1"/>
  <c r="X697" i="10" s="1"/>
  <c r="N697" i="10"/>
  <c r="M697" i="10"/>
  <c r="U696" i="10"/>
  <c r="V696" i="10" s="1"/>
  <c r="X696" i="10" s="1"/>
  <c r="N696" i="10"/>
  <c r="M696" i="10"/>
  <c r="U695" i="10"/>
  <c r="V695" i="10" s="1"/>
  <c r="X695" i="10" s="1"/>
  <c r="N695" i="10"/>
  <c r="M695" i="10"/>
  <c r="U694" i="10"/>
  <c r="V694" i="10" s="1"/>
  <c r="X694" i="10" s="1"/>
  <c r="N694" i="10"/>
  <c r="M694" i="10"/>
  <c r="U693" i="10"/>
  <c r="V693" i="10" s="1"/>
  <c r="X693" i="10" s="1"/>
  <c r="N693" i="10"/>
  <c r="M693" i="10"/>
  <c r="W692" i="10"/>
  <c r="U692" i="10"/>
  <c r="V692" i="10" s="1"/>
  <c r="N692" i="10"/>
  <c r="M692" i="10"/>
  <c r="W691" i="10"/>
  <c r="U691" i="10"/>
  <c r="V691" i="10" s="1"/>
  <c r="N691" i="10"/>
  <c r="M691" i="10"/>
  <c r="W690" i="10"/>
  <c r="U690" i="10"/>
  <c r="V690" i="10" s="1"/>
  <c r="N690" i="10"/>
  <c r="M690" i="10"/>
  <c r="W689" i="10"/>
  <c r="U689" i="10"/>
  <c r="V689" i="10" s="1"/>
  <c r="X689" i="10" s="1"/>
  <c r="N689" i="10"/>
  <c r="M689" i="10"/>
  <c r="W688" i="10"/>
  <c r="U688" i="10"/>
  <c r="V688" i="10" s="1"/>
  <c r="X688" i="10" s="1"/>
  <c r="N688" i="10"/>
  <c r="M688" i="10"/>
  <c r="W687" i="10"/>
  <c r="U687" i="10"/>
  <c r="V687" i="10" s="1"/>
  <c r="X687" i="10" s="1"/>
  <c r="N687" i="10"/>
  <c r="M687" i="10"/>
  <c r="W686" i="10"/>
  <c r="U686" i="10"/>
  <c r="V686" i="10" s="1"/>
  <c r="X686" i="10" s="1"/>
  <c r="N686" i="10"/>
  <c r="M686" i="10"/>
  <c r="W685" i="10"/>
  <c r="U685" i="10"/>
  <c r="V685" i="10" s="1"/>
  <c r="X685" i="10" s="1"/>
  <c r="N685" i="10"/>
  <c r="M685" i="10"/>
  <c r="W684" i="10"/>
  <c r="U684" i="10"/>
  <c r="V684" i="10" s="1"/>
  <c r="X684" i="10" s="1"/>
  <c r="N684" i="10"/>
  <c r="M684" i="10"/>
  <c r="W683" i="10"/>
  <c r="U683" i="10"/>
  <c r="V683" i="10" s="1"/>
  <c r="X683" i="10" s="1"/>
  <c r="N683" i="10"/>
  <c r="M683" i="10"/>
  <c r="W682" i="10"/>
  <c r="U682" i="10"/>
  <c r="V682" i="10" s="1"/>
  <c r="X682" i="10" s="1"/>
  <c r="N682" i="10"/>
  <c r="M682" i="10"/>
  <c r="W681" i="10"/>
  <c r="U681" i="10"/>
  <c r="V681" i="10" s="1"/>
  <c r="X681" i="10" s="1"/>
  <c r="N681" i="10"/>
  <c r="M681" i="10"/>
  <c r="W680" i="10"/>
  <c r="U680" i="10"/>
  <c r="V680" i="10" s="1"/>
  <c r="X680" i="10" s="1"/>
  <c r="N680" i="10"/>
  <c r="M680" i="10"/>
  <c r="W679" i="10"/>
  <c r="U679" i="10"/>
  <c r="V679" i="10" s="1"/>
  <c r="X679" i="10" s="1"/>
  <c r="N679" i="10"/>
  <c r="M679" i="10"/>
  <c r="W678" i="10"/>
  <c r="U678" i="10"/>
  <c r="V678" i="10" s="1"/>
  <c r="X678" i="10" s="1"/>
  <c r="N678" i="10"/>
  <c r="M678" i="10"/>
  <c r="W677" i="10"/>
  <c r="U677" i="10"/>
  <c r="V677" i="10" s="1"/>
  <c r="X677" i="10" s="1"/>
  <c r="N677" i="10"/>
  <c r="M677" i="10"/>
  <c r="W676" i="10"/>
  <c r="U676" i="10"/>
  <c r="V676" i="10" s="1"/>
  <c r="X676" i="10" s="1"/>
  <c r="N676" i="10"/>
  <c r="M676" i="10"/>
  <c r="W675" i="10"/>
  <c r="U675" i="10"/>
  <c r="V675" i="10" s="1"/>
  <c r="X675" i="10" s="1"/>
  <c r="N675" i="10"/>
  <c r="M675" i="10"/>
  <c r="W674" i="10"/>
  <c r="U674" i="10"/>
  <c r="V674" i="10" s="1"/>
  <c r="X674" i="10" s="1"/>
  <c r="N674" i="10"/>
  <c r="M674" i="10"/>
  <c r="W673" i="10"/>
  <c r="U673" i="10"/>
  <c r="V673" i="10" s="1"/>
  <c r="X673" i="10" s="1"/>
  <c r="N673" i="10"/>
  <c r="M673" i="10"/>
  <c r="W672" i="10"/>
  <c r="U672" i="10"/>
  <c r="V672" i="10" s="1"/>
  <c r="X672" i="10" s="1"/>
  <c r="N672" i="10"/>
  <c r="M672" i="10"/>
  <c r="W671" i="10"/>
  <c r="U671" i="10"/>
  <c r="V671" i="10" s="1"/>
  <c r="X671" i="10" s="1"/>
  <c r="N671" i="10"/>
  <c r="M671" i="10"/>
  <c r="W670" i="10"/>
  <c r="U670" i="10"/>
  <c r="V670" i="10" s="1"/>
  <c r="N670" i="10"/>
  <c r="M670" i="10"/>
  <c r="W669" i="10"/>
  <c r="U669" i="10"/>
  <c r="V669" i="10" s="1"/>
  <c r="N669" i="10"/>
  <c r="M669" i="10"/>
  <c r="W668" i="10"/>
  <c r="U668" i="10"/>
  <c r="V668" i="10" s="1"/>
  <c r="N668" i="10"/>
  <c r="M668" i="10"/>
  <c r="W667" i="10"/>
  <c r="U667" i="10"/>
  <c r="V667" i="10" s="1"/>
  <c r="N667" i="10"/>
  <c r="M667" i="10"/>
  <c r="W666" i="10"/>
  <c r="U666" i="10"/>
  <c r="V666" i="10" s="1"/>
  <c r="N666" i="10"/>
  <c r="M666" i="10"/>
  <c r="W665" i="10"/>
  <c r="U665" i="10"/>
  <c r="V665" i="10" s="1"/>
  <c r="N665" i="10"/>
  <c r="M665" i="10"/>
  <c r="W664" i="10"/>
  <c r="U664" i="10"/>
  <c r="V664" i="10" s="1"/>
  <c r="N664" i="10"/>
  <c r="M664" i="10"/>
  <c r="W663" i="10"/>
  <c r="U663" i="10"/>
  <c r="V663" i="10" s="1"/>
  <c r="N663" i="10"/>
  <c r="M663" i="10"/>
  <c r="O663" i="10" s="1"/>
  <c r="W662" i="10"/>
  <c r="U662" i="10"/>
  <c r="V662" i="10" s="1"/>
  <c r="N662" i="10"/>
  <c r="M662" i="10"/>
  <c r="O662" i="10" s="1"/>
  <c r="I662" i="10" s="1"/>
  <c r="J662" i="10" s="1"/>
  <c r="W661" i="10"/>
  <c r="U661" i="10"/>
  <c r="V661" i="10" s="1"/>
  <c r="N661" i="10"/>
  <c r="M661" i="10"/>
  <c r="W660" i="10"/>
  <c r="U660" i="10"/>
  <c r="V660" i="10" s="1"/>
  <c r="N660" i="10"/>
  <c r="M660" i="10"/>
  <c r="O660" i="10" s="1"/>
  <c r="I660" i="10" s="1"/>
  <c r="J660" i="10" s="1"/>
  <c r="W659" i="10"/>
  <c r="U659" i="10"/>
  <c r="V659" i="10" s="1"/>
  <c r="N659" i="10"/>
  <c r="M659" i="10"/>
  <c r="W658" i="10"/>
  <c r="U658" i="10"/>
  <c r="V658" i="10" s="1"/>
  <c r="N658" i="10"/>
  <c r="M658" i="10"/>
  <c r="W657" i="10"/>
  <c r="U657" i="10"/>
  <c r="V657" i="10" s="1"/>
  <c r="N657" i="10"/>
  <c r="M657" i="10"/>
  <c r="W656" i="10"/>
  <c r="U656" i="10"/>
  <c r="V656" i="10" s="1"/>
  <c r="N656" i="10"/>
  <c r="M656" i="10"/>
  <c r="W655" i="10"/>
  <c r="U655" i="10"/>
  <c r="V655" i="10" s="1"/>
  <c r="N655" i="10"/>
  <c r="M655" i="10"/>
  <c r="O655" i="10" s="1"/>
  <c r="W654" i="10"/>
  <c r="U654" i="10"/>
  <c r="V654" i="10" s="1"/>
  <c r="N654" i="10"/>
  <c r="M654" i="10"/>
  <c r="O654" i="10" s="1"/>
  <c r="I654" i="10" s="1"/>
  <c r="J654" i="10" s="1"/>
  <c r="W653" i="10"/>
  <c r="U653" i="10"/>
  <c r="V653" i="10" s="1"/>
  <c r="N653" i="10"/>
  <c r="M653" i="10"/>
  <c r="O653" i="10" s="1"/>
  <c r="W652" i="10"/>
  <c r="U652" i="10"/>
  <c r="V652" i="10" s="1"/>
  <c r="N652" i="10"/>
  <c r="M652" i="10"/>
  <c r="W651" i="10"/>
  <c r="U651" i="10"/>
  <c r="V651" i="10" s="1"/>
  <c r="N651" i="10"/>
  <c r="M651" i="10"/>
  <c r="W650" i="10"/>
  <c r="U650" i="10"/>
  <c r="V650" i="10" s="1"/>
  <c r="N650" i="10"/>
  <c r="M650" i="10"/>
  <c r="W649" i="10"/>
  <c r="U649" i="10"/>
  <c r="V649" i="10" s="1"/>
  <c r="N649" i="10"/>
  <c r="M649" i="10"/>
  <c r="W648" i="10"/>
  <c r="U648" i="10"/>
  <c r="V648" i="10" s="1"/>
  <c r="N648" i="10"/>
  <c r="M648" i="10"/>
  <c r="W647" i="10"/>
  <c r="U647" i="10"/>
  <c r="V647" i="10" s="1"/>
  <c r="N647" i="10"/>
  <c r="M647" i="10"/>
  <c r="W646" i="10"/>
  <c r="U646" i="10"/>
  <c r="V646" i="10" s="1"/>
  <c r="N646" i="10"/>
  <c r="M646" i="10"/>
  <c r="W645" i="10"/>
  <c r="U645" i="10"/>
  <c r="V645" i="10" s="1"/>
  <c r="N645" i="10"/>
  <c r="M645" i="10"/>
  <c r="W644" i="10"/>
  <c r="U644" i="10"/>
  <c r="V644" i="10" s="1"/>
  <c r="N644" i="10"/>
  <c r="M644" i="10"/>
  <c r="W643" i="10"/>
  <c r="U643" i="10"/>
  <c r="V643" i="10" s="1"/>
  <c r="N643" i="10"/>
  <c r="M643" i="10"/>
  <c r="W642" i="10"/>
  <c r="U642" i="10"/>
  <c r="V642" i="10" s="1"/>
  <c r="N642" i="10"/>
  <c r="M642" i="10"/>
  <c r="W641" i="10"/>
  <c r="U641" i="10"/>
  <c r="V641" i="10" s="1"/>
  <c r="N641" i="10"/>
  <c r="M641" i="10"/>
  <c r="W640" i="10"/>
  <c r="U640" i="10"/>
  <c r="V640" i="10" s="1"/>
  <c r="N640" i="10"/>
  <c r="M640" i="10"/>
  <c r="W639" i="10"/>
  <c r="U639" i="10"/>
  <c r="V639" i="10" s="1"/>
  <c r="N639" i="10"/>
  <c r="M639" i="10"/>
  <c r="W638" i="10"/>
  <c r="U638" i="10"/>
  <c r="V638" i="10" s="1"/>
  <c r="N638" i="10"/>
  <c r="M638" i="10"/>
  <c r="W637" i="10"/>
  <c r="U637" i="10"/>
  <c r="V637" i="10" s="1"/>
  <c r="N637" i="10"/>
  <c r="M637" i="10"/>
  <c r="W636" i="10"/>
  <c r="U636" i="10"/>
  <c r="V636" i="10" s="1"/>
  <c r="N636" i="10"/>
  <c r="M636" i="10"/>
  <c r="O636" i="10" s="1"/>
  <c r="W635" i="10"/>
  <c r="U635" i="10"/>
  <c r="V635" i="10" s="1"/>
  <c r="N635" i="10"/>
  <c r="M635" i="10"/>
  <c r="W634" i="10"/>
  <c r="U634" i="10"/>
  <c r="V634" i="10" s="1"/>
  <c r="N634" i="10"/>
  <c r="M634" i="10"/>
  <c r="W633" i="10"/>
  <c r="U633" i="10"/>
  <c r="V633" i="10" s="1"/>
  <c r="N633" i="10"/>
  <c r="M633" i="10"/>
  <c r="U632" i="10"/>
  <c r="V632" i="10" s="1"/>
  <c r="X632" i="10" s="1"/>
  <c r="N632" i="10"/>
  <c r="M632" i="10"/>
  <c r="U631" i="10"/>
  <c r="V631" i="10" s="1"/>
  <c r="X631" i="10" s="1"/>
  <c r="Y631" i="10" s="1"/>
  <c r="N631" i="10"/>
  <c r="M631" i="10"/>
  <c r="U630" i="10"/>
  <c r="V630" i="10" s="1"/>
  <c r="X630" i="10" s="1"/>
  <c r="N630" i="10"/>
  <c r="M630" i="10"/>
  <c r="U629" i="10"/>
  <c r="V629" i="10" s="1"/>
  <c r="X629" i="10" s="1"/>
  <c r="N629" i="10"/>
  <c r="M629" i="10"/>
  <c r="U628" i="10"/>
  <c r="V628" i="10" s="1"/>
  <c r="X628" i="10" s="1"/>
  <c r="N628" i="10"/>
  <c r="M628" i="10"/>
  <c r="U627" i="10"/>
  <c r="V627" i="10" s="1"/>
  <c r="X627" i="10" s="1"/>
  <c r="N627" i="10"/>
  <c r="M627" i="10"/>
  <c r="U626" i="10"/>
  <c r="V626" i="10" s="1"/>
  <c r="X626" i="10" s="1"/>
  <c r="N626" i="10"/>
  <c r="M626" i="10"/>
  <c r="U625" i="10"/>
  <c r="V625" i="10" s="1"/>
  <c r="X625" i="10" s="1"/>
  <c r="N625" i="10"/>
  <c r="M625" i="10"/>
  <c r="U624" i="10"/>
  <c r="V624" i="10" s="1"/>
  <c r="X624" i="10" s="1"/>
  <c r="N624" i="10"/>
  <c r="M624" i="10"/>
  <c r="U623" i="10"/>
  <c r="V623" i="10" s="1"/>
  <c r="X623" i="10" s="1"/>
  <c r="Y623" i="10" s="1"/>
  <c r="N623" i="10"/>
  <c r="M623" i="10"/>
  <c r="U622" i="10"/>
  <c r="V622" i="10" s="1"/>
  <c r="X622" i="10" s="1"/>
  <c r="N622" i="10"/>
  <c r="M622" i="10"/>
  <c r="O622" i="10" s="1"/>
  <c r="U621" i="10"/>
  <c r="V621" i="10" s="1"/>
  <c r="X621" i="10" s="1"/>
  <c r="N621" i="10"/>
  <c r="M621" i="10"/>
  <c r="U620" i="10"/>
  <c r="V620" i="10" s="1"/>
  <c r="X620" i="10" s="1"/>
  <c r="N620" i="10"/>
  <c r="M620" i="10"/>
  <c r="U619" i="10"/>
  <c r="V619" i="10" s="1"/>
  <c r="X619" i="10" s="1"/>
  <c r="R619" i="10" s="1"/>
  <c r="Q619" i="10" s="1"/>
  <c r="N619" i="10"/>
  <c r="M619" i="10"/>
  <c r="U618" i="10"/>
  <c r="V618" i="10" s="1"/>
  <c r="X618" i="10" s="1"/>
  <c r="N618" i="10"/>
  <c r="M618" i="10"/>
  <c r="U617" i="10"/>
  <c r="V617" i="10" s="1"/>
  <c r="X617" i="10" s="1"/>
  <c r="N617" i="10"/>
  <c r="M617" i="10"/>
  <c r="U616" i="10"/>
  <c r="V616" i="10" s="1"/>
  <c r="X616" i="10" s="1"/>
  <c r="N616" i="10"/>
  <c r="M616" i="10"/>
  <c r="U615" i="10"/>
  <c r="V615" i="10" s="1"/>
  <c r="X615" i="10" s="1"/>
  <c r="Y615" i="10" s="1"/>
  <c r="N615" i="10"/>
  <c r="M615" i="10"/>
  <c r="U614" i="10"/>
  <c r="V614" i="10" s="1"/>
  <c r="X614" i="10" s="1"/>
  <c r="N614" i="10"/>
  <c r="M614" i="10"/>
  <c r="U613" i="10"/>
  <c r="V613" i="10" s="1"/>
  <c r="X613" i="10" s="1"/>
  <c r="N613" i="10"/>
  <c r="M613" i="10"/>
  <c r="U612" i="10"/>
  <c r="V612" i="10" s="1"/>
  <c r="X612" i="10" s="1"/>
  <c r="N612" i="10"/>
  <c r="M612" i="10"/>
  <c r="U611" i="10"/>
  <c r="V611" i="10" s="1"/>
  <c r="X611" i="10" s="1"/>
  <c r="Y611" i="10" s="1"/>
  <c r="N611" i="10"/>
  <c r="M611" i="10"/>
  <c r="U610" i="10"/>
  <c r="V610" i="10" s="1"/>
  <c r="X610" i="10" s="1"/>
  <c r="N610" i="10"/>
  <c r="M610" i="10"/>
  <c r="U609" i="10"/>
  <c r="V609" i="10" s="1"/>
  <c r="X609" i="10" s="1"/>
  <c r="Y609" i="10" s="1"/>
  <c r="N609" i="10"/>
  <c r="M609" i="10"/>
  <c r="U608" i="10"/>
  <c r="V608" i="10" s="1"/>
  <c r="X608" i="10" s="1"/>
  <c r="N608" i="10"/>
  <c r="M608" i="10"/>
  <c r="U607" i="10"/>
  <c r="V607" i="10" s="1"/>
  <c r="X607" i="10" s="1"/>
  <c r="Y607" i="10" s="1"/>
  <c r="N607" i="10"/>
  <c r="M607" i="10"/>
  <c r="W606" i="10"/>
  <c r="U606" i="10"/>
  <c r="V606" i="10" s="1"/>
  <c r="N606" i="10"/>
  <c r="M606" i="10"/>
  <c r="W605" i="10"/>
  <c r="U605" i="10"/>
  <c r="V605" i="10" s="1"/>
  <c r="N605" i="10"/>
  <c r="M605" i="10"/>
  <c r="W604" i="10"/>
  <c r="U604" i="10"/>
  <c r="V604" i="10" s="1"/>
  <c r="N604" i="10"/>
  <c r="M604" i="10"/>
  <c r="W603" i="10"/>
  <c r="U603" i="10"/>
  <c r="V603" i="10" s="1"/>
  <c r="N603" i="10"/>
  <c r="M603" i="10"/>
  <c r="W602" i="10"/>
  <c r="U602" i="10"/>
  <c r="V602" i="10" s="1"/>
  <c r="N602" i="10"/>
  <c r="M602" i="10"/>
  <c r="W601" i="10"/>
  <c r="U601" i="10"/>
  <c r="V601" i="10" s="1"/>
  <c r="N601" i="10"/>
  <c r="M601" i="10"/>
  <c r="W600" i="10"/>
  <c r="U600" i="10"/>
  <c r="V600" i="10" s="1"/>
  <c r="N600" i="10"/>
  <c r="M600" i="10"/>
  <c r="W599" i="10"/>
  <c r="U599" i="10"/>
  <c r="V599" i="10" s="1"/>
  <c r="N599" i="10"/>
  <c r="M599" i="10"/>
  <c r="W598" i="10"/>
  <c r="U598" i="10"/>
  <c r="V598" i="10" s="1"/>
  <c r="N598" i="10"/>
  <c r="M598" i="10"/>
  <c r="U597" i="10"/>
  <c r="V597" i="10" s="1"/>
  <c r="X597" i="10" s="1"/>
  <c r="N597" i="10"/>
  <c r="M597" i="10"/>
  <c r="O597" i="10" s="1"/>
  <c r="U596" i="10"/>
  <c r="V596" i="10" s="1"/>
  <c r="X596" i="10" s="1"/>
  <c r="Y596" i="10" s="1"/>
  <c r="N596" i="10"/>
  <c r="M596" i="10"/>
  <c r="U595" i="10"/>
  <c r="V595" i="10" s="1"/>
  <c r="X595" i="10" s="1"/>
  <c r="N595" i="10"/>
  <c r="M595" i="10"/>
  <c r="U594" i="10"/>
  <c r="V594" i="10" s="1"/>
  <c r="X594" i="10" s="1"/>
  <c r="N594" i="10"/>
  <c r="M594" i="10"/>
  <c r="U593" i="10"/>
  <c r="V593" i="10" s="1"/>
  <c r="X593" i="10" s="1"/>
  <c r="N593" i="10"/>
  <c r="M593" i="10"/>
  <c r="U592" i="10"/>
  <c r="V592" i="10" s="1"/>
  <c r="X592" i="10" s="1"/>
  <c r="N592" i="10"/>
  <c r="M592" i="10"/>
  <c r="W591" i="10"/>
  <c r="U591" i="10"/>
  <c r="V591" i="10" s="1"/>
  <c r="N591" i="10"/>
  <c r="M591" i="10"/>
  <c r="W590" i="10"/>
  <c r="U590" i="10"/>
  <c r="V590" i="10" s="1"/>
  <c r="N590" i="10"/>
  <c r="M590" i="10"/>
  <c r="W589" i="10"/>
  <c r="U589" i="10"/>
  <c r="V589" i="10" s="1"/>
  <c r="N589" i="10"/>
  <c r="M589" i="10"/>
  <c r="W588" i="10"/>
  <c r="U588" i="10"/>
  <c r="V588" i="10" s="1"/>
  <c r="N588" i="10"/>
  <c r="M588" i="10"/>
  <c r="W587" i="10"/>
  <c r="U587" i="10"/>
  <c r="V587" i="10" s="1"/>
  <c r="N587" i="10"/>
  <c r="M587" i="10"/>
  <c r="W586" i="10"/>
  <c r="U586" i="10"/>
  <c r="V586" i="10" s="1"/>
  <c r="N586" i="10"/>
  <c r="M586" i="10"/>
  <c r="W585" i="10"/>
  <c r="U585" i="10"/>
  <c r="V585" i="10" s="1"/>
  <c r="N585" i="10"/>
  <c r="M585" i="10"/>
  <c r="W584" i="10"/>
  <c r="U584" i="10"/>
  <c r="V584" i="10" s="1"/>
  <c r="N584" i="10"/>
  <c r="M584" i="10"/>
  <c r="O584" i="10" s="1"/>
  <c r="I584" i="10" s="1"/>
  <c r="J584" i="10" s="1"/>
  <c r="W583" i="10"/>
  <c r="U583" i="10"/>
  <c r="V583" i="10" s="1"/>
  <c r="N583" i="10"/>
  <c r="M583" i="10"/>
  <c r="O583" i="10" s="1"/>
  <c r="I583" i="10" s="1"/>
  <c r="J583" i="10" s="1"/>
  <c r="W582" i="10"/>
  <c r="U582" i="10"/>
  <c r="V582" i="10" s="1"/>
  <c r="N582" i="10"/>
  <c r="M582" i="10"/>
  <c r="O582" i="10" s="1"/>
  <c r="I582" i="10" s="1"/>
  <c r="J582" i="10" s="1"/>
  <c r="U581" i="10"/>
  <c r="V581" i="10" s="1"/>
  <c r="X581" i="10" s="1"/>
  <c r="N581" i="10"/>
  <c r="M581" i="10"/>
  <c r="U580" i="10"/>
  <c r="V580" i="10" s="1"/>
  <c r="X580" i="10" s="1"/>
  <c r="Y580" i="10" s="1"/>
  <c r="N580" i="10"/>
  <c r="M580" i="10"/>
  <c r="U579" i="10"/>
  <c r="V579" i="10" s="1"/>
  <c r="X579" i="10" s="1"/>
  <c r="N579" i="10"/>
  <c r="M579" i="10"/>
  <c r="U578" i="10"/>
  <c r="V578" i="10" s="1"/>
  <c r="X578" i="10" s="1"/>
  <c r="Y578" i="10" s="1"/>
  <c r="N578" i="10"/>
  <c r="M578" i="10"/>
  <c r="W577" i="10"/>
  <c r="U577" i="10"/>
  <c r="V577" i="10" s="1"/>
  <c r="N577" i="10"/>
  <c r="M577" i="10"/>
  <c r="W576" i="10"/>
  <c r="U576" i="10"/>
  <c r="V576" i="10" s="1"/>
  <c r="N576" i="10"/>
  <c r="M576" i="10"/>
  <c r="W575" i="10"/>
  <c r="U575" i="10"/>
  <c r="V575" i="10" s="1"/>
  <c r="N575" i="10"/>
  <c r="M575" i="10"/>
  <c r="W574" i="10"/>
  <c r="U574" i="10"/>
  <c r="V574" i="10" s="1"/>
  <c r="N574" i="10"/>
  <c r="M574" i="10"/>
  <c r="W573" i="10"/>
  <c r="U573" i="10"/>
  <c r="V573" i="10" s="1"/>
  <c r="N573" i="10"/>
  <c r="M573" i="10"/>
  <c r="W572" i="10"/>
  <c r="U572" i="10"/>
  <c r="V572" i="10" s="1"/>
  <c r="N572" i="10"/>
  <c r="M572" i="10"/>
  <c r="W571" i="10"/>
  <c r="U571" i="10"/>
  <c r="V571" i="10" s="1"/>
  <c r="N571" i="10"/>
  <c r="M571" i="10"/>
  <c r="W570" i="10"/>
  <c r="U570" i="10"/>
  <c r="V570" i="10" s="1"/>
  <c r="N570" i="10"/>
  <c r="M570" i="10"/>
  <c r="W569" i="10"/>
  <c r="U569" i="10"/>
  <c r="V569" i="10" s="1"/>
  <c r="N569" i="10"/>
  <c r="M569" i="10"/>
  <c r="W568" i="10"/>
  <c r="U568" i="10"/>
  <c r="V568" i="10" s="1"/>
  <c r="N568" i="10"/>
  <c r="M568" i="10"/>
  <c r="W567" i="10"/>
  <c r="U567" i="10"/>
  <c r="V567" i="10" s="1"/>
  <c r="N567" i="10"/>
  <c r="M567" i="10"/>
  <c r="W566" i="10"/>
  <c r="U566" i="10"/>
  <c r="V566" i="10" s="1"/>
  <c r="N566" i="10"/>
  <c r="M566" i="10"/>
  <c r="W565" i="10"/>
  <c r="U565" i="10"/>
  <c r="V565" i="10" s="1"/>
  <c r="N565" i="10"/>
  <c r="M565" i="10"/>
  <c r="W564" i="10"/>
  <c r="U564" i="10"/>
  <c r="V564" i="10" s="1"/>
  <c r="N564" i="10"/>
  <c r="M564" i="10"/>
  <c r="W563" i="10"/>
  <c r="U563" i="10"/>
  <c r="V563" i="10" s="1"/>
  <c r="N563" i="10"/>
  <c r="M563" i="10"/>
  <c r="W562" i="10"/>
  <c r="U562" i="10"/>
  <c r="V562" i="10" s="1"/>
  <c r="N562" i="10"/>
  <c r="M562" i="10"/>
  <c r="W561" i="10"/>
  <c r="U561" i="10"/>
  <c r="V561" i="10" s="1"/>
  <c r="N561" i="10"/>
  <c r="M561" i="10"/>
  <c r="W560" i="10"/>
  <c r="U560" i="10"/>
  <c r="V560" i="10" s="1"/>
  <c r="N560" i="10"/>
  <c r="M560" i="10"/>
  <c r="W559" i="10"/>
  <c r="U559" i="10"/>
  <c r="V559" i="10" s="1"/>
  <c r="N559" i="10"/>
  <c r="M559" i="10"/>
  <c r="W558" i="10"/>
  <c r="U558" i="10"/>
  <c r="V558" i="10" s="1"/>
  <c r="N558" i="10"/>
  <c r="M558" i="10"/>
  <c r="U557" i="10"/>
  <c r="V557" i="10" s="1"/>
  <c r="X557" i="10" s="1"/>
  <c r="N557" i="10"/>
  <c r="M557" i="10"/>
  <c r="U556" i="10"/>
  <c r="V556" i="10" s="1"/>
  <c r="X556" i="10" s="1"/>
  <c r="N556" i="10"/>
  <c r="M556" i="10"/>
  <c r="U555" i="10"/>
  <c r="V555" i="10" s="1"/>
  <c r="X555" i="10" s="1"/>
  <c r="N555" i="10"/>
  <c r="M555" i="10"/>
  <c r="U554" i="10"/>
  <c r="V554" i="10" s="1"/>
  <c r="X554" i="10" s="1"/>
  <c r="N554" i="10"/>
  <c r="M554" i="10"/>
  <c r="U553" i="10"/>
  <c r="V553" i="10" s="1"/>
  <c r="X553" i="10" s="1"/>
  <c r="N553" i="10"/>
  <c r="M553" i="10"/>
  <c r="U552" i="10"/>
  <c r="V552" i="10" s="1"/>
  <c r="X552" i="10" s="1"/>
  <c r="N552" i="10"/>
  <c r="M552" i="10"/>
  <c r="U551" i="10"/>
  <c r="V551" i="10" s="1"/>
  <c r="X551" i="10" s="1"/>
  <c r="N551" i="10"/>
  <c r="M551" i="10"/>
  <c r="U550" i="10"/>
  <c r="V550" i="10" s="1"/>
  <c r="X550" i="10" s="1"/>
  <c r="N550" i="10"/>
  <c r="M550" i="10"/>
  <c r="U549" i="10"/>
  <c r="V549" i="10" s="1"/>
  <c r="X549" i="10" s="1"/>
  <c r="N549" i="10"/>
  <c r="M549" i="10"/>
  <c r="U548" i="10"/>
  <c r="V548" i="10" s="1"/>
  <c r="X548" i="10" s="1"/>
  <c r="N548" i="10"/>
  <c r="M548" i="10"/>
  <c r="U547" i="10"/>
  <c r="V547" i="10" s="1"/>
  <c r="X547" i="10" s="1"/>
  <c r="N547" i="10"/>
  <c r="M547" i="10"/>
  <c r="U546" i="10"/>
  <c r="V546" i="10" s="1"/>
  <c r="X546" i="10" s="1"/>
  <c r="N546" i="10"/>
  <c r="M546" i="10"/>
  <c r="U545" i="10"/>
  <c r="V545" i="10" s="1"/>
  <c r="X545" i="10" s="1"/>
  <c r="N545" i="10"/>
  <c r="M545" i="10"/>
  <c r="U544" i="10"/>
  <c r="V544" i="10" s="1"/>
  <c r="X544" i="10" s="1"/>
  <c r="N544" i="10"/>
  <c r="M544" i="10"/>
  <c r="U543" i="10"/>
  <c r="V543" i="10" s="1"/>
  <c r="X543" i="10" s="1"/>
  <c r="N543" i="10"/>
  <c r="M543" i="10"/>
  <c r="U542" i="10"/>
  <c r="V542" i="10" s="1"/>
  <c r="X542" i="10" s="1"/>
  <c r="N542" i="10"/>
  <c r="M542" i="10"/>
  <c r="U541" i="10"/>
  <c r="V541" i="10" s="1"/>
  <c r="X541" i="10" s="1"/>
  <c r="N541" i="10"/>
  <c r="M541" i="10"/>
  <c r="U540" i="10"/>
  <c r="V540" i="10" s="1"/>
  <c r="X540" i="10" s="1"/>
  <c r="N540" i="10"/>
  <c r="M540" i="10"/>
  <c r="U539" i="10"/>
  <c r="V539" i="10" s="1"/>
  <c r="X539" i="10" s="1"/>
  <c r="N539" i="10"/>
  <c r="M539" i="10"/>
  <c r="U538" i="10"/>
  <c r="V538" i="10" s="1"/>
  <c r="X538" i="10" s="1"/>
  <c r="N538" i="10"/>
  <c r="M538" i="10"/>
  <c r="U537" i="10"/>
  <c r="V537" i="10" s="1"/>
  <c r="X537" i="10" s="1"/>
  <c r="N537" i="10"/>
  <c r="M537" i="10"/>
  <c r="U536" i="10"/>
  <c r="V536" i="10" s="1"/>
  <c r="X536" i="10" s="1"/>
  <c r="N536" i="10"/>
  <c r="M536" i="10"/>
  <c r="U535" i="10"/>
  <c r="V535" i="10" s="1"/>
  <c r="X535" i="10" s="1"/>
  <c r="N535" i="10"/>
  <c r="M535" i="10"/>
  <c r="U534" i="10"/>
  <c r="V534" i="10" s="1"/>
  <c r="X534" i="10" s="1"/>
  <c r="N534" i="10"/>
  <c r="M534" i="10"/>
  <c r="W533" i="10"/>
  <c r="U533" i="10"/>
  <c r="V533" i="10" s="1"/>
  <c r="N533" i="10"/>
  <c r="M533" i="10"/>
  <c r="W532" i="10"/>
  <c r="U532" i="10"/>
  <c r="V532" i="10" s="1"/>
  <c r="N532" i="10"/>
  <c r="M532" i="10"/>
  <c r="W531" i="10"/>
  <c r="U531" i="10"/>
  <c r="V531" i="10" s="1"/>
  <c r="N531" i="10"/>
  <c r="M531" i="10"/>
  <c r="W530" i="10"/>
  <c r="U530" i="10"/>
  <c r="V530" i="10" s="1"/>
  <c r="N530" i="10"/>
  <c r="M530" i="10"/>
  <c r="W529" i="10"/>
  <c r="U529" i="10"/>
  <c r="V529" i="10" s="1"/>
  <c r="N529" i="10"/>
  <c r="M529" i="10"/>
  <c r="W528" i="10"/>
  <c r="U528" i="10"/>
  <c r="V528" i="10" s="1"/>
  <c r="N528" i="10"/>
  <c r="M528" i="10"/>
  <c r="W527" i="10"/>
  <c r="U527" i="10"/>
  <c r="V527" i="10" s="1"/>
  <c r="N527" i="10"/>
  <c r="M527" i="10"/>
  <c r="W526" i="10"/>
  <c r="U526" i="10"/>
  <c r="V526" i="10" s="1"/>
  <c r="N526" i="10"/>
  <c r="M526" i="10"/>
  <c r="W525" i="10"/>
  <c r="U525" i="10"/>
  <c r="V525" i="10" s="1"/>
  <c r="N525" i="10"/>
  <c r="M525" i="10"/>
  <c r="W524" i="10"/>
  <c r="U524" i="10"/>
  <c r="V524" i="10" s="1"/>
  <c r="N524" i="10"/>
  <c r="M524" i="10"/>
  <c r="W523" i="10"/>
  <c r="U523" i="10"/>
  <c r="V523" i="10" s="1"/>
  <c r="N523" i="10"/>
  <c r="M523" i="10"/>
  <c r="U522" i="10"/>
  <c r="V522" i="10" s="1"/>
  <c r="X522" i="10" s="1"/>
  <c r="N522" i="10"/>
  <c r="M522" i="10"/>
  <c r="U521" i="10"/>
  <c r="V521" i="10" s="1"/>
  <c r="X521" i="10" s="1"/>
  <c r="Y521" i="10" s="1"/>
  <c r="N521" i="10"/>
  <c r="M521" i="10"/>
  <c r="U520" i="10"/>
  <c r="V520" i="10" s="1"/>
  <c r="X520" i="10" s="1"/>
  <c r="N520" i="10"/>
  <c r="M520" i="10"/>
  <c r="U519" i="10"/>
  <c r="V519" i="10" s="1"/>
  <c r="X519" i="10" s="1"/>
  <c r="N519" i="10"/>
  <c r="M519" i="10"/>
  <c r="U518" i="10"/>
  <c r="V518" i="10" s="1"/>
  <c r="X518" i="10" s="1"/>
  <c r="N518" i="10"/>
  <c r="M518" i="10"/>
  <c r="U517" i="10"/>
  <c r="V517" i="10" s="1"/>
  <c r="X517" i="10" s="1"/>
  <c r="N517" i="10"/>
  <c r="M517" i="10"/>
  <c r="U516" i="10"/>
  <c r="V516" i="10" s="1"/>
  <c r="X516" i="10" s="1"/>
  <c r="N516" i="10"/>
  <c r="M516" i="10"/>
  <c r="U515" i="10"/>
  <c r="V515" i="10" s="1"/>
  <c r="X515" i="10" s="1"/>
  <c r="N515" i="10"/>
  <c r="M515" i="10"/>
  <c r="W514" i="10"/>
  <c r="U514" i="10"/>
  <c r="V514" i="10" s="1"/>
  <c r="N514" i="10"/>
  <c r="M514" i="10"/>
  <c r="W513" i="10"/>
  <c r="U513" i="10"/>
  <c r="V513" i="10" s="1"/>
  <c r="N513" i="10"/>
  <c r="M513" i="10"/>
  <c r="W512" i="10"/>
  <c r="U512" i="10"/>
  <c r="V512" i="10" s="1"/>
  <c r="N512" i="10"/>
  <c r="M512" i="10"/>
  <c r="W511" i="10"/>
  <c r="U511" i="10"/>
  <c r="V511" i="10" s="1"/>
  <c r="N511" i="10"/>
  <c r="M511" i="10"/>
  <c r="W510" i="10"/>
  <c r="U510" i="10"/>
  <c r="V510" i="10" s="1"/>
  <c r="N510" i="10"/>
  <c r="M510" i="10"/>
  <c r="W509" i="10"/>
  <c r="U509" i="10"/>
  <c r="V509" i="10" s="1"/>
  <c r="N509" i="10"/>
  <c r="M509" i="10"/>
  <c r="W508" i="10"/>
  <c r="U508" i="10"/>
  <c r="V508" i="10" s="1"/>
  <c r="N508" i="10"/>
  <c r="M508" i="10"/>
  <c r="W507" i="10"/>
  <c r="U507" i="10"/>
  <c r="V507" i="10" s="1"/>
  <c r="N507" i="10"/>
  <c r="M507" i="10"/>
  <c r="W506" i="10"/>
  <c r="U506" i="10"/>
  <c r="V506" i="10" s="1"/>
  <c r="N506" i="10"/>
  <c r="M506" i="10"/>
  <c r="W505" i="10"/>
  <c r="U505" i="10"/>
  <c r="V505" i="10" s="1"/>
  <c r="N505" i="10"/>
  <c r="M505" i="10"/>
  <c r="W504" i="10"/>
  <c r="U504" i="10"/>
  <c r="V504" i="10" s="1"/>
  <c r="N504" i="10"/>
  <c r="M504" i="10"/>
  <c r="W503" i="10"/>
  <c r="U503" i="10"/>
  <c r="V503" i="10" s="1"/>
  <c r="N503" i="10"/>
  <c r="M503" i="10"/>
  <c r="W502" i="10"/>
  <c r="U502" i="10"/>
  <c r="V502" i="10" s="1"/>
  <c r="N502" i="10"/>
  <c r="M502" i="10"/>
  <c r="W501" i="10"/>
  <c r="U501" i="10"/>
  <c r="V501" i="10" s="1"/>
  <c r="N501" i="10"/>
  <c r="M501" i="10"/>
  <c r="W500" i="10"/>
  <c r="U500" i="10"/>
  <c r="V500" i="10" s="1"/>
  <c r="N500" i="10"/>
  <c r="M500" i="10"/>
  <c r="W499" i="10"/>
  <c r="U499" i="10"/>
  <c r="V499" i="10" s="1"/>
  <c r="N499" i="10"/>
  <c r="M499" i="10"/>
  <c r="W498" i="10"/>
  <c r="U498" i="10"/>
  <c r="V498" i="10" s="1"/>
  <c r="N498" i="10"/>
  <c r="M498" i="10"/>
  <c r="W497" i="10"/>
  <c r="U497" i="10"/>
  <c r="V497" i="10" s="1"/>
  <c r="N497" i="10"/>
  <c r="M497" i="10"/>
  <c r="W496" i="10"/>
  <c r="U496" i="10"/>
  <c r="V496" i="10" s="1"/>
  <c r="N496" i="10"/>
  <c r="M496" i="10"/>
  <c r="W495" i="10"/>
  <c r="U495" i="10"/>
  <c r="V495" i="10" s="1"/>
  <c r="N495" i="10"/>
  <c r="M495" i="10"/>
  <c r="W494" i="10"/>
  <c r="U494" i="10"/>
  <c r="V494" i="10" s="1"/>
  <c r="N494" i="10"/>
  <c r="M494" i="10"/>
  <c r="W493" i="10"/>
  <c r="U493" i="10"/>
  <c r="V493" i="10" s="1"/>
  <c r="N493" i="10"/>
  <c r="M493" i="10"/>
  <c r="W492" i="10"/>
  <c r="U492" i="10"/>
  <c r="V492" i="10" s="1"/>
  <c r="N492" i="10"/>
  <c r="M492" i="10"/>
  <c r="W491" i="10"/>
  <c r="U491" i="10"/>
  <c r="V491" i="10" s="1"/>
  <c r="N491" i="10"/>
  <c r="M491" i="10"/>
  <c r="W490" i="10"/>
  <c r="U490" i="10"/>
  <c r="V490" i="10" s="1"/>
  <c r="N490" i="10"/>
  <c r="M490" i="10"/>
  <c r="W489" i="10"/>
  <c r="U489" i="10"/>
  <c r="V489" i="10" s="1"/>
  <c r="N489" i="10"/>
  <c r="M489" i="10"/>
  <c r="W488" i="10"/>
  <c r="U488" i="10"/>
  <c r="V488" i="10" s="1"/>
  <c r="N488" i="10"/>
  <c r="M488" i="10"/>
  <c r="U487" i="10"/>
  <c r="V487" i="10" s="1"/>
  <c r="X487" i="10" s="1"/>
  <c r="N487" i="10"/>
  <c r="M487" i="10"/>
  <c r="U486" i="10"/>
  <c r="V486" i="10" s="1"/>
  <c r="X486" i="10" s="1"/>
  <c r="N486" i="10"/>
  <c r="M486" i="10"/>
  <c r="U485" i="10"/>
  <c r="V485" i="10" s="1"/>
  <c r="X485" i="10" s="1"/>
  <c r="N485" i="10"/>
  <c r="M485" i="10"/>
  <c r="U484" i="10"/>
  <c r="V484" i="10" s="1"/>
  <c r="X484" i="10" s="1"/>
  <c r="Y484" i="10" s="1"/>
  <c r="N484" i="10"/>
  <c r="M484" i="10"/>
  <c r="U483" i="10"/>
  <c r="V483" i="10" s="1"/>
  <c r="X483" i="10" s="1"/>
  <c r="N483" i="10"/>
  <c r="M483" i="10"/>
  <c r="U482" i="10"/>
  <c r="V482" i="10" s="1"/>
  <c r="X482" i="10" s="1"/>
  <c r="N482" i="10"/>
  <c r="M482" i="10"/>
  <c r="U481" i="10"/>
  <c r="V481" i="10" s="1"/>
  <c r="X481" i="10" s="1"/>
  <c r="N481" i="10"/>
  <c r="M481" i="10"/>
  <c r="O481" i="10" s="1"/>
  <c r="I481" i="10" s="1"/>
  <c r="J481" i="10" s="1"/>
  <c r="U480" i="10"/>
  <c r="V480" i="10" s="1"/>
  <c r="X480" i="10" s="1"/>
  <c r="N480" i="10"/>
  <c r="M480" i="10"/>
  <c r="U479" i="10"/>
  <c r="V479" i="10" s="1"/>
  <c r="X479" i="10" s="1"/>
  <c r="N479" i="10"/>
  <c r="M479" i="10"/>
  <c r="U478" i="10"/>
  <c r="V478" i="10" s="1"/>
  <c r="X478" i="10" s="1"/>
  <c r="N478" i="10"/>
  <c r="M478" i="10"/>
  <c r="W477" i="10"/>
  <c r="U477" i="10"/>
  <c r="V477" i="10" s="1"/>
  <c r="N477" i="10"/>
  <c r="M477" i="10"/>
  <c r="W476" i="10"/>
  <c r="U476" i="10"/>
  <c r="V476" i="10" s="1"/>
  <c r="N476" i="10"/>
  <c r="M476" i="10"/>
  <c r="W475" i="10"/>
  <c r="U475" i="10"/>
  <c r="V475" i="10" s="1"/>
  <c r="N475" i="10"/>
  <c r="M475" i="10"/>
  <c r="U474" i="10"/>
  <c r="V474" i="10" s="1"/>
  <c r="X474" i="10" s="1"/>
  <c r="N474" i="10"/>
  <c r="M474" i="10"/>
  <c r="U473" i="10"/>
  <c r="V473" i="10" s="1"/>
  <c r="X473" i="10" s="1"/>
  <c r="N473" i="10"/>
  <c r="M473" i="10"/>
  <c r="U472" i="10"/>
  <c r="V472" i="10" s="1"/>
  <c r="X472" i="10" s="1"/>
  <c r="N472" i="10"/>
  <c r="M472" i="10"/>
  <c r="U471" i="10"/>
  <c r="V471" i="10" s="1"/>
  <c r="X471" i="10" s="1"/>
  <c r="Y471" i="10" s="1"/>
  <c r="N471" i="10"/>
  <c r="M471" i="10"/>
  <c r="U470" i="10"/>
  <c r="V470" i="10" s="1"/>
  <c r="X470" i="10" s="1"/>
  <c r="N470" i="10"/>
  <c r="M470" i="10"/>
  <c r="U469" i="10"/>
  <c r="V469" i="10" s="1"/>
  <c r="X469" i="10" s="1"/>
  <c r="N469" i="10"/>
  <c r="M469" i="10"/>
  <c r="U468" i="10"/>
  <c r="V468" i="10" s="1"/>
  <c r="X468" i="10" s="1"/>
  <c r="N468" i="10"/>
  <c r="M468" i="10"/>
  <c r="U467" i="10"/>
  <c r="V467" i="10" s="1"/>
  <c r="X467" i="10" s="1"/>
  <c r="N467" i="10"/>
  <c r="M467" i="10"/>
  <c r="U466" i="10"/>
  <c r="V466" i="10" s="1"/>
  <c r="X466" i="10" s="1"/>
  <c r="N466" i="10"/>
  <c r="M466" i="10"/>
  <c r="U465" i="10"/>
  <c r="V465" i="10" s="1"/>
  <c r="X465" i="10" s="1"/>
  <c r="N465" i="10"/>
  <c r="M465" i="10"/>
  <c r="U464" i="10"/>
  <c r="V464" i="10" s="1"/>
  <c r="X464" i="10" s="1"/>
  <c r="N464" i="10"/>
  <c r="M464" i="10"/>
  <c r="U463" i="10"/>
  <c r="V463" i="10" s="1"/>
  <c r="X463" i="10" s="1"/>
  <c r="N463" i="10"/>
  <c r="M463" i="10"/>
  <c r="U462" i="10"/>
  <c r="V462" i="10" s="1"/>
  <c r="X462" i="10" s="1"/>
  <c r="N462" i="10"/>
  <c r="M462" i="10"/>
  <c r="U461" i="10"/>
  <c r="V461" i="10" s="1"/>
  <c r="X461" i="10" s="1"/>
  <c r="N461" i="10"/>
  <c r="M461" i="10"/>
  <c r="O461" i="10" s="1"/>
  <c r="U460" i="10"/>
  <c r="V460" i="10" s="1"/>
  <c r="X460" i="10" s="1"/>
  <c r="N460" i="10"/>
  <c r="M460" i="10"/>
  <c r="U459" i="10"/>
  <c r="V459" i="10" s="1"/>
  <c r="X459" i="10" s="1"/>
  <c r="N459" i="10"/>
  <c r="M459" i="10"/>
  <c r="U458" i="10"/>
  <c r="V458" i="10" s="1"/>
  <c r="X458" i="10" s="1"/>
  <c r="N458" i="10"/>
  <c r="M458" i="10"/>
  <c r="U457" i="10"/>
  <c r="V457" i="10" s="1"/>
  <c r="X457" i="10" s="1"/>
  <c r="N457" i="10"/>
  <c r="M457" i="10"/>
  <c r="U456" i="10"/>
  <c r="V456" i="10" s="1"/>
  <c r="X456" i="10" s="1"/>
  <c r="N456" i="10"/>
  <c r="M456" i="10"/>
  <c r="W455" i="10"/>
  <c r="U455" i="10"/>
  <c r="V455" i="10" s="1"/>
  <c r="N455" i="10"/>
  <c r="M455" i="10"/>
  <c r="W454" i="10"/>
  <c r="U454" i="10"/>
  <c r="V454" i="10" s="1"/>
  <c r="N454" i="10"/>
  <c r="M454" i="10"/>
  <c r="W453" i="10"/>
  <c r="U453" i="10"/>
  <c r="V453" i="10" s="1"/>
  <c r="N453" i="10"/>
  <c r="M453" i="10"/>
  <c r="W452" i="10"/>
  <c r="U452" i="10"/>
  <c r="V452" i="10" s="1"/>
  <c r="N452" i="10"/>
  <c r="M452" i="10"/>
  <c r="W451" i="10"/>
  <c r="U451" i="10"/>
  <c r="V451" i="10" s="1"/>
  <c r="N451" i="10"/>
  <c r="M451" i="10"/>
  <c r="W450" i="10"/>
  <c r="U450" i="10"/>
  <c r="V450" i="10" s="1"/>
  <c r="N450" i="10"/>
  <c r="M450" i="10"/>
  <c r="W449" i="10"/>
  <c r="U449" i="10"/>
  <c r="V449" i="10" s="1"/>
  <c r="N449" i="10"/>
  <c r="M449" i="10"/>
  <c r="W448" i="10"/>
  <c r="U448" i="10"/>
  <c r="V448" i="10" s="1"/>
  <c r="N448" i="10"/>
  <c r="M448" i="10"/>
  <c r="W447" i="10"/>
  <c r="U447" i="10"/>
  <c r="V447" i="10" s="1"/>
  <c r="N447" i="10"/>
  <c r="M447" i="10"/>
  <c r="W446" i="10"/>
  <c r="U446" i="10"/>
  <c r="V446" i="10" s="1"/>
  <c r="N446" i="10"/>
  <c r="M446" i="10"/>
  <c r="W445" i="10"/>
  <c r="U445" i="10"/>
  <c r="V445" i="10" s="1"/>
  <c r="N445" i="10"/>
  <c r="M445" i="10"/>
  <c r="W444" i="10"/>
  <c r="U444" i="10"/>
  <c r="V444" i="10" s="1"/>
  <c r="N444" i="10"/>
  <c r="M444" i="10"/>
  <c r="W443" i="10"/>
  <c r="U443" i="10"/>
  <c r="V443" i="10" s="1"/>
  <c r="N443" i="10"/>
  <c r="M443" i="10"/>
  <c r="W442" i="10"/>
  <c r="U442" i="10"/>
  <c r="V442" i="10" s="1"/>
  <c r="N442" i="10"/>
  <c r="M442" i="10"/>
  <c r="W441" i="10"/>
  <c r="U441" i="10"/>
  <c r="V441" i="10" s="1"/>
  <c r="N441" i="10"/>
  <c r="M441" i="10"/>
  <c r="W440" i="10"/>
  <c r="U440" i="10"/>
  <c r="V440" i="10" s="1"/>
  <c r="N440" i="10"/>
  <c r="M440" i="10"/>
  <c r="W439" i="10"/>
  <c r="U439" i="10"/>
  <c r="V439" i="10" s="1"/>
  <c r="N439" i="10"/>
  <c r="M439" i="10"/>
  <c r="W438" i="10"/>
  <c r="U438" i="10"/>
  <c r="V438" i="10" s="1"/>
  <c r="N438" i="10"/>
  <c r="M438" i="10"/>
  <c r="W437" i="10"/>
  <c r="U437" i="10"/>
  <c r="V437" i="10" s="1"/>
  <c r="N437" i="10"/>
  <c r="M437" i="10"/>
  <c r="W436" i="10"/>
  <c r="U436" i="10"/>
  <c r="V436" i="10" s="1"/>
  <c r="N436" i="10"/>
  <c r="M436" i="10"/>
  <c r="W435" i="10"/>
  <c r="U435" i="10"/>
  <c r="V435" i="10" s="1"/>
  <c r="N435" i="10"/>
  <c r="M435" i="10"/>
  <c r="W434" i="10"/>
  <c r="U434" i="10"/>
  <c r="V434" i="10" s="1"/>
  <c r="N434" i="10"/>
  <c r="M434" i="10"/>
  <c r="W433" i="10"/>
  <c r="U433" i="10"/>
  <c r="V433" i="10" s="1"/>
  <c r="N433" i="10"/>
  <c r="M433" i="10"/>
  <c r="W432" i="10"/>
  <c r="U432" i="10"/>
  <c r="V432" i="10" s="1"/>
  <c r="N432" i="10"/>
  <c r="M432" i="10"/>
  <c r="W431" i="10"/>
  <c r="U431" i="10"/>
  <c r="V431" i="10" s="1"/>
  <c r="N431" i="10"/>
  <c r="M431" i="10"/>
  <c r="W430" i="10"/>
  <c r="U430" i="10"/>
  <c r="V430" i="10" s="1"/>
  <c r="N430" i="10"/>
  <c r="M430" i="10"/>
  <c r="W429" i="10"/>
  <c r="U429" i="10"/>
  <c r="V429" i="10" s="1"/>
  <c r="N429" i="10"/>
  <c r="M429" i="10"/>
  <c r="W428" i="10"/>
  <c r="U428" i="10"/>
  <c r="V428" i="10" s="1"/>
  <c r="N428" i="10"/>
  <c r="M428" i="10"/>
  <c r="W427" i="10"/>
  <c r="U427" i="10"/>
  <c r="V427" i="10" s="1"/>
  <c r="N427" i="10"/>
  <c r="M427" i="10"/>
  <c r="U426" i="10"/>
  <c r="V426" i="10" s="1"/>
  <c r="X426" i="10" s="1"/>
  <c r="N426" i="10"/>
  <c r="M426" i="10"/>
  <c r="U425" i="10"/>
  <c r="V425" i="10" s="1"/>
  <c r="X425" i="10" s="1"/>
  <c r="R425" i="10" s="1"/>
  <c r="Q425" i="10" s="1"/>
  <c r="N425" i="10"/>
  <c r="M425" i="10"/>
  <c r="U424" i="10"/>
  <c r="V424" i="10" s="1"/>
  <c r="X424" i="10" s="1"/>
  <c r="N424" i="10"/>
  <c r="M424" i="10"/>
  <c r="U423" i="10"/>
  <c r="V423" i="10" s="1"/>
  <c r="X423" i="10" s="1"/>
  <c r="R423" i="10" s="1"/>
  <c r="Q423" i="10" s="1"/>
  <c r="M423" i="10"/>
  <c r="U422" i="10"/>
  <c r="V422" i="10" s="1"/>
  <c r="X422" i="10" s="1"/>
  <c r="N422" i="10"/>
  <c r="M422" i="10"/>
  <c r="U421" i="10"/>
  <c r="V421" i="10" s="1"/>
  <c r="X421" i="10" s="1"/>
  <c r="N421" i="10"/>
  <c r="M421" i="10"/>
  <c r="U420" i="10"/>
  <c r="V420" i="10" s="1"/>
  <c r="X420" i="10" s="1"/>
  <c r="N420" i="10"/>
  <c r="M420" i="10"/>
  <c r="U419" i="10"/>
  <c r="V419" i="10" s="1"/>
  <c r="X419" i="10" s="1"/>
  <c r="R419" i="10" s="1"/>
  <c r="Q419" i="10" s="1"/>
  <c r="N419" i="10"/>
  <c r="M419" i="10"/>
  <c r="U418" i="10"/>
  <c r="V418" i="10" s="1"/>
  <c r="X418" i="10" s="1"/>
  <c r="N418" i="10"/>
  <c r="M418" i="10"/>
  <c r="U417" i="10"/>
  <c r="V417" i="10" s="1"/>
  <c r="X417" i="10" s="1"/>
  <c r="R417" i="10" s="1"/>
  <c r="Q417" i="10" s="1"/>
  <c r="N417" i="10"/>
  <c r="M417" i="10"/>
  <c r="U416" i="10"/>
  <c r="V416" i="10" s="1"/>
  <c r="X416" i="10" s="1"/>
  <c r="N416" i="10"/>
  <c r="M416" i="10"/>
  <c r="U415" i="10"/>
  <c r="V415" i="10" s="1"/>
  <c r="X415" i="10" s="1"/>
  <c r="R415" i="10" s="1"/>
  <c r="Q415" i="10" s="1"/>
  <c r="N415" i="10"/>
  <c r="M415" i="10"/>
  <c r="U414" i="10"/>
  <c r="V414" i="10" s="1"/>
  <c r="X414" i="10" s="1"/>
  <c r="N414" i="10"/>
  <c r="M414" i="10"/>
  <c r="U413" i="10"/>
  <c r="V413" i="10" s="1"/>
  <c r="X413" i="10" s="1"/>
  <c r="R413" i="10" s="1"/>
  <c r="Q413" i="10" s="1"/>
  <c r="N413" i="10"/>
  <c r="M413" i="10"/>
  <c r="U412" i="10"/>
  <c r="V412" i="10" s="1"/>
  <c r="X412" i="10" s="1"/>
  <c r="N412" i="10"/>
  <c r="M412" i="10"/>
  <c r="U411" i="10"/>
  <c r="V411" i="10" s="1"/>
  <c r="X411" i="10" s="1"/>
  <c r="R411" i="10" s="1"/>
  <c r="Q411" i="10" s="1"/>
  <c r="N411" i="10"/>
  <c r="M411" i="10"/>
  <c r="U410" i="10"/>
  <c r="V410" i="10" s="1"/>
  <c r="X410" i="10" s="1"/>
  <c r="N410" i="10"/>
  <c r="M410" i="10"/>
  <c r="U409" i="10"/>
  <c r="V409" i="10" s="1"/>
  <c r="X409" i="10" s="1"/>
  <c r="R409" i="10" s="1"/>
  <c r="Q409" i="10" s="1"/>
  <c r="N409" i="10"/>
  <c r="M409" i="10"/>
  <c r="U408" i="10"/>
  <c r="V408" i="10" s="1"/>
  <c r="X408" i="10" s="1"/>
  <c r="N408" i="10"/>
  <c r="M408" i="10"/>
  <c r="U407" i="10"/>
  <c r="V407" i="10" s="1"/>
  <c r="X407" i="10" s="1"/>
  <c r="N407" i="10"/>
  <c r="M407" i="10"/>
  <c r="U406" i="10"/>
  <c r="V406" i="10" s="1"/>
  <c r="X406" i="10" s="1"/>
  <c r="N406" i="10"/>
  <c r="M406" i="10"/>
  <c r="W405" i="10"/>
  <c r="U405" i="10"/>
  <c r="V405" i="10" s="1"/>
  <c r="N405" i="10"/>
  <c r="M405" i="10"/>
  <c r="W404" i="10"/>
  <c r="U404" i="10"/>
  <c r="V404" i="10" s="1"/>
  <c r="N404" i="10"/>
  <c r="M404" i="10"/>
  <c r="W403" i="10"/>
  <c r="U403" i="10"/>
  <c r="V403" i="10" s="1"/>
  <c r="N403" i="10"/>
  <c r="M403" i="10"/>
  <c r="W402" i="10"/>
  <c r="U402" i="10"/>
  <c r="V402" i="10" s="1"/>
  <c r="N402" i="10"/>
  <c r="M402" i="10"/>
  <c r="W401" i="10"/>
  <c r="U401" i="10"/>
  <c r="V401" i="10" s="1"/>
  <c r="N401" i="10"/>
  <c r="M401" i="10"/>
  <c r="O401" i="10" s="1"/>
  <c r="I401" i="10" s="1"/>
  <c r="J401" i="10" s="1"/>
  <c r="W400" i="10"/>
  <c r="U400" i="10"/>
  <c r="V400" i="10" s="1"/>
  <c r="N400" i="10"/>
  <c r="M400" i="10"/>
  <c r="W399" i="10"/>
  <c r="U399" i="10"/>
  <c r="V399" i="10" s="1"/>
  <c r="N399" i="10"/>
  <c r="M399" i="10"/>
  <c r="W398" i="10"/>
  <c r="U398" i="10"/>
  <c r="V398" i="10" s="1"/>
  <c r="N398" i="10"/>
  <c r="M398" i="10"/>
  <c r="W397" i="10"/>
  <c r="U397" i="10"/>
  <c r="V397" i="10" s="1"/>
  <c r="N397" i="10"/>
  <c r="M397" i="10"/>
  <c r="W396" i="10"/>
  <c r="U396" i="10"/>
  <c r="V396" i="10" s="1"/>
  <c r="N396" i="10"/>
  <c r="M396" i="10"/>
  <c r="W395" i="10"/>
  <c r="U395" i="10"/>
  <c r="V395" i="10" s="1"/>
  <c r="N395" i="10"/>
  <c r="M395" i="10"/>
  <c r="W394" i="10"/>
  <c r="U394" i="10"/>
  <c r="V394" i="10" s="1"/>
  <c r="N394" i="10"/>
  <c r="M394" i="10"/>
  <c r="W393" i="10"/>
  <c r="U393" i="10"/>
  <c r="V393" i="10" s="1"/>
  <c r="N393" i="10"/>
  <c r="M393" i="10"/>
  <c r="W392" i="10"/>
  <c r="U392" i="10"/>
  <c r="V392" i="10" s="1"/>
  <c r="N392" i="10"/>
  <c r="M392" i="10"/>
  <c r="W391" i="10"/>
  <c r="U391" i="10"/>
  <c r="V391" i="10" s="1"/>
  <c r="N391" i="10"/>
  <c r="M391" i="10"/>
  <c r="W390" i="10"/>
  <c r="U390" i="10"/>
  <c r="V390" i="10" s="1"/>
  <c r="N390" i="10"/>
  <c r="M390" i="10"/>
  <c r="W389" i="10"/>
  <c r="U389" i="10"/>
  <c r="V389" i="10" s="1"/>
  <c r="N389" i="10"/>
  <c r="M389" i="10"/>
  <c r="W388" i="10"/>
  <c r="U388" i="10"/>
  <c r="V388" i="10" s="1"/>
  <c r="N388" i="10"/>
  <c r="M388" i="10"/>
  <c r="W387" i="10"/>
  <c r="U387" i="10"/>
  <c r="V387" i="10" s="1"/>
  <c r="X387" i="10" s="1"/>
  <c r="N387" i="10"/>
  <c r="M387" i="10"/>
  <c r="W386" i="10"/>
  <c r="U386" i="10"/>
  <c r="V386" i="10" s="1"/>
  <c r="X386" i="10" s="1"/>
  <c r="N386" i="10"/>
  <c r="M386" i="10"/>
  <c r="W385" i="10"/>
  <c r="U385" i="10"/>
  <c r="V385" i="10" s="1"/>
  <c r="X385" i="10" s="1"/>
  <c r="N385" i="10"/>
  <c r="M385" i="10"/>
  <c r="U384" i="10"/>
  <c r="V384" i="10" s="1"/>
  <c r="X384" i="10" s="1"/>
  <c r="N384" i="10"/>
  <c r="M384" i="10"/>
  <c r="U383" i="10"/>
  <c r="V383" i="10" s="1"/>
  <c r="X383" i="10" s="1"/>
  <c r="N383" i="10"/>
  <c r="M383" i="10"/>
  <c r="O383" i="10" s="1"/>
  <c r="W382" i="10"/>
  <c r="U382" i="10"/>
  <c r="V382" i="10" s="1"/>
  <c r="N382" i="10"/>
  <c r="M382" i="10"/>
  <c r="O382" i="10" s="1"/>
  <c r="I382" i="10" s="1"/>
  <c r="J382" i="10" s="1"/>
  <c r="U381" i="10"/>
  <c r="V381" i="10" s="1"/>
  <c r="X381" i="10" s="1"/>
  <c r="R381" i="10" s="1"/>
  <c r="Q381" i="10" s="1"/>
  <c r="N381" i="10"/>
  <c r="M381" i="10"/>
  <c r="U380" i="10"/>
  <c r="V380" i="10" s="1"/>
  <c r="X380" i="10" s="1"/>
  <c r="Y380" i="10" s="1"/>
  <c r="N380" i="10"/>
  <c r="M380" i="10"/>
  <c r="U379" i="10"/>
  <c r="V379" i="10" s="1"/>
  <c r="X379" i="10" s="1"/>
  <c r="N379" i="10"/>
  <c r="M379" i="10"/>
  <c r="U378" i="10"/>
  <c r="V378" i="10" s="1"/>
  <c r="X378" i="10" s="1"/>
  <c r="R378" i="10" s="1"/>
  <c r="Q378" i="10" s="1"/>
  <c r="N378" i="10"/>
  <c r="M378" i="10"/>
  <c r="U377" i="10"/>
  <c r="V377" i="10" s="1"/>
  <c r="X377" i="10" s="1"/>
  <c r="R377" i="10" s="1"/>
  <c r="Q377" i="10" s="1"/>
  <c r="N377" i="10"/>
  <c r="M377" i="10"/>
  <c r="U376" i="10"/>
  <c r="V376" i="10" s="1"/>
  <c r="X376" i="10" s="1"/>
  <c r="N376" i="10"/>
  <c r="M376" i="10"/>
  <c r="U375" i="10"/>
  <c r="V375" i="10" s="1"/>
  <c r="X375" i="10" s="1"/>
  <c r="N375" i="10"/>
  <c r="M375" i="10"/>
  <c r="U374" i="10"/>
  <c r="V374" i="10" s="1"/>
  <c r="X374" i="10" s="1"/>
  <c r="N374" i="10"/>
  <c r="M374" i="10"/>
  <c r="U373" i="10"/>
  <c r="V373" i="10" s="1"/>
  <c r="X373" i="10" s="1"/>
  <c r="R373" i="10" s="1"/>
  <c r="Q373" i="10" s="1"/>
  <c r="N373" i="10"/>
  <c r="M373" i="10"/>
  <c r="U372" i="10"/>
  <c r="V372" i="10" s="1"/>
  <c r="X372" i="10" s="1"/>
  <c r="N372" i="10"/>
  <c r="M372" i="10"/>
  <c r="U371" i="10"/>
  <c r="V371" i="10" s="1"/>
  <c r="X371" i="10" s="1"/>
  <c r="N371" i="10"/>
  <c r="M371" i="10"/>
  <c r="U370" i="10"/>
  <c r="V370" i="10" s="1"/>
  <c r="X370" i="10" s="1"/>
  <c r="N370" i="10"/>
  <c r="M370" i="10"/>
  <c r="O370" i="10" s="1"/>
  <c r="W369" i="10"/>
  <c r="U369" i="10"/>
  <c r="V369" i="10" s="1"/>
  <c r="N369" i="10"/>
  <c r="M369" i="10"/>
  <c r="O369" i="10" s="1"/>
  <c r="W368" i="10"/>
  <c r="U368" i="10"/>
  <c r="V368" i="10" s="1"/>
  <c r="N368" i="10"/>
  <c r="M368" i="10"/>
  <c r="W367" i="10"/>
  <c r="U367" i="10"/>
  <c r="V367" i="10" s="1"/>
  <c r="N367" i="10"/>
  <c r="M367" i="10"/>
  <c r="W366" i="10"/>
  <c r="U366" i="10"/>
  <c r="V366" i="10" s="1"/>
  <c r="X366" i="10" s="1"/>
  <c r="N366" i="10"/>
  <c r="M366" i="10"/>
  <c r="W365" i="10"/>
  <c r="U365" i="10"/>
  <c r="V365" i="10" s="1"/>
  <c r="X365" i="10" s="1"/>
  <c r="N365" i="10"/>
  <c r="M365" i="10"/>
  <c r="W364" i="10"/>
  <c r="U364" i="10"/>
  <c r="V364" i="10" s="1"/>
  <c r="X364" i="10" s="1"/>
  <c r="N364" i="10"/>
  <c r="M364" i="10"/>
  <c r="W363" i="10"/>
  <c r="U363" i="10"/>
  <c r="V363" i="10" s="1"/>
  <c r="X363" i="10" s="1"/>
  <c r="N363" i="10"/>
  <c r="M363" i="10"/>
  <c r="W362" i="10"/>
  <c r="U362" i="10"/>
  <c r="V362" i="10" s="1"/>
  <c r="N362" i="10"/>
  <c r="M362" i="10"/>
  <c r="W361" i="10"/>
  <c r="U361" i="10"/>
  <c r="V361" i="10" s="1"/>
  <c r="N361" i="10"/>
  <c r="M361" i="10"/>
  <c r="W360" i="10"/>
  <c r="U360" i="10"/>
  <c r="V360" i="10" s="1"/>
  <c r="X360" i="10" s="1"/>
  <c r="N360" i="10"/>
  <c r="M360" i="10"/>
  <c r="W359" i="10"/>
  <c r="U359" i="10"/>
  <c r="V359" i="10" s="1"/>
  <c r="N359" i="10"/>
  <c r="M359" i="10"/>
  <c r="W358" i="10"/>
  <c r="U358" i="10"/>
  <c r="V358" i="10" s="1"/>
  <c r="X358" i="10" s="1"/>
  <c r="N358" i="10"/>
  <c r="M358" i="10"/>
  <c r="W357" i="10"/>
  <c r="U357" i="10"/>
  <c r="V357" i="10" s="1"/>
  <c r="X357" i="10" s="1"/>
  <c r="N357" i="10"/>
  <c r="M357" i="10"/>
  <c r="W356" i="10"/>
  <c r="U356" i="10"/>
  <c r="V356" i="10" s="1"/>
  <c r="N356" i="10"/>
  <c r="M356" i="10"/>
  <c r="W355" i="10"/>
  <c r="U355" i="10"/>
  <c r="V355" i="10" s="1"/>
  <c r="N355" i="10"/>
  <c r="M355" i="10"/>
  <c r="W354" i="10"/>
  <c r="U354" i="10"/>
  <c r="V354" i="10" s="1"/>
  <c r="N354" i="10"/>
  <c r="M354" i="10"/>
  <c r="W353" i="10"/>
  <c r="U353" i="10"/>
  <c r="V353" i="10" s="1"/>
  <c r="N353" i="10"/>
  <c r="M353" i="10"/>
  <c r="W352" i="10"/>
  <c r="U352" i="10"/>
  <c r="V352" i="10" s="1"/>
  <c r="N352" i="10"/>
  <c r="M352" i="10"/>
  <c r="W351" i="10"/>
  <c r="U351" i="10"/>
  <c r="V351" i="10" s="1"/>
  <c r="X351" i="10" s="1"/>
  <c r="N351" i="10"/>
  <c r="M351" i="10"/>
  <c r="W350" i="10"/>
  <c r="U350" i="10"/>
  <c r="V350" i="10" s="1"/>
  <c r="X350" i="10" s="1"/>
  <c r="N350" i="10"/>
  <c r="M350" i="10"/>
  <c r="W349" i="10"/>
  <c r="U349" i="10"/>
  <c r="V349" i="10" s="1"/>
  <c r="X349" i="10" s="1"/>
  <c r="N349" i="10"/>
  <c r="M349" i="10"/>
  <c r="W348" i="10"/>
  <c r="U348" i="10"/>
  <c r="V348" i="10" s="1"/>
  <c r="N348" i="10"/>
  <c r="M348" i="10"/>
  <c r="W347" i="10"/>
  <c r="U347" i="10"/>
  <c r="V347" i="10" s="1"/>
  <c r="X347" i="10" s="1"/>
  <c r="N347" i="10"/>
  <c r="M347" i="10"/>
  <c r="O347" i="10" s="1"/>
  <c r="I347" i="10" s="1"/>
  <c r="J347" i="10" s="1"/>
  <c r="W346" i="10"/>
  <c r="U346" i="10"/>
  <c r="V346" i="10" s="1"/>
  <c r="N346" i="10"/>
  <c r="M346" i="10"/>
  <c r="W345" i="10"/>
  <c r="U345" i="10"/>
  <c r="V345" i="10" s="1"/>
  <c r="N345" i="10"/>
  <c r="M345" i="10"/>
  <c r="W344" i="10"/>
  <c r="U344" i="10"/>
  <c r="V344" i="10" s="1"/>
  <c r="N344" i="10"/>
  <c r="M344" i="10"/>
  <c r="W343" i="10"/>
  <c r="U343" i="10"/>
  <c r="V343" i="10" s="1"/>
  <c r="N343" i="10"/>
  <c r="M343" i="10"/>
  <c r="W342" i="10"/>
  <c r="U342" i="10"/>
  <c r="V342" i="10" s="1"/>
  <c r="N342" i="10"/>
  <c r="M342" i="10"/>
  <c r="O342" i="10" s="1"/>
  <c r="I342" i="10" s="1"/>
  <c r="J342" i="10" s="1"/>
  <c r="W341" i="10"/>
  <c r="U341" i="10"/>
  <c r="V341" i="10" s="1"/>
  <c r="N341" i="10"/>
  <c r="M341" i="10"/>
  <c r="W340" i="10"/>
  <c r="U340" i="10"/>
  <c r="V340" i="10" s="1"/>
  <c r="N340" i="10"/>
  <c r="M340" i="10"/>
  <c r="O340" i="10" s="1"/>
  <c r="I340" i="10" s="1"/>
  <c r="J340" i="10" s="1"/>
  <c r="W339" i="10"/>
  <c r="U339" i="10"/>
  <c r="V339" i="10" s="1"/>
  <c r="N339" i="10"/>
  <c r="M339" i="10"/>
  <c r="W338" i="10"/>
  <c r="U338" i="10"/>
  <c r="V338" i="10" s="1"/>
  <c r="N338" i="10"/>
  <c r="M338" i="10"/>
  <c r="O338" i="10" s="1"/>
  <c r="I338" i="10" s="1"/>
  <c r="J338" i="10" s="1"/>
  <c r="W337" i="10"/>
  <c r="U337" i="10"/>
  <c r="V337" i="10" s="1"/>
  <c r="N337" i="10"/>
  <c r="M337" i="10"/>
  <c r="W336" i="10"/>
  <c r="U336" i="10"/>
  <c r="V336" i="10" s="1"/>
  <c r="N336" i="10"/>
  <c r="M336" i="10"/>
  <c r="W335" i="10"/>
  <c r="U335" i="10"/>
  <c r="V335" i="10" s="1"/>
  <c r="N335" i="10"/>
  <c r="M335" i="10"/>
  <c r="W334" i="10"/>
  <c r="U334" i="10"/>
  <c r="V334" i="10" s="1"/>
  <c r="N334" i="10"/>
  <c r="M334" i="10"/>
  <c r="W333" i="10"/>
  <c r="U333" i="10"/>
  <c r="V333" i="10" s="1"/>
  <c r="N333" i="10"/>
  <c r="M333" i="10"/>
  <c r="W332" i="10"/>
  <c r="U332" i="10"/>
  <c r="V332" i="10" s="1"/>
  <c r="N332" i="10"/>
  <c r="M332" i="10"/>
  <c r="O332" i="10" s="1"/>
  <c r="I332" i="10" s="1"/>
  <c r="J332" i="10" s="1"/>
  <c r="W331" i="10"/>
  <c r="U331" i="10"/>
  <c r="V331" i="10" s="1"/>
  <c r="N331" i="10"/>
  <c r="M331" i="10"/>
  <c r="W330" i="10"/>
  <c r="U330" i="10"/>
  <c r="V330" i="10" s="1"/>
  <c r="N330" i="10"/>
  <c r="M330" i="10"/>
  <c r="W329" i="10"/>
  <c r="U329" i="10"/>
  <c r="V329" i="10" s="1"/>
  <c r="N329" i="10"/>
  <c r="M329" i="10"/>
  <c r="W328" i="10"/>
  <c r="U328" i="10"/>
  <c r="V328" i="10" s="1"/>
  <c r="N328" i="10"/>
  <c r="M328" i="10"/>
  <c r="W327" i="10"/>
  <c r="U327" i="10"/>
  <c r="V327" i="10" s="1"/>
  <c r="N327" i="10"/>
  <c r="M327" i="10"/>
  <c r="O327" i="10" s="1"/>
  <c r="I327" i="10" s="1"/>
  <c r="J327" i="10" s="1"/>
  <c r="W326" i="10"/>
  <c r="U326" i="10"/>
  <c r="V326" i="10" s="1"/>
  <c r="X326" i="10" s="1"/>
  <c r="N326" i="10"/>
  <c r="M326" i="10"/>
  <c r="O326" i="10" s="1"/>
  <c r="I326" i="10" s="1"/>
  <c r="J326" i="10" s="1"/>
  <c r="W325" i="10"/>
  <c r="U325" i="10"/>
  <c r="V325" i="10" s="1"/>
  <c r="X325" i="10" s="1"/>
  <c r="N325" i="10"/>
  <c r="M325" i="10"/>
  <c r="W324" i="10"/>
  <c r="U324" i="10"/>
  <c r="V324" i="10" s="1"/>
  <c r="N324" i="10"/>
  <c r="M324" i="10"/>
  <c r="O324" i="10" s="1"/>
  <c r="I324" i="10" s="1"/>
  <c r="J324" i="10" s="1"/>
  <c r="W323" i="10"/>
  <c r="U323" i="10"/>
  <c r="V323" i="10" s="1"/>
  <c r="N323" i="10"/>
  <c r="M323" i="10"/>
  <c r="W322" i="10"/>
  <c r="U322" i="10"/>
  <c r="V322" i="10" s="1"/>
  <c r="N322" i="10"/>
  <c r="M322" i="10"/>
  <c r="O322" i="10" s="1"/>
  <c r="I322" i="10" s="1"/>
  <c r="J322" i="10" s="1"/>
  <c r="W321" i="10"/>
  <c r="U321" i="10"/>
  <c r="V321" i="10" s="1"/>
  <c r="N321" i="10"/>
  <c r="M321" i="10"/>
  <c r="W320" i="10"/>
  <c r="U320" i="10"/>
  <c r="V320" i="10" s="1"/>
  <c r="N320" i="10"/>
  <c r="M320" i="10"/>
  <c r="W319" i="10"/>
  <c r="U319" i="10"/>
  <c r="V319" i="10" s="1"/>
  <c r="N319" i="10"/>
  <c r="M319" i="10"/>
  <c r="W318" i="10"/>
  <c r="U318" i="10"/>
  <c r="V318" i="10" s="1"/>
  <c r="N318" i="10"/>
  <c r="M318" i="10"/>
  <c r="O318" i="10" s="1"/>
  <c r="I318" i="10" s="1"/>
  <c r="J318" i="10" s="1"/>
  <c r="W317" i="10"/>
  <c r="U317" i="10"/>
  <c r="V317" i="10" s="1"/>
  <c r="N317" i="10"/>
  <c r="M317" i="10"/>
  <c r="O317" i="10" s="1"/>
  <c r="I317" i="10" s="1"/>
  <c r="J317" i="10" s="1"/>
  <c r="W316" i="10"/>
  <c r="U316" i="10"/>
  <c r="V316" i="10" s="1"/>
  <c r="N316" i="10"/>
  <c r="M316" i="10"/>
  <c r="O316" i="10" s="1"/>
  <c r="I316" i="10" s="1"/>
  <c r="J316" i="10" s="1"/>
  <c r="W315" i="10"/>
  <c r="U315" i="10"/>
  <c r="V315" i="10" s="1"/>
  <c r="N315" i="10"/>
  <c r="M315" i="10"/>
  <c r="O315" i="10" s="1"/>
  <c r="I315" i="10" s="1"/>
  <c r="J315" i="10" s="1"/>
  <c r="W314" i="10"/>
  <c r="U314" i="10"/>
  <c r="V314" i="10" s="1"/>
  <c r="N314" i="10"/>
  <c r="M314" i="10"/>
  <c r="O314" i="10" s="1"/>
  <c r="I314" i="10" s="1"/>
  <c r="J314" i="10" s="1"/>
  <c r="W313" i="10"/>
  <c r="U313" i="10"/>
  <c r="V313" i="10" s="1"/>
  <c r="N313" i="10"/>
  <c r="M313" i="10"/>
  <c r="O313" i="10" s="1"/>
  <c r="I313" i="10" s="1"/>
  <c r="J313" i="10" s="1"/>
  <c r="U312" i="10"/>
  <c r="V312" i="10" s="1"/>
  <c r="X312" i="10" s="1"/>
  <c r="N312" i="10"/>
  <c r="M312" i="10"/>
  <c r="U311" i="10"/>
  <c r="V311" i="10" s="1"/>
  <c r="X311" i="10" s="1"/>
  <c r="N311" i="10"/>
  <c r="M311" i="10"/>
  <c r="U310" i="10"/>
  <c r="V310" i="10" s="1"/>
  <c r="X310" i="10" s="1"/>
  <c r="N310" i="10"/>
  <c r="M310" i="10"/>
  <c r="U309" i="10"/>
  <c r="V309" i="10" s="1"/>
  <c r="X309" i="10" s="1"/>
  <c r="N309" i="10"/>
  <c r="M309" i="10"/>
  <c r="U308" i="10"/>
  <c r="V308" i="10" s="1"/>
  <c r="X308" i="10" s="1"/>
  <c r="Y308" i="10" s="1"/>
  <c r="N308" i="10"/>
  <c r="M308" i="10"/>
  <c r="U307" i="10"/>
  <c r="V307" i="10" s="1"/>
  <c r="X307" i="10" s="1"/>
  <c r="N307" i="10"/>
  <c r="M307" i="10"/>
  <c r="U306" i="10"/>
  <c r="V306" i="10" s="1"/>
  <c r="X306" i="10" s="1"/>
  <c r="Y306" i="10" s="1"/>
  <c r="N306" i="10"/>
  <c r="M306" i="10"/>
  <c r="U305" i="10"/>
  <c r="V305" i="10" s="1"/>
  <c r="X305" i="10" s="1"/>
  <c r="N305" i="10"/>
  <c r="M305" i="10"/>
  <c r="U304" i="10"/>
  <c r="V304" i="10" s="1"/>
  <c r="X304" i="10" s="1"/>
  <c r="N304" i="10"/>
  <c r="M304" i="10"/>
  <c r="U303" i="10"/>
  <c r="V303" i="10" s="1"/>
  <c r="X303" i="10" s="1"/>
  <c r="N303" i="10"/>
  <c r="M303" i="10"/>
  <c r="U302" i="10"/>
  <c r="V302" i="10" s="1"/>
  <c r="X302" i="10" s="1"/>
  <c r="N302" i="10"/>
  <c r="M302" i="10"/>
  <c r="U301" i="10"/>
  <c r="V301" i="10" s="1"/>
  <c r="X301" i="10" s="1"/>
  <c r="N301" i="10"/>
  <c r="M301" i="10"/>
  <c r="O301" i="10" s="1"/>
  <c r="W300" i="10"/>
  <c r="U300" i="10"/>
  <c r="V300" i="10" s="1"/>
  <c r="N300" i="10"/>
  <c r="M300" i="10"/>
  <c r="W299" i="10"/>
  <c r="U299" i="10"/>
  <c r="V299" i="10" s="1"/>
  <c r="N299" i="10"/>
  <c r="M299" i="10"/>
  <c r="W298" i="10"/>
  <c r="U298" i="10"/>
  <c r="V298" i="10" s="1"/>
  <c r="N298" i="10"/>
  <c r="M298" i="10"/>
  <c r="W297" i="10"/>
  <c r="U297" i="10"/>
  <c r="V297" i="10" s="1"/>
  <c r="N297" i="10"/>
  <c r="M297" i="10"/>
  <c r="W296" i="10"/>
  <c r="U296" i="10"/>
  <c r="V296" i="10" s="1"/>
  <c r="N296" i="10"/>
  <c r="M296" i="10"/>
  <c r="W295" i="10"/>
  <c r="U295" i="10"/>
  <c r="V295" i="10" s="1"/>
  <c r="N295" i="10"/>
  <c r="M295" i="10"/>
  <c r="W294" i="10"/>
  <c r="U294" i="10"/>
  <c r="V294" i="10" s="1"/>
  <c r="N294" i="10"/>
  <c r="M294" i="10"/>
  <c r="W293" i="10"/>
  <c r="U293" i="10"/>
  <c r="V293" i="10" s="1"/>
  <c r="N293" i="10"/>
  <c r="M293" i="10"/>
  <c r="O293" i="10" s="1"/>
  <c r="W292" i="10"/>
  <c r="U292" i="10"/>
  <c r="V292" i="10" s="1"/>
  <c r="N292" i="10"/>
  <c r="M292" i="10"/>
  <c r="W291" i="10"/>
  <c r="U291" i="10"/>
  <c r="V291" i="10" s="1"/>
  <c r="N291" i="10"/>
  <c r="M291" i="10"/>
  <c r="W290" i="10"/>
  <c r="U290" i="10"/>
  <c r="V290" i="10" s="1"/>
  <c r="N290" i="10"/>
  <c r="M290" i="10"/>
  <c r="W289" i="10"/>
  <c r="U289" i="10"/>
  <c r="V289" i="10" s="1"/>
  <c r="N289" i="10"/>
  <c r="M289" i="10"/>
  <c r="W288" i="10"/>
  <c r="U288" i="10"/>
  <c r="V288" i="10" s="1"/>
  <c r="N288" i="10"/>
  <c r="M288" i="10"/>
  <c r="W287" i="10"/>
  <c r="U287" i="10"/>
  <c r="V287" i="10" s="1"/>
  <c r="N287" i="10"/>
  <c r="M287" i="10"/>
  <c r="W286" i="10"/>
  <c r="U286" i="10"/>
  <c r="V286" i="10" s="1"/>
  <c r="N286" i="10"/>
  <c r="M286" i="10"/>
  <c r="W285" i="10"/>
  <c r="U285" i="10"/>
  <c r="V285" i="10" s="1"/>
  <c r="N285" i="10"/>
  <c r="M285" i="10"/>
  <c r="W284" i="10"/>
  <c r="U284" i="10"/>
  <c r="V284" i="10" s="1"/>
  <c r="N284" i="10"/>
  <c r="M284" i="10"/>
  <c r="W283" i="10"/>
  <c r="U283" i="10"/>
  <c r="V283" i="10" s="1"/>
  <c r="N283" i="10"/>
  <c r="M283" i="10"/>
  <c r="W282" i="10"/>
  <c r="U282" i="10"/>
  <c r="V282" i="10" s="1"/>
  <c r="N282" i="10"/>
  <c r="M282" i="10"/>
  <c r="W281" i="10"/>
  <c r="U281" i="10"/>
  <c r="V281" i="10" s="1"/>
  <c r="N281" i="10"/>
  <c r="M281" i="10"/>
  <c r="W280" i="10"/>
  <c r="U280" i="10"/>
  <c r="V280" i="10" s="1"/>
  <c r="N280" i="10"/>
  <c r="M280" i="10"/>
  <c r="W279" i="10"/>
  <c r="U279" i="10"/>
  <c r="V279" i="10" s="1"/>
  <c r="N279" i="10"/>
  <c r="M279" i="10"/>
  <c r="W278" i="10"/>
  <c r="U278" i="10"/>
  <c r="V278" i="10" s="1"/>
  <c r="N278" i="10"/>
  <c r="M278" i="10"/>
  <c r="W277" i="10"/>
  <c r="U277" i="10"/>
  <c r="V277" i="10" s="1"/>
  <c r="N277" i="10"/>
  <c r="M277" i="10"/>
  <c r="W276" i="10"/>
  <c r="U276" i="10"/>
  <c r="V276" i="10" s="1"/>
  <c r="N276" i="10"/>
  <c r="M276" i="10"/>
  <c r="W275" i="10"/>
  <c r="U275" i="10"/>
  <c r="V275" i="10" s="1"/>
  <c r="N275" i="10"/>
  <c r="M275" i="10"/>
  <c r="W274" i="10"/>
  <c r="U274" i="10"/>
  <c r="V274" i="10" s="1"/>
  <c r="N274" i="10"/>
  <c r="M274" i="10"/>
  <c r="W273" i="10"/>
  <c r="U273" i="10"/>
  <c r="V273" i="10" s="1"/>
  <c r="N273" i="10"/>
  <c r="M273" i="10"/>
  <c r="W272" i="10"/>
  <c r="U272" i="10"/>
  <c r="V272" i="10" s="1"/>
  <c r="N272" i="10"/>
  <c r="M272" i="10"/>
  <c r="W271" i="10"/>
  <c r="U271" i="10"/>
  <c r="V271" i="10" s="1"/>
  <c r="N271" i="10"/>
  <c r="M271" i="10"/>
  <c r="W270" i="10"/>
  <c r="U270" i="10"/>
  <c r="V270" i="10" s="1"/>
  <c r="N270" i="10"/>
  <c r="M270" i="10"/>
  <c r="W269" i="10"/>
  <c r="U269" i="10"/>
  <c r="V269" i="10" s="1"/>
  <c r="N269" i="10"/>
  <c r="M269" i="10"/>
  <c r="W268" i="10"/>
  <c r="U268" i="10"/>
  <c r="V268" i="10" s="1"/>
  <c r="X268" i="10" s="1"/>
  <c r="N268" i="10"/>
  <c r="M268" i="10"/>
  <c r="W267" i="10"/>
  <c r="U267" i="10"/>
  <c r="V267" i="10" s="1"/>
  <c r="X267" i="10" s="1"/>
  <c r="N267" i="10"/>
  <c r="M267" i="10"/>
  <c r="W266" i="10"/>
  <c r="U266" i="10"/>
  <c r="V266" i="10" s="1"/>
  <c r="N266" i="10"/>
  <c r="M266" i="10"/>
  <c r="W265" i="10"/>
  <c r="U265" i="10"/>
  <c r="V265" i="10" s="1"/>
  <c r="N265" i="10"/>
  <c r="M265" i="10"/>
  <c r="W264" i="10"/>
  <c r="U264" i="10"/>
  <c r="V264" i="10" s="1"/>
  <c r="X264" i="10" s="1"/>
  <c r="N264" i="10"/>
  <c r="M264" i="10"/>
  <c r="W263" i="10"/>
  <c r="U263" i="10"/>
  <c r="V263" i="10" s="1"/>
  <c r="X263" i="10" s="1"/>
  <c r="N263" i="10"/>
  <c r="M263" i="10"/>
  <c r="W262" i="10"/>
  <c r="U262" i="10"/>
  <c r="V262" i="10" s="1"/>
  <c r="N262" i="10"/>
  <c r="M262" i="10"/>
  <c r="W261" i="10"/>
  <c r="U261" i="10"/>
  <c r="V261" i="10" s="1"/>
  <c r="N261" i="10"/>
  <c r="M261" i="10"/>
  <c r="W260" i="10"/>
  <c r="U260" i="10"/>
  <c r="V260" i="10" s="1"/>
  <c r="N260" i="10"/>
  <c r="M260" i="10"/>
  <c r="W259" i="10"/>
  <c r="U259" i="10"/>
  <c r="V259" i="10" s="1"/>
  <c r="N259" i="10"/>
  <c r="M259" i="10"/>
  <c r="W258" i="10"/>
  <c r="U258" i="10"/>
  <c r="V258" i="10" s="1"/>
  <c r="N258" i="10"/>
  <c r="M258" i="10"/>
  <c r="W257" i="10"/>
  <c r="U257" i="10"/>
  <c r="V257" i="10" s="1"/>
  <c r="N257" i="10"/>
  <c r="M257" i="10"/>
  <c r="W256" i="10"/>
  <c r="U256" i="10"/>
  <c r="V256" i="10" s="1"/>
  <c r="N256" i="10"/>
  <c r="M256" i="10"/>
  <c r="W255" i="10"/>
  <c r="U255" i="10"/>
  <c r="V255" i="10" s="1"/>
  <c r="N255" i="10"/>
  <c r="M255" i="10"/>
  <c r="W254" i="10"/>
  <c r="U254" i="10"/>
  <c r="V254" i="10" s="1"/>
  <c r="N254" i="10"/>
  <c r="M254" i="10"/>
  <c r="W253" i="10"/>
  <c r="U253" i="10"/>
  <c r="V253" i="10" s="1"/>
  <c r="N253" i="10"/>
  <c r="M253" i="10"/>
  <c r="O253" i="10" s="1"/>
  <c r="I253" i="10" s="1"/>
  <c r="J253" i="10" s="1"/>
  <c r="W252" i="10"/>
  <c r="U252" i="10"/>
  <c r="V252" i="10" s="1"/>
  <c r="N252" i="10"/>
  <c r="M252" i="10"/>
  <c r="O252" i="10" s="1"/>
  <c r="I252" i="10" s="1"/>
  <c r="J252" i="10" s="1"/>
  <c r="W251" i="10"/>
  <c r="U251" i="10"/>
  <c r="V251" i="10" s="1"/>
  <c r="N251" i="10"/>
  <c r="M251" i="10"/>
  <c r="O251" i="10" s="1"/>
  <c r="I251" i="10" s="1"/>
  <c r="J251" i="10" s="1"/>
  <c r="W250" i="10"/>
  <c r="U250" i="10"/>
  <c r="V250" i="10" s="1"/>
  <c r="N250" i="10"/>
  <c r="M250" i="10"/>
  <c r="O250" i="10" s="1"/>
  <c r="I250" i="10" s="1"/>
  <c r="J250" i="10" s="1"/>
  <c r="W249" i="10"/>
  <c r="U249" i="10"/>
  <c r="V249" i="10" s="1"/>
  <c r="N249" i="10"/>
  <c r="M249" i="10"/>
  <c r="O249" i="10" s="1"/>
  <c r="I249" i="10" s="1"/>
  <c r="J249" i="10" s="1"/>
  <c r="U248" i="10"/>
  <c r="V248" i="10" s="1"/>
  <c r="X248" i="10" s="1"/>
  <c r="Y248" i="10" s="1"/>
  <c r="N248" i="10"/>
  <c r="M248" i="10"/>
  <c r="U247" i="10"/>
  <c r="V247" i="10" s="1"/>
  <c r="X247" i="10" s="1"/>
  <c r="N247" i="10"/>
  <c r="M247" i="10"/>
  <c r="U246" i="10"/>
  <c r="V246" i="10" s="1"/>
  <c r="X246" i="10" s="1"/>
  <c r="N246" i="10"/>
  <c r="M246" i="10"/>
  <c r="U245" i="10"/>
  <c r="V245" i="10" s="1"/>
  <c r="X245" i="10" s="1"/>
  <c r="N245" i="10"/>
  <c r="M245" i="10"/>
  <c r="U244" i="10"/>
  <c r="V244" i="10" s="1"/>
  <c r="X244" i="10" s="1"/>
  <c r="Y244" i="10" s="1"/>
  <c r="N244" i="10"/>
  <c r="M244" i="10"/>
  <c r="U243" i="10"/>
  <c r="V243" i="10" s="1"/>
  <c r="X243" i="10" s="1"/>
  <c r="N243" i="10"/>
  <c r="M243" i="10"/>
  <c r="U242" i="10"/>
  <c r="V242" i="10" s="1"/>
  <c r="X242" i="10" s="1"/>
  <c r="N242" i="10"/>
  <c r="M242" i="10"/>
  <c r="U241" i="10"/>
  <c r="V241" i="10" s="1"/>
  <c r="X241" i="10" s="1"/>
  <c r="N241" i="10"/>
  <c r="M241" i="10"/>
  <c r="U240" i="10"/>
  <c r="V240" i="10" s="1"/>
  <c r="X240" i="10" s="1"/>
  <c r="N240" i="10"/>
  <c r="M240" i="10"/>
  <c r="U239" i="10"/>
  <c r="V239" i="10" s="1"/>
  <c r="X239" i="10" s="1"/>
  <c r="N239" i="10"/>
  <c r="M239" i="10"/>
  <c r="U238" i="10"/>
  <c r="V238" i="10" s="1"/>
  <c r="X238" i="10" s="1"/>
  <c r="N238" i="10"/>
  <c r="M238" i="10"/>
  <c r="U237" i="10"/>
  <c r="V237" i="10" s="1"/>
  <c r="X237" i="10" s="1"/>
  <c r="N237" i="10"/>
  <c r="M237" i="10"/>
  <c r="U236" i="10"/>
  <c r="V236" i="10" s="1"/>
  <c r="X236" i="10" s="1"/>
  <c r="N236" i="10"/>
  <c r="M236" i="10"/>
  <c r="U235" i="10"/>
  <c r="V235" i="10" s="1"/>
  <c r="X235" i="10" s="1"/>
  <c r="N235" i="10"/>
  <c r="M235" i="10"/>
  <c r="U234" i="10"/>
  <c r="V234" i="10" s="1"/>
  <c r="X234" i="10" s="1"/>
  <c r="N234" i="10"/>
  <c r="M234" i="10"/>
  <c r="U233" i="10"/>
  <c r="V233" i="10" s="1"/>
  <c r="X233" i="10" s="1"/>
  <c r="N233" i="10"/>
  <c r="M233" i="10"/>
  <c r="W232" i="10"/>
  <c r="U232" i="10"/>
  <c r="V232" i="10" s="1"/>
  <c r="M232" i="10"/>
  <c r="O232" i="10" s="1"/>
  <c r="W231" i="10"/>
  <c r="U231" i="10"/>
  <c r="V231" i="10" s="1"/>
  <c r="M231" i="10"/>
  <c r="O231" i="10" s="1"/>
  <c r="W230" i="10"/>
  <c r="U230" i="10"/>
  <c r="V230" i="10" s="1"/>
  <c r="X230" i="10" s="1"/>
  <c r="N230" i="10"/>
  <c r="M230" i="10"/>
  <c r="O230" i="10" s="1"/>
  <c r="I230" i="10" s="1"/>
  <c r="J230" i="10" s="1"/>
  <c r="W229" i="10"/>
  <c r="U229" i="10"/>
  <c r="V229" i="10" s="1"/>
  <c r="N229" i="10"/>
  <c r="M229" i="10"/>
  <c r="O229" i="10" s="1"/>
  <c r="I229" i="10" s="1"/>
  <c r="J229" i="10" s="1"/>
  <c r="W228" i="10"/>
  <c r="U228" i="10"/>
  <c r="V228" i="10" s="1"/>
  <c r="N228" i="10"/>
  <c r="M228" i="10"/>
  <c r="O228" i="10" s="1"/>
  <c r="I228" i="10" s="1"/>
  <c r="J228" i="10" s="1"/>
  <c r="W227" i="10"/>
  <c r="U227" i="10"/>
  <c r="V227" i="10" s="1"/>
  <c r="N227" i="10"/>
  <c r="M227" i="10"/>
  <c r="W226" i="10"/>
  <c r="U226" i="10"/>
  <c r="V226" i="10" s="1"/>
  <c r="X226" i="10" s="1"/>
  <c r="N226" i="10"/>
  <c r="M226" i="10"/>
  <c r="O226" i="10" s="1"/>
  <c r="I226" i="10" s="1"/>
  <c r="J226" i="10" s="1"/>
  <c r="W225" i="10"/>
  <c r="U225" i="10"/>
  <c r="V225" i="10" s="1"/>
  <c r="X225" i="10" s="1"/>
  <c r="N225" i="10"/>
  <c r="M225" i="10"/>
  <c r="O225" i="10" s="1"/>
  <c r="I225" i="10" s="1"/>
  <c r="J225" i="10" s="1"/>
  <c r="W224" i="10"/>
  <c r="U224" i="10"/>
  <c r="V224" i="10" s="1"/>
  <c r="X224" i="10" s="1"/>
  <c r="N224" i="10"/>
  <c r="M224" i="10"/>
  <c r="O224" i="10" s="1"/>
  <c r="I224" i="10" s="1"/>
  <c r="J224" i="10" s="1"/>
  <c r="W223" i="10"/>
  <c r="U223" i="10"/>
  <c r="V223" i="10" s="1"/>
  <c r="N223" i="10"/>
  <c r="M223" i="10"/>
  <c r="W222" i="10"/>
  <c r="U222" i="10"/>
  <c r="V222" i="10" s="1"/>
  <c r="X222" i="10" s="1"/>
  <c r="N222" i="10"/>
  <c r="M222" i="10"/>
  <c r="W221" i="10"/>
  <c r="U221" i="10"/>
  <c r="V221" i="10" s="1"/>
  <c r="X221" i="10" s="1"/>
  <c r="N221" i="10"/>
  <c r="M221" i="10"/>
  <c r="W220" i="10"/>
  <c r="U220" i="10"/>
  <c r="V220" i="10" s="1"/>
  <c r="X220" i="10" s="1"/>
  <c r="N220" i="10"/>
  <c r="M220" i="10"/>
  <c r="W219" i="10"/>
  <c r="U219" i="10"/>
  <c r="V219" i="10" s="1"/>
  <c r="N219" i="10"/>
  <c r="M219" i="10"/>
  <c r="W218" i="10"/>
  <c r="U218" i="10"/>
  <c r="V218" i="10" s="1"/>
  <c r="X218" i="10" s="1"/>
  <c r="N218" i="10"/>
  <c r="M218" i="10"/>
  <c r="O218" i="10" s="1"/>
  <c r="I218" i="10" s="1"/>
  <c r="J218" i="10" s="1"/>
  <c r="W217" i="10"/>
  <c r="U217" i="10"/>
  <c r="V217" i="10" s="1"/>
  <c r="X217" i="10" s="1"/>
  <c r="N217" i="10"/>
  <c r="M217" i="10"/>
  <c r="O217" i="10" s="1"/>
  <c r="I217" i="10" s="1"/>
  <c r="J217" i="10" s="1"/>
  <c r="W216" i="10"/>
  <c r="U216" i="10"/>
  <c r="V216" i="10" s="1"/>
  <c r="X216" i="10" s="1"/>
  <c r="N216" i="10"/>
  <c r="M216" i="10"/>
  <c r="W215" i="10"/>
  <c r="U215" i="10"/>
  <c r="V215" i="10" s="1"/>
  <c r="N215" i="10"/>
  <c r="M215" i="10"/>
  <c r="W214" i="10"/>
  <c r="U214" i="10"/>
  <c r="V214" i="10" s="1"/>
  <c r="X214" i="10" s="1"/>
  <c r="N214" i="10"/>
  <c r="M214" i="10"/>
  <c r="W213" i="10"/>
  <c r="U213" i="10"/>
  <c r="V213" i="10" s="1"/>
  <c r="N213" i="10"/>
  <c r="M213" i="10"/>
  <c r="W212" i="10"/>
  <c r="U212" i="10"/>
  <c r="V212" i="10" s="1"/>
  <c r="N212" i="10"/>
  <c r="M212" i="10"/>
  <c r="W211" i="10"/>
  <c r="U211" i="10"/>
  <c r="V211" i="10" s="1"/>
  <c r="N211" i="10"/>
  <c r="M211" i="10"/>
  <c r="W210" i="10"/>
  <c r="U210" i="10"/>
  <c r="V210" i="10" s="1"/>
  <c r="N210" i="10"/>
  <c r="M210" i="10"/>
  <c r="W209" i="10"/>
  <c r="U209" i="10"/>
  <c r="V209" i="10" s="1"/>
  <c r="N209" i="10"/>
  <c r="M209" i="10"/>
  <c r="W208" i="10"/>
  <c r="U208" i="10"/>
  <c r="V208" i="10" s="1"/>
  <c r="N208" i="10"/>
  <c r="M208" i="10"/>
  <c r="W207" i="10"/>
  <c r="U207" i="10"/>
  <c r="V207" i="10" s="1"/>
  <c r="N207" i="10"/>
  <c r="M207" i="10"/>
  <c r="W206" i="10"/>
  <c r="U206" i="10"/>
  <c r="V206" i="10" s="1"/>
  <c r="N206" i="10"/>
  <c r="M206" i="10"/>
  <c r="W205" i="10"/>
  <c r="U205" i="10"/>
  <c r="V205" i="10" s="1"/>
  <c r="N205" i="10"/>
  <c r="M205" i="10"/>
  <c r="W204" i="10"/>
  <c r="U204" i="10"/>
  <c r="V204" i="10" s="1"/>
  <c r="N204" i="10"/>
  <c r="M204" i="10"/>
  <c r="U203" i="10"/>
  <c r="V203" i="10" s="1"/>
  <c r="X203" i="10" s="1"/>
  <c r="N203" i="10"/>
  <c r="M203" i="10"/>
  <c r="U202" i="10"/>
  <c r="V202" i="10" s="1"/>
  <c r="X202" i="10" s="1"/>
  <c r="N202" i="10"/>
  <c r="M202" i="10"/>
  <c r="U201" i="10"/>
  <c r="V201" i="10" s="1"/>
  <c r="X201" i="10" s="1"/>
  <c r="N201" i="10"/>
  <c r="M201" i="10"/>
  <c r="U200" i="10"/>
  <c r="V200" i="10" s="1"/>
  <c r="X200" i="10" s="1"/>
  <c r="N200" i="10"/>
  <c r="M200" i="10"/>
  <c r="U199" i="10"/>
  <c r="V199" i="10" s="1"/>
  <c r="X199" i="10" s="1"/>
  <c r="N199" i="10"/>
  <c r="M199" i="10"/>
  <c r="U198" i="10"/>
  <c r="V198" i="10" s="1"/>
  <c r="X198" i="10" s="1"/>
  <c r="N198" i="10"/>
  <c r="M198" i="10"/>
  <c r="U197" i="10"/>
  <c r="V197" i="10" s="1"/>
  <c r="X197" i="10" s="1"/>
  <c r="N197" i="10"/>
  <c r="M197" i="10"/>
  <c r="U196" i="10"/>
  <c r="V196" i="10" s="1"/>
  <c r="X196" i="10" s="1"/>
  <c r="N196" i="10"/>
  <c r="M196" i="10"/>
  <c r="U195" i="10"/>
  <c r="V195" i="10" s="1"/>
  <c r="X195" i="10" s="1"/>
  <c r="N195" i="10"/>
  <c r="M195" i="10"/>
  <c r="U194" i="10"/>
  <c r="V194" i="10" s="1"/>
  <c r="X194" i="10" s="1"/>
  <c r="N194" i="10"/>
  <c r="M194" i="10"/>
  <c r="U193" i="10"/>
  <c r="V193" i="10" s="1"/>
  <c r="X193" i="10" s="1"/>
  <c r="N193" i="10"/>
  <c r="M193" i="10"/>
  <c r="U192" i="10"/>
  <c r="V192" i="10" s="1"/>
  <c r="X192" i="10" s="1"/>
  <c r="N192" i="10"/>
  <c r="M192" i="10"/>
  <c r="U191" i="10"/>
  <c r="V191" i="10" s="1"/>
  <c r="X191" i="10" s="1"/>
  <c r="N191" i="10"/>
  <c r="M191" i="10"/>
  <c r="U190" i="10"/>
  <c r="V190" i="10" s="1"/>
  <c r="X190" i="10" s="1"/>
  <c r="N190" i="10"/>
  <c r="M190" i="10"/>
  <c r="U189" i="10"/>
  <c r="V189" i="10" s="1"/>
  <c r="X189" i="10" s="1"/>
  <c r="N189" i="10"/>
  <c r="M189" i="10"/>
  <c r="U188" i="10"/>
  <c r="V188" i="10" s="1"/>
  <c r="X188" i="10" s="1"/>
  <c r="N188" i="10"/>
  <c r="M188" i="10"/>
  <c r="U187" i="10"/>
  <c r="V187" i="10" s="1"/>
  <c r="X187" i="10" s="1"/>
  <c r="N187" i="10"/>
  <c r="M187" i="10"/>
  <c r="U186" i="10"/>
  <c r="V186" i="10" s="1"/>
  <c r="X186" i="10" s="1"/>
  <c r="N186" i="10"/>
  <c r="M186" i="10"/>
  <c r="O186" i="10" s="1"/>
  <c r="I186" i="10" s="1"/>
  <c r="J186" i="10" s="1"/>
  <c r="U185" i="10"/>
  <c r="V185" i="10" s="1"/>
  <c r="X185" i="10" s="1"/>
  <c r="N185" i="10"/>
  <c r="M185" i="10"/>
  <c r="U184" i="10"/>
  <c r="V184" i="10" s="1"/>
  <c r="X184" i="10" s="1"/>
  <c r="N184" i="10"/>
  <c r="M184" i="10"/>
  <c r="O184" i="10" s="1"/>
  <c r="I184" i="10" s="1"/>
  <c r="J184" i="10" s="1"/>
  <c r="U183" i="10"/>
  <c r="V183" i="10" s="1"/>
  <c r="X183" i="10" s="1"/>
  <c r="N183" i="10"/>
  <c r="M183" i="10"/>
  <c r="U182" i="10"/>
  <c r="V182" i="10" s="1"/>
  <c r="X182" i="10" s="1"/>
  <c r="N182" i="10"/>
  <c r="M182" i="10"/>
  <c r="U181" i="10"/>
  <c r="V181" i="10" s="1"/>
  <c r="X181" i="10" s="1"/>
  <c r="Y181" i="10" s="1"/>
  <c r="N181" i="10"/>
  <c r="M181" i="10"/>
  <c r="U180" i="10"/>
  <c r="V180" i="10" s="1"/>
  <c r="X180" i="10" s="1"/>
  <c r="N180" i="10"/>
  <c r="M180" i="10"/>
  <c r="U179" i="10"/>
  <c r="V179" i="10" s="1"/>
  <c r="X179" i="10" s="1"/>
  <c r="N179" i="10"/>
  <c r="M179" i="10"/>
  <c r="U178" i="10"/>
  <c r="V178" i="10" s="1"/>
  <c r="X178" i="10" s="1"/>
  <c r="N178" i="10"/>
  <c r="M178" i="10"/>
  <c r="U177" i="10"/>
  <c r="V177" i="10" s="1"/>
  <c r="X177" i="10" s="1"/>
  <c r="N177" i="10"/>
  <c r="M177" i="10"/>
  <c r="U176" i="10"/>
  <c r="V176" i="10" s="1"/>
  <c r="X176" i="10" s="1"/>
  <c r="N176" i="10"/>
  <c r="M176" i="10"/>
  <c r="U175" i="10"/>
  <c r="V175" i="10" s="1"/>
  <c r="X175" i="10" s="1"/>
  <c r="N175" i="10"/>
  <c r="M175" i="10"/>
  <c r="U174" i="10"/>
  <c r="V174" i="10" s="1"/>
  <c r="X174" i="10" s="1"/>
  <c r="N174" i="10"/>
  <c r="M174" i="10"/>
  <c r="U173" i="10"/>
  <c r="V173" i="10" s="1"/>
  <c r="X173" i="10" s="1"/>
  <c r="Y173" i="10" s="1"/>
  <c r="N173" i="10"/>
  <c r="M173" i="10"/>
  <c r="U172" i="10"/>
  <c r="V172" i="10" s="1"/>
  <c r="X172" i="10" s="1"/>
  <c r="N172" i="10"/>
  <c r="M172" i="10"/>
  <c r="U171" i="10"/>
  <c r="V171" i="10" s="1"/>
  <c r="X171" i="10" s="1"/>
  <c r="Y171" i="10" s="1"/>
  <c r="N171" i="10"/>
  <c r="M171" i="10"/>
  <c r="O171" i="10" s="1"/>
  <c r="U170" i="10"/>
  <c r="V170" i="10" s="1"/>
  <c r="X170" i="10" s="1"/>
  <c r="N170" i="10"/>
  <c r="M170" i="10"/>
  <c r="U169" i="10"/>
  <c r="V169" i="10" s="1"/>
  <c r="X169" i="10" s="1"/>
  <c r="N169" i="10"/>
  <c r="M169" i="10"/>
  <c r="U168" i="10"/>
  <c r="V168" i="10" s="1"/>
  <c r="X168" i="10" s="1"/>
  <c r="N168" i="10"/>
  <c r="M168" i="10"/>
  <c r="U167" i="10"/>
  <c r="V167" i="10" s="1"/>
  <c r="X167" i="10" s="1"/>
  <c r="N167" i="10"/>
  <c r="M167" i="10"/>
  <c r="O167" i="10" s="1"/>
  <c r="U166" i="10"/>
  <c r="V166" i="10" s="1"/>
  <c r="X166" i="10" s="1"/>
  <c r="N166" i="10"/>
  <c r="M166" i="10"/>
  <c r="U165" i="10"/>
  <c r="V165" i="10" s="1"/>
  <c r="X165" i="10" s="1"/>
  <c r="Y165" i="10" s="1"/>
  <c r="N165" i="10"/>
  <c r="M165" i="10"/>
  <c r="U164" i="10"/>
  <c r="V164" i="10" s="1"/>
  <c r="X164" i="10" s="1"/>
  <c r="N164" i="10"/>
  <c r="M164" i="10"/>
  <c r="U163" i="10"/>
  <c r="V163" i="10" s="1"/>
  <c r="X163" i="10" s="1"/>
  <c r="Y163" i="10" s="1"/>
  <c r="N163" i="10"/>
  <c r="M163" i="10"/>
  <c r="U162" i="10"/>
  <c r="V162" i="10" s="1"/>
  <c r="X162" i="10" s="1"/>
  <c r="N162" i="10"/>
  <c r="M162" i="10"/>
  <c r="U161" i="10"/>
  <c r="V161" i="10" s="1"/>
  <c r="X161" i="10" s="1"/>
  <c r="Y161" i="10" s="1"/>
  <c r="N161" i="10"/>
  <c r="M161" i="10"/>
  <c r="U160" i="10"/>
  <c r="V160" i="10" s="1"/>
  <c r="X160" i="10" s="1"/>
  <c r="N160" i="10"/>
  <c r="M160" i="10"/>
  <c r="U159" i="10"/>
  <c r="V159" i="10" s="1"/>
  <c r="X159" i="10" s="1"/>
  <c r="Y159" i="10" s="1"/>
  <c r="N159" i="10"/>
  <c r="M159" i="10"/>
  <c r="O159" i="10" s="1"/>
  <c r="U158" i="10"/>
  <c r="V158" i="10" s="1"/>
  <c r="X158" i="10" s="1"/>
  <c r="N158" i="10"/>
  <c r="M158" i="10"/>
  <c r="U157" i="10"/>
  <c r="V157" i="10" s="1"/>
  <c r="X157" i="10" s="1"/>
  <c r="Y157" i="10" s="1"/>
  <c r="N157" i="10"/>
  <c r="M157" i="10"/>
  <c r="U156" i="10"/>
  <c r="V156" i="10" s="1"/>
  <c r="X156" i="10" s="1"/>
  <c r="N156" i="10"/>
  <c r="M156" i="10"/>
  <c r="U155" i="10"/>
  <c r="V155" i="10" s="1"/>
  <c r="X155" i="10" s="1"/>
  <c r="Y155" i="10" s="1"/>
  <c r="N155" i="10"/>
  <c r="M155" i="10"/>
  <c r="U154" i="10"/>
  <c r="V154" i="10" s="1"/>
  <c r="X154" i="10" s="1"/>
  <c r="N154" i="10"/>
  <c r="M154" i="10"/>
  <c r="U153" i="10"/>
  <c r="V153" i="10" s="1"/>
  <c r="X153" i="10" s="1"/>
  <c r="Y153" i="10" s="1"/>
  <c r="N153" i="10"/>
  <c r="M153" i="10"/>
  <c r="U152" i="10"/>
  <c r="V152" i="10" s="1"/>
  <c r="X152" i="10" s="1"/>
  <c r="N152" i="10"/>
  <c r="M152" i="10"/>
  <c r="U151" i="10"/>
  <c r="V151" i="10" s="1"/>
  <c r="X151" i="10" s="1"/>
  <c r="Y151" i="10" s="1"/>
  <c r="N151" i="10"/>
  <c r="M151" i="10"/>
  <c r="O151" i="10" s="1"/>
  <c r="W150" i="10"/>
  <c r="U150" i="10"/>
  <c r="V150" i="10" s="1"/>
  <c r="N150" i="10"/>
  <c r="M150" i="10"/>
  <c r="W149" i="10"/>
  <c r="U149" i="10"/>
  <c r="V149" i="10" s="1"/>
  <c r="N149" i="10"/>
  <c r="M149" i="10"/>
  <c r="W148" i="10"/>
  <c r="U148" i="10"/>
  <c r="V148" i="10" s="1"/>
  <c r="N148" i="10"/>
  <c r="M148" i="10"/>
  <c r="W147" i="10"/>
  <c r="U147" i="10"/>
  <c r="V147" i="10" s="1"/>
  <c r="N147" i="10"/>
  <c r="M147" i="10"/>
  <c r="W146" i="10"/>
  <c r="U146" i="10"/>
  <c r="V146" i="10" s="1"/>
  <c r="N146" i="10"/>
  <c r="M146" i="10"/>
  <c r="W145" i="10"/>
  <c r="U145" i="10"/>
  <c r="V145" i="10" s="1"/>
  <c r="N145" i="10"/>
  <c r="M145" i="10"/>
  <c r="W144" i="10"/>
  <c r="U144" i="10"/>
  <c r="V144" i="10" s="1"/>
  <c r="N144" i="10"/>
  <c r="M144" i="10"/>
  <c r="W143" i="10"/>
  <c r="U143" i="10"/>
  <c r="V143" i="10" s="1"/>
  <c r="N143" i="10"/>
  <c r="M143" i="10"/>
  <c r="W142" i="10"/>
  <c r="U142" i="10"/>
  <c r="V142" i="10" s="1"/>
  <c r="N142" i="10"/>
  <c r="M142" i="10"/>
  <c r="W141" i="10"/>
  <c r="U141" i="10"/>
  <c r="V141" i="10" s="1"/>
  <c r="N141" i="10"/>
  <c r="M141" i="10"/>
  <c r="W140" i="10"/>
  <c r="U140" i="10"/>
  <c r="V140" i="10" s="1"/>
  <c r="N140" i="10"/>
  <c r="M140" i="10"/>
  <c r="W139" i="10"/>
  <c r="U139" i="10"/>
  <c r="V139" i="10" s="1"/>
  <c r="N139" i="10"/>
  <c r="M139" i="10"/>
  <c r="W138" i="10"/>
  <c r="U138" i="10"/>
  <c r="V138" i="10" s="1"/>
  <c r="N138" i="10"/>
  <c r="M138" i="10"/>
  <c r="W137" i="10"/>
  <c r="U137" i="10"/>
  <c r="V137" i="10" s="1"/>
  <c r="N137" i="10"/>
  <c r="M137" i="10"/>
  <c r="W136" i="10"/>
  <c r="U136" i="10"/>
  <c r="V136" i="10" s="1"/>
  <c r="N136" i="10"/>
  <c r="M136" i="10"/>
  <c r="W135" i="10"/>
  <c r="U135" i="10"/>
  <c r="V135" i="10" s="1"/>
  <c r="N135" i="10"/>
  <c r="M135" i="10"/>
  <c r="W134" i="10"/>
  <c r="U134" i="10"/>
  <c r="V134" i="10" s="1"/>
  <c r="N134" i="10"/>
  <c r="M134" i="10"/>
  <c r="W133" i="10"/>
  <c r="U133" i="10"/>
  <c r="V133" i="10" s="1"/>
  <c r="N133" i="10"/>
  <c r="M133" i="10"/>
  <c r="W132" i="10"/>
  <c r="U132" i="10"/>
  <c r="V132" i="10" s="1"/>
  <c r="N132" i="10"/>
  <c r="M132" i="10"/>
  <c r="W131" i="10"/>
  <c r="U131" i="10"/>
  <c r="V131" i="10" s="1"/>
  <c r="N131" i="10"/>
  <c r="M131" i="10"/>
  <c r="W130" i="10"/>
  <c r="U130" i="10"/>
  <c r="V130" i="10" s="1"/>
  <c r="N130" i="10"/>
  <c r="M130" i="10"/>
  <c r="W129" i="10"/>
  <c r="U129" i="10"/>
  <c r="V129" i="10" s="1"/>
  <c r="N129" i="10"/>
  <c r="M129" i="10"/>
  <c r="W128" i="10"/>
  <c r="U128" i="10"/>
  <c r="V128" i="10" s="1"/>
  <c r="N128" i="10"/>
  <c r="M128" i="10"/>
  <c r="W127" i="10"/>
  <c r="U127" i="10"/>
  <c r="V127" i="10" s="1"/>
  <c r="N127" i="10"/>
  <c r="M127" i="10"/>
  <c r="W126" i="10"/>
  <c r="U126" i="10"/>
  <c r="V126" i="10" s="1"/>
  <c r="N126" i="10"/>
  <c r="M126" i="10"/>
  <c r="W125" i="10"/>
  <c r="U125" i="10"/>
  <c r="V125" i="10" s="1"/>
  <c r="N125" i="10"/>
  <c r="M125" i="10"/>
  <c r="W124" i="10"/>
  <c r="U124" i="10"/>
  <c r="V124" i="10" s="1"/>
  <c r="N124" i="10"/>
  <c r="M124" i="10"/>
  <c r="W123" i="10"/>
  <c r="U123" i="10"/>
  <c r="V123" i="10" s="1"/>
  <c r="N123" i="10"/>
  <c r="M123" i="10"/>
  <c r="W122" i="10"/>
  <c r="U122" i="10"/>
  <c r="V122" i="10" s="1"/>
  <c r="N122" i="10"/>
  <c r="M122" i="10"/>
  <c r="W121" i="10"/>
  <c r="U121" i="10"/>
  <c r="V121" i="10" s="1"/>
  <c r="N121" i="10"/>
  <c r="M121" i="10"/>
  <c r="W120" i="10"/>
  <c r="U120" i="10"/>
  <c r="V120" i="10" s="1"/>
  <c r="N120" i="10"/>
  <c r="M120" i="10"/>
  <c r="W119" i="10"/>
  <c r="U119" i="10"/>
  <c r="V119" i="10" s="1"/>
  <c r="N119" i="10"/>
  <c r="M119" i="10"/>
  <c r="W118" i="10"/>
  <c r="U118" i="10"/>
  <c r="V118" i="10" s="1"/>
  <c r="N118" i="10"/>
  <c r="M118" i="10"/>
  <c r="W117" i="10"/>
  <c r="U117" i="10"/>
  <c r="V117" i="10" s="1"/>
  <c r="N117" i="10"/>
  <c r="M117" i="10"/>
  <c r="U116" i="10"/>
  <c r="V116" i="10" s="1"/>
  <c r="X116" i="10" s="1"/>
  <c r="N116" i="10"/>
  <c r="M116" i="10"/>
  <c r="U115" i="10"/>
  <c r="V115" i="10" s="1"/>
  <c r="X115" i="10" s="1"/>
  <c r="N115" i="10"/>
  <c r="M115" i="10"/>
  <c r="U114" i="10"/>
  <c r="V114" i="10" s="1"/>
  <c r="X114" i="10" s="1"/>
  <c r="N114" i="10"/>
  <c r="M114" i="10"/>
  <c r="U113" i="10"/>
  <c r="V113" i="10" s="1"/>
  <c r="X113" i="10" s="1"/>
  <c r="Y113" i="10" s="1"/>
  <c r="N113" i="10"/>
  <c r="M113" i="10"/>
  <c r="O113" i="10" s="1"/>
  <c r="I113" i="10" s="1"/>
  <c r="J113" i="10" s="1"/>
  <c r="U112" i="10"/>
  <c r="V112" i="10" s="1"/>
  <c r="X112" i="10" s="1"/>
  <c r="N112" i="10"/>
  <c r="M112" i="10"/>
  <c r="U111" i="10"/>
  <c r="V111" i="10" s="1"/>
  <c r="X111" i="10" s="1"/>
  <c r="Y111" i="10" s="1"/>
  <c r="N111" i="10"/>
  <c r="M111" i="10"/>
  <c r="U110" i="10"/>
  <c r="V110" i="10" s="1"/>
  <c r="X110" i="10" s="1"/>
  <c r="N110" i="10"/>
  <c r="M110" i="10"/>
  <c r="U109" i="10"/>
  <c r="V109" i="10" s="1"/>
  <c r="X109" i="10" s="1"/>
  <c r="N109" i="10"/>
  <c r="M109" i="10"/>
  <c r="O109" i="10" s="1"/>
  <c r="I109" i="10" s="1"/>
  <c r="J109" i="10" s="1"/>
  <c r="U108" i="10"/>
  <c r="V108" i="10" s="1"/>
  <c r="X108" i="10" s="1"/>
  <c r="N108" i="10"/>
  <c r="M108" i="10"/>
  <c r="U107" i="10"/>
  <c r="V107" i="10" s="1"/>
  <c r="X107" i="10" s="1"/>
  <c r="N107" i="10"/>
  <c r="M107" i="10"/>
  <c r="U106" i="10"/>
  <c r="V106" i="10" s="1"/>
  <c r="X106" i="10" s="1"/>
  <c r="Y106" i="10" s="1"/>
  <c r="N106" i="10"/>
  <c r="M106" i="10"/>
  <c r="U105" i="10"/>
  <c r="V105" i="10" s="1"/>
  <c r="X105" i="10" s="1"/>
  <c r="N105" i="10"/>
  <c r="M105" i="10"/>
  <c r="U104" i="10"/>
  <c r="V104" i="10" s="1"/>
  <c r="X104" i="10" s="1"/>
  <c r="N104" i="10"/>
  <c r="M104" i="10"/>
  <c r="U103" i="10"/>
  <c r="V103" i="10" s="1"/>
  <c r="X103" i="10" s="1"/>
  <c r="N103" i="10"/>
  <c r="M103" i="10"/>
  <c r="W102" i="10"/>
  <c r="U102" i="10"/>
  <c r="V102" i="10" s="1"/>
  <c r="N102" i="10"/>
  <c r="M102" i="10"/>
  <c r="W101" i="10"/>
  <c r="U101" i="10"/>
  <c r="V101" i="10" s="1"/>
  <c r="X101" i="10" s="1"/>
  <c r="N101" i="10"/>
  <c r="M101" i="10"/>
  <c r="W100" i="10"/>
  <c r="U100" i="10"/>
  <c r="V100" i="10" s="1"/>
  <c r="N100" i="10"/>
  <c r="M100" i="10"/>
  <c r="W99" i="10"/>
  <c r="U99" i="10"/>
  <c r="V99" i="10" s="1"/>
  <c r="X99" i="10" s="1"/>
  <c r="N99" i="10"/>
  <c r="M99" i="10"/>
  <c r="W98" i="10"/>
  <c r="U98" i="10"/>
  <c r="V98" i="10" s="1"/>
  <c r="N98" i="10"/>
  <c r="M98" i="10"/>
  <c r="W97" i="10"/>
  <c r="U97" i="10"/>
  <c r="V97" i="10" s="1"/>
  <c r="X97" i="10" s="1"/>
  <c r="N97" i="10"/>
  <c r="M97" i="10"/>
  <c r="W96" i="10"/>
  <c r="U96" i="10"/>
  <c r="V96" i="10" s="1"/>
  <c r="X96" i="10" s="1"/>
  <c r="N96" i="10"/>
  <c r="M96" i="10"/>
  <c r="W95" i="10"/>
  <c r="U95" i="10"/>
  <c r="V95" i="10" s="1"/>
  <c r="X95" i="10" s="1"/>
  <c r="N95" i="10"/>
  <c r="M95" i="10"/>
  <c r="W94" i="10"/>
  <c r="U94" i="10"/>
  <c r="V94" i="10" s="1"/>
  <c r="N94" i="10"/>
  <c r="M94" i="10"/>
  <c r="W93" i="10"/>
  <c r="U93" i="10"/>
  <c r="V93" i="10" s="1"/>
  <c r="X93" i="10" s="1"/>
  <c r="M93" i="10"/>
  <c r="O93" i="10" s="1"/>
  <c r="I93" i="10" s="1"/>
  <c r="J93" i="10" s="1"/>
  <c r="W92" i="10"/>
  <c r="U92" i="10"/>
  <c r="V92" i="10" s="1"/>
  <c r="M92" i="10"/>
  <c r="O92" i="10" s="1"/>
  <c r="I92" i="10" s="1"/>
  <c r="J92" i="10" s="1"/>
  <c r="W91" i="10"/>
  <c r="U91" i="10"/>
  <c r="V91" i="10" s="1"/>
  <c r="M91" i="10"/>
  <c r="O91" i="10" s="1"/>
  <c r="I91" i="10" s="1"/>
  <c r="J91" i="10" s="1"/>
  <c r="W90" i="10"/>
  <c r="U90" i="10"/>
  <c r="V90" i="10" s="1"/>
  <c r="M90" i="10"/>
  <c r="O90" i="10" s="1"/>
  <c r="I90" i="10" s="1"/>
  <c r="J90" i="10" s="1"/>
  <c r="W89" i="10"/>
  <c r="U89" i="10"/>
  <c r="V89" i="10" s="1"/>
  <c r="M89" i="10"/>
  <c r="O89" i="10" s="1"/>
  <c r="I89" i="10" s="1"/>
  <c r="J89" i="10" s="1"/>
  <c r="W88" i="10"/>
  <c r="U88" i="10"/>
  <c r="V88" i="10" s="1"/>
  <c r="M88" i="10"/>
  <c r="O88" i="10" s="1"/>
  <c r="I88" i="10" s="1"/>
  <c r="J88" i="10" s="1"/>
  <c r="W87" i="10"/>
  <c r="U87" i="10"/>
  <c r="V87" i="10" s="1"/>
  <c r="M87" i="10"/>
  <c r="O87" i="10" s="1"/>
  <c r="I87" i="10" s="1"/>
  <c r="J87" i="10" s="1"/>
  <c r="W86" i="10"/>
  <c r="U86" i="10"/>
  <c r="V86" i="10" s="1"/>
  <c r="M86" i="10"/>
  <c r="O86" i="10" s="1"/>
  <c r="I86" i="10" s="1"/>
  <c r="J86" i="10" s="1"/>
  <c r="W85" i="10"/>
  <c r="U85" i="10"/>
  <c r="V85" i="10" s="1"/>
  <c r="M85" i="10"/>
  <c r="O85" i="10" s="1"/>
  <c r="I85" i="10" s="1"/>
  <c r="J85" i="10" s="1"/>
  <c r="W84" i="10"/>
  <c r="U84" i="10"/>
  <c r="V84" i="10" s="1"/>
  <c r="M84" i="10"/>
  <c r="O84" i="10" s="1"/>
  <c r="I84" i="10" s="1"/>
  <c r="J84" i="10" s="1"/>
  <c r="W83" i="10"/>
  <c r="U83" i="10"/>
  <c r="V83" i="10" s="1"/>
  <c r="M83" i="10"/>
  <c r="O83" i="10" s="1"/>
  <c r="I83" i="10" s="1"/>
  <c r="J83" i="10" s="1"/>
  <c r="W82" i="10"/>
  <c r="U82" i="10"/>
  <c r="V82" i="10" s="1"/>
  <c r="M82" i="10"/>
  <c r="O82" i="10" s="1"/>
  <c r="I82" i="10" s="1"/>
  <c r="J82" i="10" s="1"/>
  <c r="W81" i="10"/>
  <c r="U81" i="10"/>
  <c r="V81" i="10" s="1"/>
  <c r="M81" i="10"/>
  <c r="O81" i="10" s="1"/>
  <c r="I81" i="10" s="1"/>
  <c r="J81" i="10" s="1"/>
  <c r="W80" i="10"/>
  <c r="U80" i="10"/>
  <c r="V80" i="10" s="1"/>
  <c r="M80" i="10"/>
  <c r="O80" i="10" s="1"/>
  <c r="I80" i="10" s="1"/>
  <c r="J80" i="10" s="1"/>
  <c r="W79" i="10"/>
  <c r="U79" i="10"/>
  <c r="V79" i="10" s="1"/>
  <c r="M79" i="10"/>
  <c r="O79" i="10" s="1"/>
  <c r="I79" i="10" s="1"/>
  <c r="J79" i="10" s="1"/>
  <c r="W78" i="10"/>
  <c r="U78" i="10"/>
  <c r="V78" i="10" s="1"/>
  <c r="M78" i="10"/>
  <c r="O78" i="10" s="1"/>
  <c r="I78" i="10" s="1"/>
  <c r="J78" i="10" s="1"/>
  <c r="W77" i="10"/>
  <c r="U77" i="10"/>
  <c r="V77" i="10" s="1"/>
  <c r="X77" i="10" s="1"/>
  <c r="M77" i="10"/>
  <c r="O77" i="10" s="1"/>
  <c r="I77" i="10" s="1"/>
  <c r="J77" i="10" s="1"/>
  <c r="W76" i="10"/>
  <c r="U76" i="10"/>
  <c r="V76" i="10" s="1"/>
  <c r="M76" i="10"/>
  <c r="O76" i="10" s="1"/>
  <c r="I76" i="10" s="1"/>
  <c r="J76" i="10" s="1"/>
  <c r="W75" i="10"/>
  <c r="U75" i="10"/>
  <c r="V75" i="10" s="1"/>
  <c r="M75" i="10"/>
  <c r="O75" i="10" s="1"/>
  <c r="I75" i="10" s="1"/>
  <c r="J75" i="10" s="1"/>
  <c r="W74" i="10"/>
  <c r="U74" i="10"/>
  <c r="V74" i="10" s="1"/>
  <c r="M74" i="10"/>
  <c r="O74" i="10" s="1"/>
  <c r="I74" i="10" s="1"/>
  <c r="J74" i="10" s="1"/>
  <c r="W73" i="10"/>
  <c r="U73" i="10"/>
  <c r="V73" i="10" s="1"/>
  <c r="M73" i="10"/>
  <c r="O73" i="10" s="1"/>
  <c r="I73" i="10" s="1"/>
  <c r="J73" i="10" s="1"/>
  <c r="W72" i="10"/>
  <c r="U72" i="10"/>
  <c r="V72" i="10" s="1"/>
  <c r="M72" i="10"/>
  <c r="O72" i="10" s="1"/>
  <c r="I72" i="10" s="1"/>
  <c r="J72" i="10" s="1"/>
  <c r="W71" i="10"/>
  <c r="U71" i="10"/>
  <c r="V71" i="10" s="1"/>
  <c r="M71" i="10"/>
  <c r="O71" i="10" s="1"/>
  <c r="I71" i="10" s="1"/>
  <c r="J71" i="10" s="1"/>
  <c r="W70" i="10"/>
  <c r="U70" i="10"/>
  <c r="V70" i="10" s="1"/>
  <c r="M70" i="10"/>
  <c r="O70" i="10" s="1"/>
  <c r="I70" i="10" s="1"/>
  <c r="J70" i="10" s="1"/>
  <c r="W69" i="10"/>
  <c r="U69" i="10"/>
  <c r="V69" i="10" s="1"/>
  <c r="X69" i="10" s="1"/>
  <c r="M69" i="10"/>
  <c r="O69" i="10" s="1"/>
  <c r="I69" i="10" s="1"/>
  <c r="J69" i="10" s="1"/>
  <c r="W68" i="10"/>
  <c r="U68" i="10"/>
  <c r="V68" i="10" s="1"/>
  <c r="M68" i="10"/>
  <c r="O68" i="10" s="1"/>
  <c r="I68" i="10" s="1"/>
  <c r="J68" i="10" s="1"/>
  <c r="W67" i="10"/>
  <c r="U67" i="10"/>
  <c r="V67" i="10" s="1"/>
  <c r="M67" i="10"/>
  <c r="O67" i="10" s="1"/>
  <c r="I67" i="10" s="1"/>
  <c r="J67" i="10" s="1"/>
  <c r="W66" i="10"/>
  <c r="U66" i="10"/>
  <c r="V66" i="10" s="1"/>
  <c r="M66" i="10"/>
  <c r="O66" i="10" s="1"/>
  <c r="I66" i="10" s="1"/>
  <c r="J66" i="10" s="1"/>
  <c r="W65" i="10"/>
  <c r="U65" i="10"/>
  <c r="V65" i="10" s="1"/>
  <c r="M65" i="10"/>
  <c r="O65" i="10" s="1"/>
  <c r="I65" i="10" s="1"/>
  <c r="J65" i="10" s="1"/>
  <c r="W64" i="10"/>
  <c r="U64" i="10"/>
  <c r="V64" i="10" s="1"/>
  <c r="M64" i="10"/>
  <c r="O64" i="10" s="1"/>
  <c r="I64" i="10" s="1"/>
  <c r="J64" i="10" s="1"/>
  <c r="W63" i="10"/>
  <c r="U63" i="10"/>
  <c r="V63" i="10" s="1"/>
  <c r="M63" i="10"/>
  <c r="O63" i="10" s="1"/>
  <c r="I63" i="10" s="1"/>
  <c r="J63" i="10" s="1"/>
  <c r="W62" i="10"/>
  <c r="U62" i="10"/>
  <c r="V62" i="10" s="1"/>
  <c r="M62" i="10"/>
  <c r="O62" i="10" s="1"/>
  <c r="I62" i="10" s="1"/>
  <c r="J62" i="10" s="1"/>
  <c r="W61" i="10"/>
  <c r="U61" i="10"/>
  <c r="V61" i="10" s="1"/>
  <c r="M61" i="10"/>
  <c r="O61" i="10" s="1"/>
  <c r="I61" i="10" s="1"/>
  <c r="J61" i="10" s="1"/>
  <c r="W60" i="10"/>
  <c r="U60" i="10"/>
  <c r="V60" i="10" s="1"/>
  <c r="M60" i="10"/>
  <c r="O60" i="10" s="1"/>
  <c r="I60" i="10" s="1"/>
  <c r="J60" i="10" s="1"/>
  <c r="W59" i="10"/>
  <c r="U59" i="10"/>
  <c r="V59" i="10" s="1"/>
  <c r="M59" i="10"/>
  <c r="O59" i="10" s="1"/>
  <c r="I59" i="10" s="1"/>
  <c r="J59" i="10" s="1"/>
  <c r="W58" i="10"/>
  <c r="U58" i="10"/>
  <c r="V58" i="10" s="1"/>
  <c r="M58" i="10"/>
  <c r="O58" i="10" s="1"/>
  <c r="I58" i="10" s="1"/>
  <c r="J58" i="10" s="1"/>
  <c r="W57" i="10"/>
  <c r="U57" i="10"/>
  <c r="V57" i="10" s="1"/>
  <c r="X57" i="10" s="1"/>
  <c r="M57" i="10"/>
  <c r="O57" i="10" s="1"/>
  <c r="I57" i="10" s="1"/>
  <c r="J57" i="10" s="1"/>
  <c r="W56" i="10"/>
  <c r="U56" i="10"/>
  <c r="V56" i="10" s="1"/>
  <c r="M56" i="10"/>
  <c r="O56" i="10" s="1"/>
  <c r="W55" i="10"/>
  <c r="U55" i="10"/>
  <c r="V55" i="10" s="1"/>
  <c r="M55" i="10"/>
  <c r="O55" i="10" s="1"/>
  <c r="W54" i="10"/>
  <c r="U54" i="10"/>
  <c r="V54" i="10" s="1"/>
  <c r="X54" i="10" s="1"/>
  <c r="M54" i="10"/>
  <c r="O54" i="10" s="1"/>
  <c r="I54" i="10" s="1"/>
  <c r="J54" i="10" s="1"/>
  <c r="W53" i="10"/>
  <c r="U53" i="10"/>
  <c r="V53" i="10" s="1"/>
  <c r="M53" i="10"/>
  <c r="O53" i="10" s="1"/>
  <c r="W52" i="10"/>
  <c r="U52" i="10"/>
  <c r="V52" i="10" s="1"/>
  <c r="M52" i="10"/>
  <c r="O52" i="10" s="1"/>
  <c r="W51" i="10"/>
  <c r="U51" i="10"/>
  <c r="V51" i="10" s="1"/>
  <c r="M51" i="10"/>
  <c r="O51" i="10" s="1"/>
  <c r="W50" i="10"/>
  <c r="U50" i="10"/>
  <c r="V50" i="10" s="1"/>
  <c r="M50" i="10"/>
  <c r="O50" i="10" s="1"/>
  <c r="W49" i="10"/>
  <c r="U49" i="10"/>
  <c r="V49" i="10" s="1"/>
  <c r="M49" i="10"/>
  <c r="O49" i="10" s="1"/>
  <c r="I49" i="10" s="1"/>
  <c r="J49" i="10" s="1"/>
  <c r="W48" i="10"/>
  <c r="U48" i="10"/>
  <c r="V48" i="10" s="1"/>
  <c r="M48" i="10"/>
  <c r="O48" i="10" s="1"/>
  <c r="I48" i="10" s="1"/>
  <c r="J48" i="10" s="1"/>
  <c r="W47" i="10"/>
  <c r="U47" i="10"/>
  <c r="V47" i="10" s="1"/>
  <c r="M47" i="10"/>
  <c r="O47" i="10" s="1"/>
  <c r="I47" i="10" s="1"/>
  <c r="J47" i="10" s="1"/>
  <c r="W46" i="10"/>
  <c r="U46" i="10"/>
  <c r="V46" i="10" s="1"/>
  <c r="M46" i="10"/>
  <c r="O46" i="10" s="1"/>
  <c r="I46" i="10" s="1"/>
  <c r="J46" i="10" s="1"/>
  <c r="U45" i="10"/>
  <c r="V45" i="10" s="1"/>
  <c r="X45" i="10" s="1"/>
  <c r="M45" i="10"/>
  <c r="O45" i="10" s="1"/>
  <c r="I45" i="10" s="1"/>
  <c r="J45" i="10" s="1"/>
  <c r="U44" i="10"/>
  <c r="V44" i="10" s="1"/>
  <c r="X44" i="10" s="1"/>
  <c r="M44" i="10"/>
  <c r="O44" i="10" s="1"/>
  <c r="I44" i="10" s="1"/>
  <c r="J44" i="10" s="1"/>
  <c r="U43" i="10"/>
  <c r="V43" i="10" s="1"/>
  <c r="X43" i="10" s="1"/>
  <c r="M43" i="10"/>
  <c r="O43" i="10" s="1"/>
  <c r="I43" i="10" s="1"/>
  <c r="J43" i="10" s="1"/>
  <c r="U42" i="10"/>
  <c r="V42" i="10" s="1"/>
  <c r="X42" i="10" s="1"/>
  <c r="M42" i="10"/>
  <c r="O42" i="10" s="1"/>
  <c r="I42" i="10" s="1"/>
  <c r="J42" i="10" s="1"/>
  <c r="U41" i="10"/>
  <c r="V41" i="10" s="1"/>
  <c r="X41" i="10" s="1"/>
  <c r="M41" i="10"/>
  <c r="O41" i="10" s="1"/>
  <c r="I41" i="10" s="1"/>
  <c r="J41" i="10" s="1"/>
  <c r="U40" i="10"/>
  <c r="V40" i="10" s="1"/>
  <c r="X40" i="10" s="1"/>
  <c r="Y40" i="10" s="1"/>
  <c r="M40" i="10"/>
  <c r="O40" i="10" s="1"/>
  <c r="I40" i="10" s="1"/>
  <c r="J40" i="10" s="1"/>
  <c r="W39" i="10"/>
  <c r="U39" i="10"/>
  <c r="V39" i="10" s="1"/>
  <c r="M39" i="10"/>
  <c r="O39" i="10" s="1"/>
  <c r="I39" i="10" s="1"/>
  <c r="J39" i="10" s="1"/>
  <c r="U38" i="10"/>
  <c r="V38" i="10" s="1"/>
  <c r="X38" i="10" s="1"/>
  <c r="M38" i="10"/>
  <c r="O38" i="10" s="1"/>
  <c r="I38" i="10" s="1"/>
  <c r="J38" i="10" s="1"/>
  <c r="U37" i="10"/>
  <c r="V37" i="10" s="1"/>
  <c r="X37" i="10" s="1"/>
  <c r="Y37" i="10" s="1"/>
  <c r="M37" i="10"/>
  <c r="O37" i="10" s="1"/>
  <c r="I37" i="10" s="1"/>
  <c r="J37" i="10" s="1"/>
  <c r="U36" i="10"/>
  <c r="V36" i="10" s="1"/>
  <c r="X36" i="10" s="1"/>
  <c r="M36" i="10"/>
  <c r="O36" i="10" s="1"/>
  <c r="I36" i="10" s="1"/>
  <c r="J36" i="10" s="1"/>
  <c r="U35" i="10"/>
  <c r="V35" i="10" s="1"/>
  <c r="X35" i="10" s="1"/>
  <c r="Y35" i="10" s="1"/>
  <c r="M35" i="10"/>
  <c r="O35" i="10" s="1"/>
  <c r="I35" i="10" s="1"/>
  <c r="J35" i="10" s="1"/>
  <c r="U34" i="10"/>
  <c r="V34" i="10" s="1"/>
  <c r="X34" i="10" s="1"/>
  <c r="M34" i="10"/>
  <c r="O34" i="10" s="1"/>
  <c r="I34" i="10" s="1"/>
  <c r="J34" i="10" s="1"/>
  <c r="U33" i="10"/>
  <c r="V33" i="10" s="1"/>
  <c r="X33" i="10" s="1"/>
  <c r="Y33" i="10" s="1"/>
  <c r="M33" i="10"/>
  <c r="O33" i="10" s="1"/>
  <c r="I33" i="10" s="1"/>
  <c r="J33" i="10" s="1"/>
  <c r="U32" i="10"/>
  <c r="V32" i="10" s="1"/>
  <c r="X32" i="10" s="1"/>
  <c r="M32" i="10"/>
  <c r="O32" i="10" s="1"/>
  <c r="I32" i="10" s="1"/>
  <c r="J32" i="10" s="1"/>
  <c r="U31" i="10"/>
  <c r="V31" i="10" s="1"/>
  <c r="X31" i="10" s="1"/>
  <c r="Y31" i="10" s="1"/>
  <c r="M31" i="10"/>
  <c r="O31" i="10" s="1"/>
  <c r="I31" i="10" s="1"/>
  <c r="J31" i="10" s="1"/>
  <c r="U30" i="10"/>
  <c r="V30" i="10" s="1"/>
  <c r="X30" i="10" s="1"/>
  <c r="M30" i="10"/>
  <c r="O30" i="10" s="1"/>
  <c r="I30" i="10" s="1"/>
  <c r="J30" i="10" s="1"/>
  <c r="U29" i="10"/>
  <c r="V29" i="10" s="1"/>
  <c r="X29" i="10" s="1"/>
  <c r="Y29" i="10" s="1"/>
  <c r="M29" i="10"/>
  <c r="O29" i="10" s="1"/>
  <c r="U28" i="10"/>
  <c r="V28" i="10" s="1"/>
  <c r="X28" i="10" s="1"/>
  <c r="M28" i="10"/>
  <c r="O28" i="10" s="1"/>
  <c r="U27" i="10"/>
  <c r="V27" i="10" s="1"/>
  <c r="X27" i="10" s="1"/>
  <c r="M27" i="10"/>
  <c r="O27" i="10" s="1"/>
  <c r="I27" i="10" s="1"/>
  <c r="J27" i="10" s="1"/>
  <c r="U26" i="10"/>
  <c r="V26" i="10" s="1"/>
  <c r="X26" i="10" s="1"/>
  <c r="M26" i="10"/>
  <c r="O26" i="10" s="1"/>
  <c r="U25" i="10"/>
  <c r="V25" i="10" s="1"/>
  <c r="X25" i="10" s="1"/>
  <c r="M25" i="10"/>
  <c r="O25" i="10" s="1"/>
  <c r="U24" i="10"/>
  <c r="V24" i="10" s="1"/>
  <c r="X24" i="10" s="1"/>
  <c r="M24" i="10"/>
  <c r="O24" i="10" s="1"/>
  <c r="I24" i="10" s="1"/>
  <c r="J24" i="10" s="1"/>
  <c r="U23" i="10"/>
  <c r="V23" i="10" s="1"/>
  <c r="X23" i="10" s="1"/>
  <c r="M23" i="10"/>
  <c r="O23" i="10" s="1"/>
  <c r="I23" i="10" s="1"/>
  <c r="J23" i="10" s="1"/>
  <c r="U22" i="10"/>
  <c r="V22" i="10" s="1"/>
  <c r="X22" i="10" s="1"/>
  <c r="M22" i="10"/>
  <c r="O22" i="10" s="1"/>
  <c r="U21" i="10"/>
  <c r="V21" i="10" s="1"/>
  <c r="X21" i="10" s="1"/>
  <c r="M21" i="10"/>
  <c r="O21" i="10" s="1"/>
  <c r="I21" i="10" s="1"/>
  <c r="J21" i="10" s="1"/>
  <c r="U20" i="10"/>
  <c r="V20" i="10" s="1"/>
  <c r="X20" i="10" s="1"/>
  <c r="M20" i="10"/>
  <c r="O20" i="10" s="1"/>
  <c r="U19" i="10"/>
  <c r="V19" i="10" s="1"/>
  <c r="X19" i="10" s="1"/>
  <c r="M19" i="10"/>
  <c r="O19" i="10" s="1"/>
  <c r="I19" i="10" s="1"/>
  <c r="J19" i="10" s="1"/>
  <c r="U18" i="10"/>
  <c r="V18" i="10" s="1"/>
  <c r="X18" i="10" s="1"/>
  <c r="Y18" i="10" s="1"/>
  <c r="M18" i="10"/>
  <c r="O18" i="10" s="1"/>
  <c r="U17" i="10"/>
  <c r="V17" i="10" s="1"/>
  <c r="X17" i="10" s="1"/>
  <c r="Y17" i="10" s="1"/>
  <c r="M17" i="10"/>
  <c r="O17" i="10" s="1"/>
  <c r="I17" i="10" s="1"/>
  <c r="J17" i="10" s="1"/>
  <c r="U16" i="10"/>
  <c r="V16" i="10" s="1"/>
  <c r="X16" i="10" s="1"/>
  <c r="M16" i="10"/>
  <c r="O16" i="10" s="1"/>
  <c r="U15" i="10"/>
  <c r="V15" i="10" s="1"/>
  <c r="X15" i="10" s="1"/>
  <c r="M15" i="10"/>
  <c r="O15" i="10" s="1"/>
  <c r="I15" i="10" s="1"/>
  <c r="J15" i="10" s="1"/>
  <c r="AG14" i="10"/>
  <c r="U14" i="10"/>
  <c r="V14" i="10" s="1"/>
  <c r="X14" i="10" s="1"/>
  <c r="M14" i="10"/>
  <c r="O14" i="10" s="1"/>
  <c r="U13" i="10"/>
  <c r="V13" i="10" s="1"/>
  <c r="X13" i="10" s="1"/>
  <c r="M13" i="10"/>
  <c r="O13" i="10" s="1"/>
  <c r="I13" i="10" s="1"/>
  <c r="J13" i="10" s="1"/>
  <c r="U12" i="10"/>
  <c r="V12" i="10" s="1"/>
  <c r="X12" i="10" s="1"/>
  <c r="M12" i="10"/>
  <c r="O12" i="10" s="1"/>
  <c r="U11" i="10"/>
  <c r="V11" i="10" s="1"/>
  <c r="X11" i="10" s="1"/>
  <c r="M11" i="10"/>
  <c r="O11" i="10" s="1"/>
  <c r="I11" i="10" s="1"/>
  <c r="J11" i="10" s="1"/>
  <c r="U10" i="10"/>
  <c r="V10" i="10" s="1"/>
  <c r="X10" i="10" s="1"/>
  <c r="M10" i="10"/>
  <c r="O10" i="10" s="1"/>
  <c r="U9" i="10"/>
  <c r="V9" i="10" s="1"/>
  <c r="X9" i="10" s="1"/>
  <c r="M9" i="10"/>
  <c r="O9" i="10" s="1"/>
  <c r="I9" i="10" s="1"/>
  <c r="J9" i="10" s="1"/>
  <c r="U8" i="10"/>
  <c r="V8" i="10" s="1"/>
  <c r="X8" i="10" s="1"/>
  <c r="M8" i="10"/>
  <c r="O8" i="10" s="1"/>
  <c r="V7" i="10"/>
  <c r="X7" i="10" s="1"/>
  <c r="M7" i="10"/>
  <c r="O7" i="10" s="1"/>
  <c r="I7" i="10" s="1"/>
  <c r="J7" i="10" s="1"/>
  <c r="AP6" i="10"/>
  <c r="AI6" i="10"/>
  <c r="AK6" i="10" s="1"/>
  <c r="AH6" i="10"/>
  <c r="U6" i="10"/>
  <c r="V6" i="10" s="1"/>
  <c r="X6" i="10" s="1"/>
  <c r="M6" i="10"/>
  <c r="O6" i="10" s="1"/>
  <c r="M5" i="10"/>
  <c r="O3" i="10"/>
  <c r="U110" i="8"/>
  <c r="V103" i="8"/>
  <c r="X64" i="10" l="1"/>
  <c r="X404" i="10"/>
  <c r="O412" i="10"/>
  <c r="I412" i="10" s="1"/>
  <c r="J412" i="10" s="1"/>
  <c r="O428" i="10"/>
  <c r="O430" i="10"/>
  <c r="O431" i="10"/>
  <c r="I431" i="10" s="1"/>
  <c r="J431" i="10" s="1"/>
  <c r="O432" i="10"/>
  <c r="I432" i="10" s="1"/>
  <c r="J432" i="10" s="1"/>
  <c r="O435" i="10"/>
  <c r="I435" i="10" s="1"/>
  <c r="J435" i="10" s="1"/>
  <c r="O436" i="10"/>
  <c r="I436" i="10" s="1"/>
  <c r="J436" i="10" s="1"/>
  <c r="O437" i="10"/>
  <c r="I437" i="10" s="1"/>
  <c r="J437" i="10" s="1"/>
  <c r="O438" i="10"/>
  <c r="I438" i="10" s="1"/>
  <c r="J438" i="10" s="1"/>
  <c r="O439" i="10"/>
  <c r="I439" i="10" s="1"/>
  <c r="J439" i="10" s="1"/>
  <c r="O440" i="10"/>
  <c r="I440" i="10" s="1"/>
  <c r="J440" i="10" s="1"/>
  <c r="O441" i="10"/>
  <c r="I441" i="10" s="1"/>
  <c r="J441" i="10" s="1"/>
  <c r="O442" i="10"/>
  <c r="I442" i="10" s="1"/>
  <c r="J442" i="10" s="1"/>
  <c r="O443" i="10"/>
  <c r="I443" i="10" s="1"/>
  <c r="J443" i="10" s="1"/>
  <c r="O444" i="10"/>
  <c r="I444" i="10" s="1"/>
  <c r="J444" i="10" s="1"/>
  <c r="O445" i="10"/>
  <c r="I445" i="10" s="1"/>
  <c r="J445" i="10" s="1"/>
  <c r="O549" i="10"/>
  <c r="I549" i="10" s="1"/>
  <c r="J549" i="10" s="1"/>
  <c r="Y1391" i="10"/>
  <c r="R1391" i="10"/>
  <c r="Q1391" i="10" s="1"/>
  <c r="X51" i="10"/>
  <c r="X71" i="10"/>
  <c r="O96" i="10"/>
  <c r="I96" i="10" s="1"/>
  <c r="J96" i="10" s="1"/>
  <c r="O97" i="10"/>
  <c r="I97" i="10" s="1"/>
  <c r="J97" i="10" s="1"/>
  <c r="O99" i="10"/>
  <c r="I99" i="10" s="1"/>
  <c r="J99" i="10" s="1"/>
  <c r="O103" i="10"/>
  <c r="X117" i="10"/>
  <c r="X118" i="10"/>
  <c r="X119" i="10"/>
  <c r="X120" i="10"/>
  <c r="X121" i="10"/>
  <c r="X122" i="10"/>
  <c r="X123" i="10"/>
  <c r="X124" i="10"/>
  <c r="X125" i="10"/>
  <c r="X126" i="10"/>
  <c r="X127" i="10"/>
  <c r="X128" i="10"/>
  <c r="X129" i="10"/>
  <c r="R129" i="10" s="1"/>
  <c r="Q129" i="10" s="1"/>
  <c r="X130" i="10"/>
  <c r="X131" i="10"/>
  <c r="X132" i="10"/>
  <c r="X133" i="10"/>
  <c r="R133" i="10" s="1"/>
  <c r="Q133" i="10" s="1"/>
  <c r="X134" i="10"/>
  <c r="X135" i="10"/>
  <c r="X136" i="10"/>
  <c r="X137" i="10"/>
  <c r="R137" i="10" s="1"/>
  <c r="Q137" i="10" s="1"/>
  <c r="X138" i="10"/>
  <c r="X139" i="10"/>
  <c r="X140" i="10"/>
  <c r="Y140" i="10" s="1"/>
  <c r="X141" i="10"/>
  <c r="Y141" i="10" s="1"/>
  <c r="X142" i="10"/>
  <c r="X143" i="10"/>
  <c r="X144" i="10"/>
  <c r="Y144" i="10" s="1"/>
  <c r="X145" i="10"/>
  <c r="R145" i="10" s="1"/>
  <c r="Q145" i="10" s="1"/>
  <c r="X146" i="10"/>
  <c r="X147" i="10"/>
  <c r="X148" i="10"/>
  <c r="X149" i="10"/>
  <c r="X150" i="10"/>
  <c r="O157" i="10"/>
  <c r="O165" i="10"/>
  <c r="O308" i="10"/>
  <c r="O407" i="10"/>
  <c r="I407" i="10" s="1"/>
  <c r="J407" i="10" s="1"/>
  <c r="O411" i="10"/>
  <c r="O426" i="10"/>
  <c r="X514" i="10"/>
  <c r="R514" i="10" s="1"/>
  <c r="Q514" i="10" s="1"/>
  <c r="O517" i="10"/>
  <c r="O521" i="10"/>
  <c r="I521" i="10" s="1"/>
  <c r="J521" i="10" s="1"/>
  <c r="O540" i="10"/>
  <c r="O544" i="10"/>
  <c r="O602" i="10"/>
  <c r="O603" i="10"/>
  <c r="X635" i="10"/>
  <c r="X636" i="10"/>
  <c r="R636" i="10" s="1"/>
  <c r="Q636" i="10" s="1"/>
  <c r="X637" i="10"/>
  <c r="X638" i="10"/>
  <c r="X639" i="10"/>
  <c r="X640" i="10"/>
  <c r="Y640" i="10" s="1"/>
  <c r="X641" i="10"/>
  <c r="X642" i="10"/>
  <c r="O901" i="10"/>
  <c r="I901" i="10" s="1"/>
  <c r="J901" i="10" s="1"/>
  <c r="X1014" i="10"/>
  <c r="R1014" i="10" s="1"/>
  <c r="Q1014" i="10" s="1"/>
  <c r="X1016" i="10"/>
  <c r="X1018" i="10"/>
  <c r="X1107" i="10"/>
  <c r="Y1107" i="10" s="1"/>
  <c r="X1117" i="10"/>
  <c r="Y1117" i="10" s="1"/>
  <c r="O1127" i="10"/>
  <c r="X1129" i="10"/>
  <c r="O1135" i="10"/>
  <c r="I1135" i="10" s="1"/>
  <c r="J1135" i="10" s="1"/>
  <c r="O1139" i="10"/>
  <c r="I1139" i="10" s="1"/>
  <c r="J1139" i="10" s="1"/>
  <c r="O1179" i="10"/>
  <c r="I1179" i="10" s="1"/>
  <c r="J1179" i="10" s="1"/>
  <c r="X1181" i="10"/>
  <c r="O1184" i="10"/>
  <c r="O1240" i="10"/>
  <c r="I1240" i="10" s="1"/>
  <c r="J1240" i="10" s="1"/>
  <c r="O1248" i="10"/>
  <c r="O1264" i="10"/>
  <c r="O1347" i="10"/>
  <c r="O1395" i="10"/>
  <c r="O665" i="10"/>
  <c r="O666" i="10"/>
  <c r="I666" i="10" s="1"/>
  <c r="J666" i="10" s="1"/>
  <c r="O668" i="10"/>
  <c r="I668" i="10" s="1"/>
  <c r="J668" i="10" s="1"/>
  <c r="O669" i="10"/>
  <c r="O671" i="10"/>
  <c r="O701" i="10"/>
  <c r="O705" i="10"/>
  <c r="I705" i="10" s="1"/>
  <c r="J705" i="10" s="1"/>
  <c r="O711" i="10"/>
  <c r="I711" i="10" s="1"/>
  <c r="J711" i="10" s="1"/>
  <c r="O712" i="10"/>
  <c r="I712" i="10" s="1"/>
  <c r="J712" i="10" s="1"/>
  <c r="O714" i="10"/>
  <c r="I714" i="10" s="1"/>
  <c r="J714" i="10" s="1"/>
  <c r="O715" i="10"/>
  <c r="I715" i="10" s="1"/>
  <c r="J715" i="10" s="1"/>
  <c r="O719" i="10"/>
  <c r="I719" i="10" s="1"/>
  <c r="J719" i="10" s="1"/>
  <c r="O736" i="10"/>
  <c r="I736" i="10" s="1"/>
  <c r="J736" i="10" s="1"/>
  <c r="O738" i="10"/>
  <c r="I738" i="10" s="1"/>
  <c r="J738" i="10" s="1"/>
  <c r="O739" i="10"/>
  <c r="I739" i="10" s="1"/>
  <c r="J739" i="10" s="1"/>
  <c r="O741" i="10"/>
  <c r="I741" i="10" s="1"/>
  <c r="J741" i="10" s="1"/>
  <c r="O743" i="10"/>
  <c r="I743" i="10" s="1"/>
  <c r="J743" i="10" s="1"/>
  <c r="O747" i="10"/>
  <c r="I747" i="10" s="1"/>
  <c r="J747" i="10" s="1"/>
  <c r="O751" i="10"/>
  <c r="I751" i="10" s="1"/>
  <c r="J751" i="10" s="1"/>
  <c r="O752" i="10"/>
  <c r="I752" i="10" s="1"/>
  <c r="J752" i="10" s="1"/>
  <c r="O753" i="10"/>
  <c r="I753" i="10" s="1"/>
  <c r="J753" i="10" s="1"/>
  <c r="O754" i="10"/>
  <c r="I754" i="10" s="1"/>
  <c r="J754" i="10" s="1"/>
  <c r="O755" i="10"/>
  <c r="I755" i="10" s="1"/>
  <c r="J755" i="10" s="1"/>
  <c r="O757" i="10"/>
  <c r="I757" i="10" s="1"/>
  <c r="J757" i="10" s="1"/>
  <c r="O765" i="10"/>
  <c r="X825" i="10"/>
  <c r="X826" i="10"/>
  <c r="Y826" i="10" s="1"/>
  <c r="O885" i="10"/>
  <c r="I885" i="10" s="1"/>
  <c r="J885" i="10" s="1"/>
  <c r="O886" i="10"/>
  <c r="I886" i="10" s="1"/>
  <c r="J886" i="10" s="1"/>
  <c r="O897" i="10"/>
  <c r="I897" i="10" s="1"/>
  <c r="J897" i="10" s="1"/>
  <c r="O898" i="10"/>
  <c r="I898" i="10" s="1"/>
  <c r="J898" i="10" s="1"/>
  <c r="O912" i="10"/>
  <c r="I912" i="10" s="1"/>
  <c r="J912" i="10" s="1"/>
  <c r="X939" i="10"/>
  <c r="X941" i="10"/>
  <c r="O1000" i="10"/>
  <c r="I1000" i="10" s="1"/>
  <c r="J1000" i="10" s="1"/>
  <c r="O1001" i="10"/>
  <c r="I1001" i="10" s="1"/>
  <c r="J1001" i="10" s="1"/>
  <c r="X1034" i="10"/>
  <c r="O1164" i="10"/>
  <c r="I1164" i="10" s="1"/>
  <c r="J1164" i="10" s="1"/>
  <c r="O1166" i="10"/>
  <c r="I1166" i="10" s="1"/>
  <c r="J1166" i="10" s="1"/>
  <c r="O1168" i="10"/>
  <c r="I1168" i="10" s="1"/>
  <c r="J1168" i="10" s="1"/>
  <c r="O1172" i="10"/>
  <c r="I1172" i="10" s="1"/>
  <c r="J1172" i="10" s="1"/>
  <c r="O1187" i="10"/>
  <c r="I1187" i="10" s="1"/>
  <c r="J1187" i="10" s="1"/>
  <c r="O1191" i="10"/>
  <c r="I1191" i="10" s="1"/>
  <c r="J1191" i="10" s="1"/>
  <c r="X1206" i="10"/>
  <c r="Y1206" i="10" s="1"/>
  <c r="X1207" i="10"/>
  <c r="X1208" i="10"/>
  <c r="X1209" i="10"/>
  <c r="Y1209" i="10" s="1"/>
  <c r="X1210" i="10"/>
  <c r="R1210" i="10" s="1"/>
  <c r="Q1210" i="10" s="1"/>
  <c r="X1211" i="10"/>
  <c r="X1212" i="10"/>
  <c r="X1213" i="10"/>
  <c r="Y1213" i="10" s="1"/>
  <c r="X1214" i="10"/>
  <c r="R1214" i="10" s="1"/>
  <c r="Q1214" i="10" s="1"/>
  <c r="X1215" i="10"/>
  <c r="X1216" i="10"/>
  <c r="X1217" i="10"/>
  <c r="Y1217" i="10" s="1"/>
  <c r="X1218" i="10"/>
  <c r="R1218" i="10" s="1"/>
  <c r="Q1218" i="10" s="1"/>
  <c r="X1219" i="10"/>
  <c r="X1220" i="10"/>
  <c r="X1221" i="10"/>
  <c r="Y1221" i="10" s="1"/>
  <c r="X1222" i="10"/>
  <c r="R1222" i="10" s="1"/>
  <c r="Q1222" i="10" s="1"/>
  <c r="X1223" i="10"/>
  <c r="X1224" i="10"/>
  <c r="X1225" i="10"/>
  <c r="Y1225" i="10" s="1"/>
  <c r="X1226" i="10"/>
  <c r="R1226" i="10" s="1"/>
  <c r="Q1226" i="10" s="1"/>
  <c r="X1227" i="10"/>
  <c r="X1228" i="10"/>
  <c r="X1229" i="10"/>
  <c r="Y1229" i="10" s="1"/>
  <c r="O1324" i="10"/>
  <c r="I1324" i="10" s="1"/>
  <c r="J1324" i="10" s="1"/>
  <c r="O1330" i="10"/>
  <c r="X1386" i="10"/>
  <c r="R1386" i="10" s="1"/>
  <c r="Q1386" i="10" s="1"/>
  <c r="X1387" i="10"/>
  <c r="X1388" i="10"/>
  <c r="R1388" i="10" s="1"/>
  <c r="Q1388" i="10" s="1"/>
  <c r="X1390" i="10"/>
  <c r="R1390" i="10" s="1"/>
  <c r="Q1390" i="10" s="1"/>
  <c r="O1402" i="10"/>
  <c r="I1402" i="10" s="1"/>
  <c r="J1402" i="10" s="1"/>
  <c r="O1414" i="10"/>
  <c r="I1414" i="10" s="1"/>
  <c r="J1414" i="10" s="1"/>
  <c r="X1418" i="10"/>
  <c r="Y1418" i="10" s="1"/>
  <c r="X1420" i="10"/>
  <c r="X1421" i="10"/>
  <c r="X1422" i="10"/>
  <c r="Y1422" i="10" s="1"/>
  <c r="X1424" i="10"/>
  <c r="X1425" i="10"/>
  <c r="X1426" i="10"/>
  <c r="O1434" i="10"/>
  <c r="O211" i="10"/>
  <c r="I211" i="10" s="1"/>
  <c r="J211" i="10" s="1"/>
  <c r="O269" i="10"/>
  <c r="O385" i="10"/>
  <c r="I385" i="10" s="1"/>
  <c r="J385" i="10" s="1"/>
  <c r="O386" i="10"/>
  <c r="I386" i="10" s="1"/>
  <c r="J386" i="10" s="1"/>
  <c r="O458" i="10"/>
  <c r="I458" i="10" s="1"/>
  <c r="J458" i="10" s="1"/>
  <c r="O464" i="10"/>
  <c r="I464" i="10" s="1"/>
  <c r="J464" i="10" s="1"/>
  <c r="O466" i="10"/>
  <c r="I466" i="10" s="1"/>
  <c r="J466" i="10" s="1"/>
  <c r="O543" i="10"/>
  <c r="I543" i="10" s="1"/>
  <c r="J543" i="10" s="1"/>
  <c r="O644" i="10"/>
  <c r="I644" i="10" s="1"/>
  <c r="J644" i="10" s="1"/>
  <c r="O690" i="10"/>
  <c r="O724" i="10"/>
  <c r="I724" i="10" s="1"/>
  <c r="J724" i="10" s="1"/>
  <c r="O726" i="10"/>
  <c r="I726" i="10" s="1"/>
  <c r="J726" i="10" s="1"/>
  <c r="X764" i="10"/>
  <c r="O770" i="10"/>
  <c r="I770" i="10" s="1"/>
  <c r="J770" i="10" s="1"/>
  <c r="O1014" i="10"/>
  <c r="I1014" i="10" s="1"/>
  <c r="J1014" i="10" s="1"/>
  <c r="O1018" i="10"/>
  <c r="I1018" i="10" s="1"/>
  <c r="J1018" i="10" s="1"/>
  <c r="O1046" i="10"/>
  <c r="I1046" i="10" s="1"/>
  <c r="J1046" i="10" s="1"/>
  <c r="O1047" i="10"/>
  <c r="I1047" i="10" s="1"/>
  <c r="J1047" i="10" s="1"/>
  <c r="X1093" i="10"/>
  <c r="X1100" i="10"/>
  <c r="R1100" i="10" s="1"/>
  <c r="Q1100" i="10" s="1"/>
  <c r="O1251" i="10"/>
  <c r="I1251" i="10" s="1"/>
  <c r="J1251" i="10" s="1"/>
  <c r="O1311" i="10"/>
  <c r="I1311" i="10" s="1"/>
  <c r="J1311" i="10" s="1"/>
  <c r="O1312" i="10"/>
  <c r="I1312" i="10" s="1"/>
  <c r="J1312" i="10" s="1"/>
  <c r="O1335" i="10"/>
  <c r="O1359" i="10"/>
  <c r="I1359" i="10" s="1"/>
  <c r="J1359" i="10" s="1"/>
  <c r="O1380" i="10"/>
  <c r="O303" i="12"/>
  <c r="O473" i="12"/>
  <c r="I473" i="12" s="1"/>
  <c r="J473" i="12" s="1"/>
  <c r="O475" i="12"/>
  <c r="I475" i="12" s="1"/>
  <c r="J475" i="12" s="1"/>
  <c r="O521" i="12"/>
  <c r="I521" i="12" s="1"/>
  <c r="J521" i="12" s="1"/>
  <c r="O560" i="12"/>
  <c r="O568" i="12"/>
  <c r="I568" i="12" s="1"/>
  <c r="J568" i="12" s="1"/>
  <c r="O826" i="12"/>
  <c r="I826" i="12" s="1"/>
  <c r="J826" i="12" s="1"/>
  <c r="O957" i="12"/>
  <c r="I957" i="12" s="1"/>
  <c r="J957" i="12" s="1"/>
  <c r="O965" i="12"/>
  <c r="I965" i="12" s="1"/>
  <c r="J965" i="12" s="1"/>
  <c r="O975" i="12"/>
  <c r="I975" i="12" s="1"/>
  <c r="J975" i="12" s="1"/>
  <c r="O977" i="12"/>
  <c r="I977" i="12" s="1"/>
  <c r="J977" i="12" s="1"/>
  <c r="O1334" i="12"/>
  <c r="X46" i="10"/>
  <c r="X76" i="10"/>
  <c r="Y76" i="10" s="1"/>
  <c r="O172" i="10"/>
  <c r="O176" i="10"/>
  <c r="I176" i="10" s="1"/>
  <c r="J176" i="10" s="1"/>
  <c r="O180" i="10"/>
  <c r="X206" i="10"/>
  <c r="Y206" i="10" s="1"/>
  <c r="X207" i="10"/>
  <c r="R207" i="10" s="1"/>
  <c r="Q207" i="10" s="1"/>
  <c r="X209" i="10"/>
  <c r="O220" i="10"/>
  <c r="I220" i="10" s="1"/>
  <c r="J220" i="10" s="1"/>
  <c r="X294" i="10"/>
  <c r="X296" i="10"/>
  <c r="R296" i="10" s="1"/>
  <c r="Q296" i="10" s="1"/>
  <c r="X298" i="10"/>
  <c r="X300" i="10"/>
  <c r="O334" i="10"/>
  <c r="I334" i="10" s="1"/>
  <c r="J334" i="10" s="1"/>
  <c r="O405" i="10"/>
  <c r="I405" i="10" s="1"/>
  <c r="J405" i="10" s="1"/>
  <c r="O422" i="10"/>
  <c r="I422" i="10" s="1"/>
  <c r="J422" i="10" s="1"/>
  <c r="O467" i="10"/>
  <c r="O478" i="10"/>
  <c r="O484" i="10"/>
  <c r="I484" i="10" s="1"/>
  <c r="J484" i="10" s="1"/>
  <c r="O523" i="10"/>
  <c r="I523" i="10" s="1"/>
  <c r="J523" i="10" s="1"/>
  <c r="O524" i="10"/>
  <c r="I524" i="10" s="1"/>
  <c r="J524" i="10" s="1"/>
  <c r="O525" i="10"/>
  <c r="I525" i="10" s="1"/>
  <c r="J525" i="10" s="1"/>
  <c r="O526" i="10"/>
  <c r="I526" i="10" s="1"/>
  <c r="J526" i="10" s="1"/>
  <c r="O527" i="10"/>
  <c r="I527" i="10" s="1"/>
  <c r="J527" i="10" s="1"/>
  <c r="O528" i="10"/>
  <c r="I528" i="10" s="1"/>
  <c r="J528" i="10" s="1"/>
  <c r="O529" i="10"/>
  <c r="I529" i="10" s="1"/>
  <c r="J529" i="10" s="1"/>
  <c r="O530" i="10"/>
  <c r="I530" i="10" s="1"/>
  <c r="J530" i="10" s="1"/>
  <c r="O531" i="10"/>
  <c r="I531" i="10" s="1"/>
  <c r="J531" i="10" s="1"/>
  <c r="O547" i="10"/>
  <c r="I547" i="10" s="1"/>
  <c r="J547" i="10" s="1"/>
  <c r="O552" i="10"/>
  <c r="X559" i="10"/>
  <c r="R559" i="10" s="1"/>
  <c r="Q559" i="10" s="1"/>
  <c r="X560" i="10"/>
  <c r="X561" i="10"/>
  <c r="X562" i="10"/>
  <c r="Y562" i="10" s="1"/>
  <c r="X563" i="10"/>
  <c r="R563" i="10" s="1"/>
  <c r="Q563" i="10" s="1"/>
  <c r="X564" i="10"/>
  <c r="X565" i="10"/>
  <c r="X566" i="10"/>
  <c r="Y566" i="10" s="1"/>
  <c r="X567" i="10"/>
  <c r="R567" i="10" s="1"/>
  <c r="Q567" i="10" s="1"/>
  <c r="X568" i="10"/>
  <c r="X569" i="10"/>
  <c r="X570" i="10"/>
  <c r="Y570" i="10" s="1"/>
  <c r="X571" i="10"/>
  <c r="Y571" i="10" s="1"/>
  <c r="X572" i="10"/>
  <c r="X573" i="10"/>
  <c r="X574" i="10"/>
  <c r="Y574" i="10" s="1"/>
  <c r="X575" i="10"/>
  <c r="R575" i="10" s="1"/>
  <c r="Q575" i="10" s="1"/>
  <c r="X603" i="10"/>
  <c r="X604" i="10"/>
  <c r="X605" i="10"/>
  <c r="Y605" i="10" s="1"/>
  <c r="X606" i="10"/>
  <c r="R606" i="10" s="1"/>
  <c r="Q606" i="10" s="1"/>
  <c r="O613" i="10"/>
  <c r="O617" i="10"/>
  <c r="I617" i="10" s="1"/>
  <c r="J617" i="10" s="1"/>
  <c r="O621" i="10"/>
  <c r="I621" i="10" s="1"/>
  <c r="J621" i="10" s="1"/>
  <c r="O625" i="10"/>
  <c r="I625" i="10" s="1"/>
  <c r="J625" i="10" s="1"/>
  <c r="O634" i="10"/>
  <c r="O635" i="10"/>
  <c r="I635" i="10" s="1"/>
  <c r="J635" i="10" s="1"/>
  <c r="X705" i="10"/>
  <c r="X706" i="10"/>
  <c r="R706" i="10" s="1"/>
  <c r="Q706" i="10" s="1"/>
  <c r="O733" i="10"/>
  <c r="I733" i="10" s="1"/>
  <c r="J733" i="10" s="1"/>
  <c r="O735" i="10"/>
  <c r="I735" i="10" s="1"/>
  <c r="J735" i="10" s="1"/>
  <c r="X766" i="10"/>
  <c r="Y766" i="10" s="1"/>
  <c r="X767" i="10"/>
  <c r="Y767" i="10" s="1"/>
  <c r="O772" i="10"/>
  <c r="I772" i="10" s="1"/>
  <c r="J772" i="10" s="1"/>
  <c r="O776" i="10"/>
  <c r="I776" i="10" s="1"/>
  <c r="J776" i="10" s="1"/>
  <c r="O777" i="10"/>
  <c r="I777" i="10" s="1"/>
  <c r="J777" i="10" s="1"/>
  <c r="O1073" i="10"/>
  <c r="I1073" i="10" s="1"/>
  <c r="J1073" i="10" s="1"/>
  <c r="X1103" i="10"/>
  <c r="X1104" i="10"/>
  <c r="R1107" i="10"/>
  <c r="Q1107" i="10" s="1"/>
  <c r="O1185" i="10"/>
  <c r="I1185" i="10" s="1"/>
  <c r="J1185" i="10" s="1"/>
  <c r="O1189" i="10"/>
  <c r="I1189" i="10" s="1"/>
  <c r="J1189" i="10" s="1"/>
  <c r="O254" i="10"/>
  <c r="I254" i="10" s="1"/>
  <c r="J254" i="10" s="1"/>
  <c r="O255" i="10"/>
  <c r="I255" i="10" s="1"/>
  <c r="J255" i="10" s="1"/>
  <c r="O256" i="10"/>
  <c r="I256" i="10" s="1"/>
  <c r="J256" i="10" s="1"/>
  <c r="O257" i="10"/>
  <c r="I257" i="10" s="1"/>
  <c r="J257" i="10" s="1"/>
  <c r="O258" i="10"/>
  <c r="I258" i="10" s="1"/>
  <c r="J258" i="10" s="1"/>
  <c r="O259" i="10"/>
  <c r="I259" i="10" s="1"/>
  <c r="J259" i="10" s="1"/>
  <c r="O260" i="10"/>
  <c r="I260" i="10" s="1"/>
  <c r="J260" i="10" s="1"/>
  <c r="O261" i="10"/>
  <c r="I261" i="10" s="1"/>
  <c r="J261" i="10" s="1"/>
  <c r="O262" i="10"/>
  <c r="I262" i="10" s="1"/>
  <c r="J262" i="10" s="1"/>
  <c r="O263" i="10"/>
  <c r="X327" i="10"/>
  <c r="Y327" i="10" s="1"/>
  <c r="X329" i="10"/>
  <c r="X330" i="10"/>
  <c r="X333" i="10"/>
  <c r="X334" i="10"/>
  <c r="R334" i="10" s="1"/>
  <c r="Q334" i="10" s="1"/>
  <c r="X335" i="10"/>
  <c r="X337" i="10"/>
  <c r="X342" i="10"/>
  <c r="Y342" i="10" s="1"/>
  <c r="X343" i="10"/>
  <c r="Y343" i="10" s="1"/>
  <c r="O360" i="10"/>
  <c r="O363" i="10"/>
  <c r="O364" i="10"/>
  <c r="O367" i="10"/>
  <c r="I367" i="10" s="1"/>
  <c r="J367" i="10" s="1"/>
  <c r="O368" i="10"/>
  <c r="O371" i="10"/>
  <c r="I371" i="10" s="1"/>
  <c r="J371" i="10" s="1"/>
  <c r="O375" i="10"/>
  <c r="I375" i="10" s="1"/>
  <c r="J375" i="10" s="1"/>
  <c r="O390" i="10"/>
  <c r="I390" i="10" s="1"/>
  <c r="J390" i="10" s="1"/>
  <c r="X400" i="10"/>
  <c r="O522" i="10"/>
  <c r="O541" i="10"/>
  <c r="I541" i="10" s="1"/>
  <c r="J541" i="10" s="1"/>
  <c r="O545" i="10"/>
  <c r="I545" i="10" s="1"/>
  <c r="J545" i="10" s="1"/>
  <c r="O546" i="10"/>
  <c r="O555" i="10"/>
  <c r="O600" i="10"/>
  <c r="O601" i="10"/>
  <c r="O608" i="10"/>
  <c r="I608" i="10" s="1"/>
  <c r="J608" i="10" s="1"/>
  <c r="X78" i="10"/>
  <c r="O183" i="10"/>
  <c r="O206" i="10"/>
  <c r="I206" i="10" s="1"/>
  <c r="J206" i="10" s="1"/>
  <c r="O208" i="10"/>
  <c r="I208" i="10" s="1"/>
  <c r="J208" i="10" s="1"/>
  <c r="O209" i="10"/>
  <c r="I209" i="10" s="1"/>
  <c r="J209" i="10" s="1"/>
  <c r="O210" i="10"/>
  <c r="I210" i="10" s="1"/>
  <c r="J210" i="10" s="1"/>
  <c r="O248" i="10"/>
  <c r="O997" i="10"/>
  <c r="I997" i="10" s="1"/>
  <c r="J997" i="10" s="1"/>
  <c r="O1038" i="10"/>
  <c r="I1038" i="10" s="1"/>
  <c r="J1038" i="10" s="1"/>
  <c r="O479" i="10"/>
  <c r="I479" i="10" s="1"/>
  <c r="J479" i="10" s="1"/>
  <c r="O578" i="10"/>
  <c r="O585" i="10"/>
  <c r="I585" i="10" s="1"/>
  <c r="J585" i="10" s="1"/>
  <c r="O586" i="10"/>
  <c r="I586" i="10" s="1"/>
  <c r="J586" i="10" s="1"/>
  <c r="O587" i="10"/>
  <c r="I587" i="10" s="1"/>
  <c r="J587" i="10" s="1"/>
  <c r="O588" i="10"/>
  <c r="I588" i="10" s="1"/>
  <c r="J588" i="10" s="1"/>
  <c r="O589" i="10"/>
  <c r="I589" i="10" s="1"/>
  <c r="J589" i="10" s="1"/>
  <c r="O590" i="10"/>
  <c r="I590" i="10" s="1"/>
  <c r="J590" i="10" s="1"/>
  <c r="O591" i="10"/>
  <c r="I591" i="10" s="1"/>
  <c r="J591" i="10" s="1"/>
  <c r="X643" i="10"/>
  <c r="R643" i="10" s="1"/>
  <c r="Q643" i="10" s="1"/>
  <c r="X644" i="10"/>
  <c r="X645" i="10"/>
  <c r="X646" i="10"/>
  <c r="O717" i="10"/>
  <c r="I717" i="10" s="1"/>
  <c r="J717" i="10" s="1"/>
  <c r="X743" i="10"/>
  <c r="X744" i="10"/>
  <c r="X746" i="10"/>
  <c r="Y746" i="10" s="1"/>
  <c r="X747" i="10"/>
  <c r="Y747" i="10" s="1"/>
  <c r="X748" i="10"/>
  <c r="X749" i="10"/>
  <c r="X750" i="10"/>
  <c r="X751" i="10"/>
  <c r="Y751" i="10" s="1"/>
  <c r="O761" i="10"/>
  <c r="O767" i="10"/>
  <c r="O940" i="10"/>
  <c r="I940" i="10" s="1"/>
  <c r="J940" i="10" s="1"/>
  <c r="O942" i="10"/>
  <c r="I942" i="10" s="1"/>
  <c r="J942" i="10" s="1"/>
  <c r="O943" i="10"/>
  <c r="I943" i="10" s="1"/>
  <c r="J943" i="10" s="1"/>
  <c r="O947" i="10"/>
  <c r="O951" i="10"/>
  <c r="O970" i="10"/>
  <c r="I970" i="10" s="1"/>
  <c r="J970" i="10" s="1"/>
  <c r="O1133" i="10"/>
  <c r="I1133" i="10" s="1"/>
  <c r="J1133" i="10" s="1"/>
  <c r="O1162" i="10"/>
  <c r="I1162" i="10" s="1"/>
  <c r="J1162" i="10" s="1"/>
  <c r="O1241" i="10"/>
  <c r="O1245" i="10"/>
  <c r="O1249" i="10"/>
  <c r="I1249" i="10" s="1"/>
  <c r="J1249" i="10" s="1"/>
  <c r="O1253" i="10"/>
  <c r="O1289" i="10"/>
  <c r="O1297" i="10"/>
  <c r="I1297" i="10" s="1"/>
  <c r="J1297" i="10" s="1"/>
  <c r="O1298" i="10"/>
  <c r="O1308" i="10"/>
  <c r="I1308" i="10" s="1"/>
  <c r="J1308" i="10" s="1"/>
  <c r="O1317" i="10"/>
  <c r="I1317" i="10" s="1"/>
  <c r="J1317" i="10" s="1"/>
  <c r="O1320" i="10"/>
  <c r="I1320" i="10" s="1"/>
  <c r="J1320" i="10" s="1"/>
  <c r="O1349" i="10"/>
  <c r="X1359" i="10"/>
  <c r="X1360" i="10"/>
  <c r="Y1360" i="10" s="1"/>
  <c r="X1361" i="10"/>
  <c r="R1361" i="10" s="1"/>
  <c r="Q1361" i="10" s="1"/>
  <c r="X1362" i="10"/>
  <c r="R1362" i="10" s="1"/>
  <c r="Q1362" i="10" s="1"/>
  <c r="X1373" i="10"/>
  <c r="R1373" i="10" s="1"/>
  <c r="Q1373" i="10" s="1"/>
  <c r="X1376" i="10"/>
  <c r="Y1376" i="10" s="1"/>
  <c r="X1444" i="10"/>
  <c r="O1461" i="10"/>
  <c r="I1461" i="10" s="1"/>
  <c r="J1461" i="10" s="1"/>
  <c r="X1463" i="10"/>
  <c r="X1465" i="10"/>
  <c r="R1465" i="10" s="1"/>
  <c r="Q1465" i="10" s="1"/>
  <c r="O175" i="12"/>
  <c r="O197" i="12"/>
  <c r="I197" i="12" s="1"/>
  <c r="J197" i="12" s="1"/>
  <c r="O259" i="12"/>
  <c r="I259" i="12" s="1"/>
  <c r="J259" i="12" s="1"/>
  <c r="O273" i="12"/>
  <c r="I273" i="12" s="1"/>
  <c r="J273" i="12" s="1"/>
  <c r="O275" i="12"/>
  <c r="I275" i="12" s="1"/>
  <c r="J275" i="12" s="1"/>
  <c r="O277" i="12"/>
  <c r="I277" i="12" s="1"/>
  <c r="J277" i="12" s="1"/>
  <c r="O279" i="12"/>
  <c r="I279" i="12" s="1"/>
  <c r="J279" i="12" s="1"/>
  <c r="O281" i="12"/>
  <c r="I281" i="12" s="1"/>
  <c r="J281" i="12" s="1"/>
  <c r="O283" i="12"/>
  <c r="I283" i="12" s="1"/>
  <c r="J283" i="12" s="1"/>
  <c r="O285" i="12"/>
  <c r="I285" i="12" s="1"/>
  <c r="J285" i="12" s="1"/>
  <c r="O354" i="12"/>
  <c r="I354" i="12" s="1"/>
  <c r="J354" i="12" s="1"/>
  <c r="O391" i="12"/>
  <c r="I391" i="12" s="1"/>
  <c r="J391" i="12" s="1"/>
  <c r="O821" i="12"/>
  <c r="I821" i="12" s="1"/>
  <c r="J821" i="12" s="1"/>
  <c r="O1244" i="12"/>
  <c r="O780" i="10"/>
  <c r="I780" i="10" s="1"/>
  <c r="J780" i="10" s="1"/>
  <c r="O832" i="10"/>
  <c r="I832" i="10" s="1"/>
  <c r="J832" i="10" s="1"/>
  <c r="O868" i="10"/>
  <c r="I868" i="10" s="1"/>
  <c r="J868" i="10" s="1"/>
  <c r="X875" i="10"/>
  <c r="Y875" i="10" s="1"/>
  <c r="O911" i="10"/>
  <c r="O993" i="10"/>
  <c r="X1000" i="10"/>
  <c r="R1000" i="10" s="1"/>
  <c r="Q1000" i="10" s="1"/>
  <c r="X1002" i="10"/>
  <c r="O1008" i="10"/>
  <c r="I1008" i="10" s="1"/>
  <c r="J1008" i="10" s="1"/>
  <c r="O1009" i="10"/>
  <c r="I1009" i="10" s="1"/>
  <c r="J1009" i="10" s="1"/>
  <c r="O1020" i="10"/>
  <c r="I1020" i="10" s="1"/>
  <c r="J1020" i="10" s="1"/>
  <c r="X1035" i="10"/>
  <c r="O1087" i="10"/>
  <c r="O1095" i="10"/>
  <c r="I1095" i="10" s="1"/>
  <c r="J1095" i="10" s="1"/>
  <c r="O1173" i="10"/>
  <c r="I1173" i="10" s="1"/>
  <c r="J1173" i="10" s="1"/>
  <c r="O1192" i="10"/>
  <c r="I1192" i="10" s="1"/>
  <c r="J1192" i="10" s="1"/>
  <c r="X1230" i="10"/>
  <c r="X1231" i="10"/>
  <c r="Y1231" i="10" s="1"/>
  <c r="X1232" i="10"/>
  <c r="R1232" i="10" s="1"/>
  <c r="Q1232" i="10" s="1"/>
  <c r="X1233" i="10"/>
  <c r="X1234" i="10"/>
  <c r="X1235" i="10"/>
  <c r="Y1235" i="10" s="1"/>
  <c r="X1236" i="10"/>
  <c r="R1236" i="10" s="1"/>
  <c r="Q1236" i="10" s="1"/>
  <c r="O1239" i="10"/>
  <c r="O1259" i="10"/>
  <c r="O1291" i="10"/>
  <c r="X1312" i="10"/>
  <c r="R1312" i="10" s="1"/>
  <c r="Q1312" i="10" s="1"/>
  <c r="O1333" i="10"/>
  <c r="O1351" i="10"/>
  <c r="O113" i="12"/>
  <c r="I113" i="12" s="1"/>
  <c r="J113" i="12" s="1"/>
  <c r="O176" i="12"/>
  <c r="I176" i="12" s="1"/>
  <c r="J176" i="12" s="1"/>
  <c r="O188" i="12"/>
  <c r="I188" i="12" s="1"/>
  <c r="J188" i="12" s="1"/>
  <c r="O190" i="12"/>
  <c r="I190" i="12" s="1"/>
  <c r="J190" i="12" s="1"/>
  <c r="O246" i="12"/>
  <c r="I246" i="12" s="1"/>
  <c r="J246" i="12" s="1"/>
  <c r="O254" i="12"/>
  <c r="I254" i="12" s="1"/>
  <c r="J254" i="12" s="1"/>
  <c r="O256" i="12"/>
  <c r="I256" i="12" s="1"/>
  <c r="J256" i="12" s="1"/>
  <c r="O388" i="12"/>
  <c r="I388" i="12" s="1"/>
  <c r="J388" i="12" s="1"/>
  <c r="O390" i="12"/>
  <c r="I390" i="12" s="1"/>
  <c r="J390" i="12" s="1"/>
  <c r="O392" i="12"/>
  <c r="I392" i="12" s="1"/>
  <c r="J392" i="12" s="1"/>
  <c r="O421" i="12"/>
  <c r="I421" i="12" s="1"/>
  <c r="J421" i="12" s="1"/>
  <c r="O427" i="12"/>
  <c r="O910" i="12"/>
  <c r="I910" i="12" s="1"/>
  <c r="J910" i="12" s="1"/>
  <c r="O941" i="12"/>
  <c r="I941" i="12" s="1"/>
  <c r="J941" i="12" s="1"/>
  <c r="O943" i="12"/>
  <c r="I943" i="12" s="1"/>
  <c r="J943" i="12" s="1"/>
  <c r="O956" i="12"/>
  <c r="I956" i="12" s="1"/>
  <c r="J956" i="12" s="1"/>
  <c r="O958" i="12"/>
  <c r="I958" i="12" s="1"/>
  <c r="J958" i="12" s="1"/>
  <c r="O960" i="12"/>
  <c r="I960" i="12" s="1"/>
  <c r="J960" i="12" s="1"/>
  <c r="O1030" i="12"/>
  <c r="O1245" i="12"/>
  <c r="O1253" i="12"/>
  <c r="O1255" i="12"/>
  <c r="O1257" i="12"/>
  <c r="I1257" i="12" s="1"/>
  <c r="J1257" i="12" s="1"/>
  <c r="O1259" i="12"/>
  <c r="O1261" i="12"/>
  <c r="O1263" i="12"/>
  <c r="I1263" i="12" s="1"/>
  <c r="J1263" i="12" s="1"/>
  <c r="O1265" i="12"/>
  <c r="O1267" i="12"/>
  <c r="O1269" i="12"/>
  <c r="I1269" i="12" s="1"/>
  <c r="J1269" i="12" s="1"/>
  <c r="O1293" i="12"/>
  <c r="O1390" i="12"/>
  <c r="I1390" i="12" s="1"/>
  <c r="J1390" i="12" s="1"/>
  <c r="O1393" i="12"/>
  <c r="I1393" i="12" s="1"/>
  <c r="J1393" i="12" s="1"/>
  <c r="O1430" i="12"/>
  <c r="O1432" i="12"/>
  <c r="O1434" i="12"/>
  <c r="O1436" i="12"/>
  <c r="O863" i="10"/>
  <c r="I863" i="10" s="1"/>
  <c r="J863" i="10" s="1"/>
  <c r="O876" i="10"/>
  <c r="I876" i="10" s="1"/>
  <c r="J876" i="10" s="1"/>
  <c r="O882" i="10"/>
  <c r="I882" i="10" s="1"/>
  <c r="J882" i="10" s="1"/>
  <c r="X887" i="10"/>
  <c r="X889" i="10"/>
  <c r="R889" i="10" s="1"/>
  <c r="Q889" i="10" s="1"/>
  <c r="X890" i="10"/>
  <c r="Y890" i="10" s="1"/>
  <c r="O905" i="10"/>
  <c r="I905" i="10" s="1"/>
  <c r="J905" i="10" s="1"/>
  <c r="O910" i="10"/>
  <c r="I910" i="10" s="1"/>
  <c r="J910" i="10" s="1"/>
  <c r="X912" i="10"/>
  <c r="R912" i="10" s="1"/>
  <c r="Q912" i="10" s="1"/>
  <c r="X913" i="10"/>
  <c r="Y913" i="10" s="1"/>
  <c r="O939" i="10"/>
  <c r="I939" i="10" s="1"/>
  <c r="J939" i="10" s="1"/>
  <c r="O948" i="10"/>
  <c r="I948" i="10" s="1"/>
  <c r="J948" i="10" s="1"/>
  <c r="O952" i="10"/>
  <c r="I952" i="10" s="1"/>
  <c r="J952" i="10" s="1"/>
  <c r="X986" i="10"/>
  <c r="R986" i="10" s="1"/>
  <c r="Q986" i="10" s="1"/>
  <c r="X987" i="10"/>
  <c r="O1074" i="10"/>
  <c r="O1086" i="10"/>
  <c r="X1088" i="10"/>
  <c r="Y1088" i="10" s="1"/>
  <c r="X1090" i="10"/>
  <c r="X1092" i="10"/>
  <c r="O1108" i="10"/>
  <c r="I1108" i="10" s="1"/>
  <c r="J1108" i="10" s="1"/>
  <c r="O1112" i="10"/>
  <c r="I1112" i="10" s="1"/>
  <c r="J1112" i="10" s="1"/>
  <c r="O1128" i="10"/>
  <c r="O1148" i="10"/>
  <c r="I1148" i="10" s="1"/>
  <c r="J1148" i="10" s="1"/>
  <c r="O1151" i="10"/>
  <c r="O1155" i="10"/>
  <c r="I1155" i="10" s="1"/>
  <c r="J1155" i="10" s="1"/>
  <c r="X1172" i="10"/>
  <c r="X1173" i="10"/>
  <c r="R1173" i="10" s="1"/>
  <c r="Q1173" i="10" s="1"/>
  <c r="X1174" i="10"/>
  <c r="O1180" i="10"/>
  <c r="O1258" i="10"/>
  <c r="O1294" i="10"/>
  <c r="O1303" i="10"/>
  <c r="I1303" i="10" s="1"/>
  <c r="J1303" i="10" s="1"/>
  <c r="X1324" i="10"/>
  <c r="Y1324" i="10" s="1"/>
  <c r="X1326" i="10"/>
  <c r="X1327" i="10"/>
  <c r="X1329" i="10"/>
  <c r="Y1329" i="10" s="1"/>
  <c r="O1344" i="10"/>
  <c r="O1346" i="10"/>
  <c r="I1346" i="10" s="1"/>
  <c r="J1346" i="10" s="1"/>
  <c r="O1350" i="10"/>
  <c r="O1371" i="10"/>
  <c r="O1381" i="10"/>
  <c r="I1381" i="10" s="1"/>
  <c r="J1381" i="10" s="1"/>
  <c r="O1393" i="10"/>
  <c r="I1393" i="10" s="1"/>
  <c r="J1393" i="10" s="1"/>
  <c r="O1423" i="10"/>
  <c r="I1423" i="10" s="1"/>
  <c r="J1423" i="10" s="1"/>
  <c r="O1426" i="10"/>
  <c r="I1426" i="10" s="1"/>
  <c r="J1426" i="10" s="1"/>
  <c r="R1439" i="10"/>
  <c r="Q1439" i="10" s="1"/>
  <c r="X1446" i="10"/>
  <c r="O1450" i="10"/>
  <c r="O1471" i="10"/>
  <c r="I1471" i="10" s="1"/>
  <c r="J1471" i="10" s="1"/>
  <c r="O1487" i="10"/>
  <c r="O430" i="12"/>
  <c r="O432" i="12"/>
  <c r="I432" i="12" s="1"/>
  <c r="J432" i="12" s="1"/>
  <c r="O434" i="12"/>
  <c r="I434" i="12" s="1"/>
  <c r="J434" i="12" s="1"/>
  <c r="O436" i="12"/>
  <c r="I436" i="12" s="1"/>
  <c r="J436" i="12" s="1"/>
  <c r="O438" i="12"/>
  <c r="I438" i="12" s="1"/>
  <c r="J438" i="12" s="1"/>
  <c r="O440" i="12"/>
  <c r="I440" i="12" s="1"/>
  <c r="J440" i="12" s="1"/>
  <c r="O486" i="12"/>
  <c r="I486" i="12" s="1"/>
  <c r="J486" i="12" s="1"/>
  <c r="O500" i="12"/>
  <c r="I500" i="12" s="1"/>
  <c r="J500" i="12" s="1"/>
  <c r="O548" i="12"/>
  <c r="O550" i="12"/>
  <c r="O552" i="12"/>
  <c r="O554" i="12"/>
  <c r="O572" i="12"/>
  <c r="I572" i="12" s="1"/>
  <c r="J572" i="12" s="1"/>
  <c r="O651" i="12"/>
  <c r="O655" i="12"/>
  <c r="O659" i="12"/>
  <c r="O1056" i="12"/>
  <c r="I1056" i="12" s="1"/>
  <c r="J1056" i="12" s="1"/>
  <c r="O1279" i="12"/>
  <c r="O1294" i="12"/>
  <c r="O1448" i="12"/>
  <c r="I1448" i="12" s="1"/>
  <c r="J1448" i="12" s="1"/>
  <c r="O271" i="10"/>
  <c r="O287" i="10"/>
  <c r="O291" i="10"/>
  <c r="O310" i="10"/>
  <c r="X318" i="10"/>
  <c r="X319" i="10"/>
  <c r="X321" i="10"/>
  <c r="X322" i="10"/>
  <c r="Y322" i="10" s="1"/>
  <c r="O331" i="10"/>
  <c r="I331" i="10" s="1"/>
  <c r="J331" i="10" s="1"/>
  <c r="X341" i="10"/>
  <c r="O348" i="10"/>
  <c r="I348" i="10" s="1"/>
  <c r="J348" i="10" s="1"/>
  <c r="O352" i="10"/>
  <c r="I352" i="10" s="1"/>
  <c r="J352" i="10" s="1"/>
  <c r="O353" i="10"/>
  <c r="I353" i="10" s="1"/>
  <c r="J353" i="10" s="1"/>
  <c r="O355" i="10"/>
  <c r="I355" i="10" s="1"/>
  <c r="J355" i="10" s="1"/>
  <c r="O356" i="10"/>
  <c r="O357" i="10"/>
  <c r="O372" i="10"/>
  <c r="O380" i="10"/>
  <c r="I380" i="10" s="1"/>
  <c r="J380" i="10" s="1"/>
  <c r="X382" i="10"/>
  <c r="Y382" i="10" s="1"/>
  <c r="O402" i="10"/>
  <c r="I402" i="10" s="1"/>
  <c r="J402" i="10" s="1"/>
  <c r="Y411" i="10"/>
  <c r="O413" i="10"/>
  <c r="O417" i="10"/>
  <c r="O421" i="10"/>
  <c r="I421" i="10" s="1"/>
  <c r="J421" i="10" s="1"/>
  <c r="X576" i="10"/>
  <c r="X577" i="10"/>
  <c r="O580" i="10"/>
  <c r="O581" i="10"/>
  <c r="O595" i="10"/>
  <c r="I595" i="10" s="1"/>
  <c r="J595" i="10" s="1"/>
  <c r="X598" i="10"/>
  <c r="O606" i="10"/>
  <c r="O607" i="10"/>
  <c r="O611" i="10"/>
  <c r="O612" i="10"/>
  <c r="I612" i="10" s="1"/>
  <c r="J612" i="10" s="1"/>
  <c r="O620" i="10"/>
  <c r="X652" i="10"/>
  <c r="Y652" i="10" s="1"/>
  <c r="X653" i="10"/>
  <c r="X654" i="10"/>
  <c r="X655" i="10"/>
  <c r="R655" i="10" s="1"/>
  <c r="Q655" i="10" s="1"/>
  <c r="X656" i="10"/>
  <c r="Y656" i="10" s="1"/>
  <c r="X657" i="10"/>
  <c r="X658" i="10"/>
  <c r="X659" i="10"/>
  <c r="R659" i="10" s="1"/>
  <c r="Q659" i="10" s="1"/>
  <c r="X660" i="10"/>
  <c r="R660" i="10" s="1"/>
  <c r="Q660" i="10" s="1"/>
  <c r="X661" i="10"/>
  <c r="X662" i="10"/>
  <c r="X663" i="10"/>
  <c r="R663" i="10" s="1"/>
  <c r="Q663" i="10" s="1"/>
  <c r="X664" i="10"/>
  <c r="R664" i="10" s="1"/>
  <c r="Q664" i="10" s="1"/>
  <c r="X665" i="10"/>
  <c r="O691" i="10"/>
  <c r="O692" i="10"/>
  <c r="O700" i="10"/>
  <c r="I700" i="10" s="1"/>
  <c r="J700" i="10" s="1"/>
  <c r="O709" i="10"/>
  <c r="I709" i="10" s="1"/>
  <c r="J709" i="10" s="1"/>
  <c r="X715" i="10"/>
  <c r="X716" i="10"/>
  <c r="Y716" i="10" s="1"/>
  <c r="X717" i="10"/>
  <c r="R717" i="10" s="1"/>
  <c r="Q717" i="10" s="1"/>
  <c r="X718" i="10"/>
  <c r="O728" i="10"/>
  <c r="I728" i="10" s="1"/>
  <c r="J728" i="10" s="1"/>
  <c r="O730" i="10"/>
  <c r="I730" i="10" s="1"/>
  <c r="J730" i="10" s="1"/>
  <c r="X736" i="10"/>
  <c r="R736" i="10" s="1"/>
  <c r="Q736" i="10" s="1"/>
  <c r="X737" i="10"/>
  <c r="X738" i="10"/>
  <c r="O745" i="10"/>
  <c r="I745" i="10" s="1"/>
  <c r="J745" i="10" s="1"/>
  <c r="O749" i="10"/>
  <c r="I749" i="10" s="1"/>
  <c r="J749" i="10" s="1"/>
  <c r="X757" i="10"/>
  <c r="X759" i="10"/>
  <c r="X761" i="10"/>
  <c r="Y761" i="10" s="1"/>
  <c r="X762" i="10"/>
  <c r="X763" i="10"/>
  <c r="O803" i="10"/>
  <c r="O812" i="10"/>
  <c r="O827" i="10"/>
  <c r="I827" i="10" s="1"/>
  <c r="J827" i="10" s="1"/>
  <c r="O840" i="10"/>
  <c r="O842" i="10"/>
  <c r="I842" i="10" s="1"/>
  <c r="J842" i="10" s="1"/>
  <c r="O846" i="10"/>
  <c r="I846" i="10" s="1"/>
  <c r="J846" i="10" s="1"/>
  <c r="O858" i="10"/>
  <c r="I858" i="10" s="1"/>
  <c r="J858" i="10" s="1"/>
  <c r="O865" i="10"/>
  <c r="I865" i="10" s="1"/>
  <c r="J865" i="10" s="1"/>
  <c r="O869" i="10"/>
  <c r="I869" i="10" s="1"/>
  <c r="J869" i="10" s="1"/>
  <c r="O873" i="10"/>
  <c r="I873" i="10" s="1"/>
  <c r="J873" i="10" s="1"/>
  <c r="O877" i="10"/>
  <c r="I877" i="10" s="1"/>
  <c r="J877" i="10" s="1"/>
  <c r="O881" i="10"/>
  <c r="I881" i="10" s="1"/>
  <c r="J881" i="10" s="1"/>
  <c r="O893" i="10"/>
  <c r="I893" i="10" s="1"/>
  <c r="J893" i="10" s="1"/>
  <c r="X895" i="10"/>
  <c r="R895" i="10" s="1"/>
  <c r="Q895" i="10" s="1"/>
  <c r="O906" i="10"/>
  <c r="I906" i="10" s="1"/>
  <c r="J906" i="10" s="1"/>
  <c r="X944" i="10"/>
  <c r="X945" i="10"/>
  <c r="R1048" i="10"/>
  <c r="Q1048" i="10" s="1"/>
  <c r="Y1048" i="10"/>
  <c r="X1120" i="10"/>
  <c r="X1122" i="10"/>
  <c r="X1123" i="10"/>
  <c r="X1124" i="10"/>
  <c r="Y1124" i="10" s="1"/>
  <c r="X53" i="10"/>
  <c r="X63" i="10"/>
  <c r="X67" i="10"/>
  <c r="X68" i="10"/>
  <c r="R68" i="10" s="1"/>
  <c r="Q68" i="10" s="1"/>
  <c r="X72" i="10"/>
  <c r="X81" i="10"/>
  <c r="O95" i="10"/>
  <c r="I95" i="10" s="1"/>
  <c r="J95" i="10" s="1"/>
  <c r="O154" i="10"/>
  <c r="I154" i="10" s="1"/>
  <c r="J154" i="10" s="1"/>
  <c r="O162" i="10"/>
  <c r="I162" i="10" s="1"/>
  <c r="J162" i="10" s="1"/>
  <c r="O185" i="10"/>
  <c r="O194" i="10"/>
  <c r="I194" i="10" s="1"/>
  <c r="J194" i="10" s="1"/>
  <c r="O198" i="10"/>
  <c r="I198" i="10" s="1"/>
  <c r="J198" i="10" s="1"/>
  <c r="O202" i="10"/>
  <c r="I202" i="10" s="1"/>
  <c r="J202" i="10" s="1"/>
  <c r="O207" i="10"/>
  <c r="I207" i="10" s="1"/>
  <c r="J207" i="10" s="1"/>
  <c r="O212" i="10"/>
  <c r="I212" i="10" s="1"/>
  <c r="J212" i="10" s="1"/>
  <c r="O213" i="10"/>
  <c r="I213" i="10" s="1"/>
  <c r="J213" i="10" s="1"/>
  <c r="O214" i="10"/>
  <c r="I214" i="10" s="1"/>
  <c r="J214" i="10" s="1"/>
  <c r="O227" i="10"/>
  <c r="I227" i="10" s="1"/>
  <c r="J227" i="10" s="1"/>
  <c r="O243" i="10"/>
  <c r="I243" i="10" s="1"/>
  <c r="J243" i="10" s="1"/>
  <c r="O247" i="10"/>
  <c r="X345" i="10"/>
  <c r="X346" i="10"/>
  <c r="O462" i="10"/>
  <c r="I462" i="10" s="1"/>
  <c r="J462" i="10" s="1"/>
  <c r="O579" i="10"/>
  <c r="I579" i="10" s="1"/>
  <c r="J579" i="10" s="1"/>
  <c r="X601" i="10"/>
  <c r="X602" i="10"/>
  <c r="O610" i="10"/>
  <c r="I610" i="10" s="1"/>
  <c r="J610" i="10" s="1"/>
  <c r="O648" i="10"/>
  <c r="I648" i="10" s="1"/>
  <c r="J648" i="10" s="1"/>
  <c r="O650" i="10"/>
  <c r="I650" i="10" s="1"/>
  <c r="J650" i="10" s="1"/>
  <c r="O651" i="10"/>
  <c r="O652" i="10"/>
  <c r="I652" i="10" s="1"/>
  <c r="J652" i="10" s="1"/>
  <c r="X669" i="10"/>
  <c r="R669" i="10" s="1"/>
  <c r="Q669" i="10" s="1"/>
  <c r="X670" i="10"/>
  <c r="O815" i="10"/>
  <c r="O835" i="10"/>
  <c r="I835" i="10" s="1"/>
  <c r="J835" i="10" s="1"/>
  <c r="X968" i="10"/>
  <c r="Y968" i="10" s="1"/>
  <c r="X969" i="10"/>
  <c r="O976" i="10"/>
  <c r="I976" i="10" s="1"/>
  <c r="J976" i="10" s="1"/>
  <c r="O1002" i="10"/>
  <c r="I1002" i="10" s="1"/>
  <c r="J1002" i="10" s="1"/>
  <c r="O294" i="10"/>
  <c r="O296" i="10"/>
  <c r="X352" i="10"/>
  <c r="X353" i="10"/>
  <c r="X354" i="10"/>
  <c r="Y354" i="10" s="1"/>
  <c r="O359" i="10"/>
  <c r="O366" i="10"/>
  <c r="I366" i="10" s="1"/>
  <c r="J366" i="10" s="1"/>
  <c r="X388" i="10"/>
  <c r="Y388" i="10" s="1"/>
  <c r="X430" i="10"/>
  <c r="Y430" i="10" s="1"/>
  <c r="X437" i="10"/>
  <c r="O470" i="10"/>
  <c r="I470" i="10" s="1"/>
  <c r="J470" i="10" s="1"/>
  <c r="O474" i="10"/>
  <c r="O759" i="10"/>
  <c r="O760" i="10"/>
  <c r="X770" i="10"/>
  <c r="X935" i="10"/>
  <c r="Y935" i="10" s="1"/>
  <c r="O1016" i="10"/>
  <c r="I1016" i="10" s="1"/>
  <c r="J1016" i="10" s="1"/>
  <c r="O1017" i="10"/>
  <c r="I1017" i="10" s="1"/>
  <c r="J1017" i="10" s="1"/>
  <c r="X1024" i="10"/>
  <c r="O1027" i="10"/>
  <c r="O1033" i="10"/>
  <c r="I1033" i="10" s="1"/>
  <c r="J1033" i="10" s="1"/>
  <c r="O1034" i="10"/>
  <c r="I1034" i="10" s="1"/>
  <c r="J1034" i="10" s="1"/>
  <c r="Y1081" i="10"/>
  <c r="R1081" i="10"/>
  <c r="Q1081" i="10" s="1"/>
  <c r="X1101" i="10"/>
  <c r="Y1101" i="10" s="1"/>
  <c r="X49" i="10"/>
  <c r="X50" i="10"/>
  <c r="X61" i="10"/>
  <c r="X65" i="10"/>
  <c r="R65" i="10" s="1"/>
  <c r="Q65" i="10" s="1"/>
  <c r="X70" i="10"/>
  <c r="X91" i="10"/>
  <c r="O152" i="10"/>
  <c r="I152" i="10" s="1"/>
  <c r="J152" i="10" s="1"/>
  <c r="O153" i="10"/>
  <c r="O160" i="10"/>
  <c r="I160" i="10" s="1"/>
  <c r="J160" i="10" s="1"/>
  <c r="O161" i="10"/>
  <c r="O169" i="10"/>
  <c r="O182" i="10"/>
  <c r="I182" i="10" s="1"/>
  <c r="J182" i="10" s="1"/>
  <c r="O204" i="10"/>
  <c r="I204" i="10" s="1"/>
  <c r="J204" i="10" s="1"/>
  <c r="X210" i="10"/>
  <c r="X211" i="10"/>
  <c r="R211" i="10" s="1"/>
  <c r="Q211" i="10" s="1"/>
  <c r="O216" i="10"/>
  <c r="I216" i="10" s="1"/>
  <c r="J216" i="10" s="1"/>
  <c r="O233" i="10"/>
  <c r="O237" i="10"/>
  <c r="I237" i="10" s="1"/>
  <c r="J237" i="10" s="1"/>
  <c r="O246" i="10"/>
  <c r="I246" i="10" s="1"/>
  <c r="J246" i="10" s="1"/>
  <c r="O303" i="10"/>
  <c r="O374" i="10"/>
  <c r="O446" i="10"/>
  <c r="I446" i="10" s="1"/>
  <c r="J446" i="10" s="1"/>
  <c r="O447" i="10"/>
  <c r="I447" i="10" s="1"/>
  <c r="J447" i="10" s="1"/>
  <c r="O460" i="10"/>
  <c r="I460" i="10" s="1"/>
  <c r="J460" i="10" s="1"/>
  <c r="O468" i="10"/>
  <c r="I468" i="10" s="1"/>
  <c r="J468" i="10" s="1"/>
  <c r="O469" i="10"/>
  <c r="O473" i="10"/>
  <c r="I473" i="10" s="1"/>
  <c r="J473" i="10" s="1"/>
  <c r="X475" i="10"/>
  <c r="R475" i="10" s="1"/>
  <c r="Q475" i="10" s="1"/>
  <c r="X476" i="10"/>
  <c r="O518" i="10"/>
  <c r="I518" i="10" s="1"/>
  <c r="J518" i="10" s="1"/>
  <c r="O539" i="10"/>
  <c r="I539" i="10" s="1"/>
  <c r="J539" i="10" s="1"/>
  <c r="O593" i="10"/>
  <c r="I593" i="10" s="1"/>
  <c r="J593" i="10" s="1"/>
  <c r="O609" i="10"/>
  <c r="O656" i="10"/>
  <c r="I656" i="10" s="1"/>
  <c r="J656" i="10" s="1"/>
  <c r="X711" i="10"/>
  <c r="R711" i="10" s="1"/>
  <c r="Q711" i="10" s="1"/>
  <c r="X712" i="10"/>
  <c r="R712" i="10" s="1"/>
  <c r="Q712" i="10" s="1"/>
  <c r="O721" i="10"/>
  <c r="I721" i="10" s="1"/>
  <c r="J721" i="10" s="1"/>
  <c r="O722" i="10"/>
  <c r="I722" i="10" s="1"/>
  <c r="J722" i="10" s="1"/>
  <c r="O723" i="10"/>
  <c r="I723" i="10" s="1"/>
  <c r="J723" i="10" s="1"/>
  <c r="O727" i="10"/>
  <c r="I727" i="10" s="1"/>
  <c r="J727" i="10" s="1"/>
  <c r="X731" i="10"/>
  <c r="X732" i="10"/>
  <c r="X733" i="10"/>
  <c r="R733" i="10" s="1"/>
  <c r="Q733" i="10" s="1"/>
  <c r="X734" i="10"/>
  <c r="Y734" i="10" s="1"/>
  <c r="O737" i="10"/>
  <c r="I737" i="10" s="1"/>
  <c r="J737" i="10" s="1"/>
  <c r="O756" i="10"/>
  <c r="I756" i="10" s="1"/>
  <c r="J756" i="10" s="1"/>
  <c r="O805" i="10"/>
  <c r="X844" i="10"/>
  <c r="Y844" i="10" s="1"/>
  <c r="X882" i="10"/>
  <c r="X883" i="10"/>
  <c r="O915" i="10"/>
  <c r="I915" i="10" s="1"/>
  <c r="J915" i="10" s="1"/>
  <c r="O928" i="10"/>
  <c r="I928" i="10" s="1"/>
  <c r="J928" i="10" s="1"/>
  <c r="O936" i="10"/>
  <c r="I936" i="10" s="1"/>
  <c r="J936" i="10" s="1"/>
  <c r="O937" i="10"/>
  <c r="O941" i="10"/>
  <c r="I941" i="10" s="1"/>
  <c r="J941" i="10" s="1"/>
  <c r="O944" i="10"/>
  <c r="I944" i="10" s="1"/>
  <c r="J944" i="10" s="1"/>
  <c r="O965" i="10"/>
  <c r="I965" i="10" s="1"/>
  <c r="J965" i="10" s="1"/>
  <c r="O966" i="10"/>
  <c r="I966" i="10" s="1"/>
  <c r="J966" i="10" s="1"/>
  <c r="O967" i="10"/>
  <c r="I967" i="10" s="1"/>
  <c r="J967" i="10" s="1"/>
  <c r="O968" i="10"/>
  <c r="I968" i="10" s="1"/>
  <c r="J968" i="10" s="1"/>
  <c r="O1285" i="10"/>
  <c r="I1285" i="10" s="1"/>
  <c r="J1285" i="10" s="1"/>
  <c r="X1325" i="10"/>
  <c r="Y1342" i="10"/>
  <c r="O1378" i="10"/>
  <c r="O992" i="10"/>
  <c r="I992" i="10" s="1"/>
  <c r="J992" i="10" s="1"/>
  <c r="O1006" i="10"/>
  <c r="I1006" i="10" s="1"/>
  <c r="J1006" i="10" s="1"/>
  <c r="O1022" i="10"/>
  <c r="I1022" i="10" s="1"/>
  <c r="J1022" i="10" s="1"/>
  <c r="O1024" i="10"/>
  <c r="I1024" i="10" s="1"/>
  <c r="J1024" i="10" s="1"/>
  <c r="X1038" i="10"/>
  <c r="X1039" i="10"/>
  <c r="O1080" i="10"/>
  <c r="I1080" i="10" s="1"/>
  <c r="J1080" i="10" s="1"/>
  <c r="O1085" i="10"/>
  <c r="I1085" i="10" s="1"/>
  <c r="J1085" i="10" s="1"/>
  <c r="O1102" i="10"/>
  <c r="I1102" i="10" s="1"/>
  <c r="J1102" i="10" s="1"/>
  <c r="O1104" i="10"/>
  <c r="I1104" i="10" s="1"/>
  <c r="J1104" i="10" s="1"/>
  <c r="O1119" i="10"/>
  <c r="I1119" i="10" s="1"/>
  <c r="J1119" i="10" s="1"/>
  <c r="O1149" i="10"/>
  <c r="O1165" i="10"/>
  <c r="I1165" i="10" s="1"/>
  <c r="J1165" i="10" s="1"/>
  <c r="O1170" i="10"/>
  <c r="I1170" i="10" s="1"/>
  <c r="J1170" i="10" s="1"/>
  <c r="O1198" i="10"/>
  <c r="I1198" i="10" s="1"/>
  <c r="J1198" i="10" s="1"/>
  <c r="O1202" i="10"/>
  <c r="I1202" i="10" s="1"/>
  <c r="J1202" i="10" s="1"/>
  <c r="O1257" i="10"/>
  <c r="I1257" i="10" s="1"/>
  <c r="J1257" i="10" s="1"/>
  <c r="O1325" i="10"/>
  <c r="I1325" i="10" s="1"/>
  <c r="J1325" i="10" s="1"/>
  <c r="O1337" i="10"/>
  <c r="O1340" i="10"/>
  <c r="O1406" i="10"/>
  <c r="I1406" i="10" s="1"/>
  <c r="J1406" i="10" s="1"/>
  <c r="O984" i="10"/>
  <c r="I984" i="10" s="1"/>
  <c r="J984" i="10" s="1"/>
  <c r="O995" i="10"/>
  <c r="I995" i="10" s="1"/>
  <c r="J995" i="10" s="1"/>
  <c r="X1006" i="10"/>
  <c r="R1006" i="10" s="1"/>
  <c r="Q1006" i="10" s="1"/>
  <c r="O1010" i="10"/>
  <c r="I1010" i="10" s="1"/>
  <c r="J1010" i="10" s="1"/>
  <c r="O1012" i="10"/>
  <c r="I1012" i="10" s="1"/>
  <c r="J1012" i="10" s="1"/>
  <c r="O1013" i="10"/>
  <c r="I1013" i="10" s="1"/>
  <c r="J1013" i="10" s="1"/>
  <c r="X1042" i="10"/>
  <c r="R1042" i="10" s="1"/>
  <c r="Q1042" i="10" s="1"/>
  <c r="O1045" i="10"/>
  <c r="O1048" i="10"/>
  <c r="I1048" i="10" s="1"/>
  <c r="J1048" i="10" s="1"/>
  <c r="O1057" i="10"/>
  <c r="O1075" i="10"/>
  <c r="I1075" i="10" s="1"/>
  <c r="J1075" i="10" s="1"/>
  <c r="O1079" i="10"/>
  <c r="O1091" i="10"/>
  <c r="I1091" i="10" s="1"/>
  <c r="J1091" i="10" s="1"/>
  <c r="X1095" i="10"/>
  <c r="X1096" i="10"/>
  <c r="Y1096" i="10" s="1"/>
  <c r="X1099" i="10"/>
  <c r="Y1099" i="10" s="1"/>
  <c r="X1108" i="10"/>
  <c r="X1110" i="10"/>
  <c r="X1111" i="10"/>
  <c r="Y1111" i="10" s="1"/>
  <c r="X1112" i="10"/>
  <c r="Y1112" i="10" s="1"/>
  <c r="X1113" i="10"/>
  <c r="Y1113" i="10" s="1"/>
  <c r="X1116" i="10"/>
  <c r="O1153" i="10"/>
  <c r="O1157" i="10"/>
  <c r="O1158" i="10"/>
  <c r="I1158" i="10" s="1"/>
  <c r="J1158" i="10" s="1"/>
  <c r="O1160" i="10"/>
  <c r="I1160" i="10" s="1"/>
  <c r="J1160" i="10" s="1"/>
  <c r="X1164" i="10"/>
  <c r="R1164" i="10" s="1"/>
  <c r="Q1164" i="10" s="1"/>
  <c r="X1165" i="10"/>
  <c r="R1165" i="10" s="1"/>
  <c r="Q1165" i="10" s="1"/>
  <c r="X1166" i="10"/>
  <c r="X1167" i="10"/>
  <c r="R1167" i="10" s="1"/>
  <c r="Q1167" i="10" s="1"/>
  <c r="X1170" i="10"/>
  <c r="R1170" i="10" s="1"/>
  <c r="Q1170" i="10" s="1"/>
  <c r="X1171" i="10"/>
  <c r="R1171" i="10" s="1"/>
  <c r="Q1171" i="10" s="1"/>
  <c r="O1183" i="10"/>
  <c r="I1183" i="10" s="1"/>
  <c r="J1183" i="10" s="1"/>
  <c r="O1188" i="10"/>
  <c r="O1193" i="10"/>
  <c r="O1196" i="10"/>
  <c r="I1196" i="10" s="1"/>
  <c r="J1196" i="10" s="1"/>
  <c r="O1200" i="10"/>
  <c r="I1200" i="10" s="1"/>
  <c r="J1200" i="10" s="1"/>
  <c r="O1206" i="10"/>
  <c r="I1206" i="10" s="1"/>
  <c r="J1206" i="10" s="1"/>
  <c r="O1242" i="10"/>
  <c r="O1252" i="10"/>
  <c r="O1260" i="10"/>
  <c r="I1260" i="10" s="1"/>
  <c r="J1260" i="10" s="1"/>
  <c r="O1270" i="10"/>
  <c r="O1276" i="10"/>
  <c r="O1278" i="10"/>
  <c r="I1278" i="10" s="1"/>
  <c r="J1278" i="10" s="1"/>
  <c r="O1295" i="10"/>
  <c r="I1295" i="10" s="1"/>
  <c r="J1295" i="10" s="1"/>
  <c r="O1306" i="10"/>
  <c r="O1309" i="10"/>
  <c r="I1309" i="10" s="1"/>
  <c r="J1309" i="10" s="1"/>
  <c r="O1313" i="10"/>
  <c r="I1313" i="10" s="1"/>
  <c r="J1313" i="10" s="1"/>
  <c r="O1315" i="10"/>
  <c r="I1315" i="10" s="1"/>
  <c r="J1315" i="10" s="1"/>
  <c r="O1316" i="10"/>
  <c r="I1316" i="10" s="1"/>
  <c r="J1316" i="10" s="1"/>
  <c r="X1320" i="10"/>
  <c r="R1320" i="10" s="1"/>
  <c r="Q1320" i="10" s="1"/>
  <c r="X1323" i="10"/>
  <c r="X1352" i="10"/>
  <c r="Y1352" i="10" s="1"/>
  <c r="O1412" i="10"/>
  <c r="I1412" i="10" s="1"/>
  <c r="J1412" i="10" s="1"/>
  <c r="O1421" i="10"/>
  <c r="I1421" i="10" s="1"/>
  <c r="J1421" i="10" s="1"/>
  <c r="O1427" i="10"/>
  <c r="I1427" i="10" s="1"/>
  <c r="J1427" i="10" s="1"/>
  <c r="O1435" i="10"/>
  <c r="I1435" i="10" s="1"/>
  <c r="J1435" i="10" s="1"/>
  <c r="O1438" i="10"/>
  <c r="O1443" i="10"/>
  <c r="O1451" i="10"/>
  <c r="I1451" i="10" s="1"/>
  <c r="J1451" i="10" s="1"/>
  <c r="X1468" i="10"/>
  <c r="Y1470" i="10"/>
  <c r="O106" i="12"/>
  <c r="I106" i="12" s="1"/>
  <c r="J106" i="12" s="1"/>
  <c r="O108" i="12"/>
  <c r="I108" i="12" s="1"/>
  <c r="J108" i="12" s="1"/>
  <c r="O112" i="12"/>
  <c r="O404" i="12"/>
  <c r="I404" i="12" s="1"/>
  <c r="J404" i="12" s="1"/>
  <c r="O442" i="12"/>
  <c r="I442" i="12" s="1"/>
  <c r="J442" i="12" s="1"/>
  <c r="O444" i="12"/>
  <c r="I444" i="12" s="1"/>
  <c r="J444" i="12" s="1"/>
  <c r="O446" i="12"/>
  <c r="I446" i="12" s="1"/>
  <c r="J446" i="12" s="1"/>
  <c r="O448" i="12"/>
  <c r="I448" i="12" s="1"/>
  <c r="J448" i="12" s="1"/>
  <c r="O450" i="12"/>
  <c r="I450" i="12" s="1"/>
  <c r="J450" i="12" s="1"/>
  <c r="O452" i="12"/>
  <c r="I452" i="12" s="1"/>
  <c r="J452" i="12" s="1"/>
  <c r="O509" i="12"/>
  <c r="I509" i="12" s="1"/>
  <c r="J509" i="12" s="1"/>
  <c r="O511" i="12"/>
  <c r="I511" i="12" s="1"/>
  <c r="J511" i="12" s="1"/>
  <c r="O524" i="12"/>
  <c r="I524" i="12" s="1"/>
  <c r="J524" i="12" s="1"/>
  <c r="O532" i="12"/>
  <c r="I532" i="12" s="1"/>
  <c r="J532" i="12" s="1"/>
  <c r="O537" i="12"/>
  <c r="I537" i="12" s="1"/>
  <c r="J537" i="12" s="1"/>
  <c r="O781" i="12"/>
  <c r="I781" i="12" s="1"/>
  <c r="J781" i="12" s="1"/>
  <c r="O797" i="12"/>
  <c r="O799" i="12"/>
  <c r="O964" i="12"/>
  <c r="I964" i="12" s="1"/>
  <c r="J964" i="12" s="1"/>
  <c r="O966" i="12"/>
  <c r="I966" i="12" s="1"/>
  <c r="J966" i="12" s="1"/>
  <c r="O978" i="12"/>
  <c r="I978" i="12" s="1"/>
  <c r="J978" i="12" s="1"/>
  <c r="O1184" i="12"/>
  <c r="O1414" i="12"/>
  <c r="I1414" i="12" s="1"/>
  <c r="J1414" i="12" s="1"/>
  <c r="O1416" i="12"/>
  <c r="I1416" i="12" s="1"/>
  <c r="J1416" i="12" s="1"/>
  <c r="O1420" i="12"/>
  <c r="I1420" i="12" s="1"/>
  <c r="J1420" i="12" s="1"/>
  <c r="O1422" i="12"/>
  <c r="I1422" i="12" s="1"/>
  <c r="J1422" i="12" s="1"/>
  <c r="O1424" i="12"/>
  <c r="I1424" i="12" s="1"/>
  <c r="J1424" i="12" s="1"/>
  <c r="O1431" i="12"/>
  <c r="I1431" i="12" s="1"/>
  <c r="J1431" i="12" s="1"/>
  <c r="O1437" i="12"/>
  <c r="I1437" i="12" s="1"/>
  <c r="J1437" i="12" s="1"/>
  <c r="O1440" i="12"/>
  <c r="I1440" i="12" s="1"/>
  <c r="J1440" i="12" s="1"/>
  <c r="O1464" i="12"/>
  <c r="I1464" i="12" s="1"/>
  <c r="J1464" i="12" s="1"/>
  <c r="O1474" i="12"/>
  <c r="I1474" i="12" s="1"/>
  <c r="J1474" i="12" s="1"/>
  <c r="O356" i="12"/>
  <c r="O387" i="12"/>
  <c r="I387" i="12" s="1"/>
  <c r="J387" i="12" s="1"/>
  <c r="O389" i="12"/>
  <c r="I389" i="12" s="1"/>
  <c r="J389" i="12" s="1"/>
  <c r="O663" i="12"/>
  <c r="O671" i="12"/>
  <c r="O1145" i="12"/>
  <c r="I1145" i="12" s="1"/>
  <c r="J1145" i="12" s="1"/>
  <c r="O1147" i="12"/>
  <c r="O1157" i="12"/>
  <c r="O412" i="12"/>
  <c r="I412" i="12" s="1"/>
  <c r="J412" i="12" s="1"/>
  <c r="O429" i="12"/>
  <c r="O458" i="12"/>
  <c r="I458" i="12" s="1"/>
  <c r="J458" i="12" s="1"/>
  <c r="O460" i="12"/>
  <c r="I460" i="12" s="1"/>
  <c r="J460" i="12" s="1"/>
  <c r="O466" i="12"/>
  <c r="I466" i="12" s="1"/>
  <c r="J466" i="12" s="1"/>
  <c r="O468" i="12"/>
  <c r="I468" i="12" s="1"/>
  <c r="J468" i="12" s="1"/>
  <c r="O502" i="12"/>
  <c r="I502" i="12" s="1"/>
  <c r="J502" i="12" s="1"/>
  <c r="O504" i="12"/>
  <c r="I504" i="12" s="1"/>
  <c r="J504" i="12" s="1"/>
  <c r="O542" i="12"/>
  <c r="O546" i="12"/>
  <c r="O563" i="12"/>
  <c r="I563" i="12" s="1"/>
  <c r="J563" i="12" s="1"/>
  <c r="O571" i="12"/>
  <c r="I571" i="12" s="1"/>
  <c r="J571" i="12" s="1"/>
  <c r="O784" i="12"/>
  <c r="I784" i="12" s="1"/>
  <c r="J784" i="12" s="1"/>
  <c r="O830" i="12"/>
  <c r="I830" i="12" s="1"/>
  <c r="J830" i="12" s="1"/>
  <c r="O833" i="12"/>
  <c r="I833" i="12" s="1"/>
  <c r="J833" i="12" s="1"/>
  <c r="O835" i="12"/>
  <c r="I835" i="12" s="1"/>
  <c r="J835" i="12" s="1"/>
  <c r="O841" i="12"/>
  <c r="I841" i="12" s="1"/>
  <c r="J841" i="12" s="1"/>
  <c r="O845" i="12"/>
  <c r="I845" i="12" s="1"/>
  <c r="J845" i="12" s="1"/>
  <c r="O849" i="12"/>
  <c r="I849" i="12" s="1"/>
  <c r="J849" i="12" s="1"/>
  <c r="O853" i="12"/>
  <c r="I853" i="12" s="1"/>
  <c r="J853" i="12" s="1"/>
  <c r="O857" i="12"/>
  <c r="I857" i="12" s="1"/>
  <c r="J857" i="12" s="1"/>
  <c r="O868" i="12"/>
  <c r="I868" i="12" s="1"/>
  <c r="J868" i="12" s="1"/>
  <c r="O915" i="12"/>
  <c r="I915" i="12" s="1"/>
  <c r="J915" i="12" s="1"/>
  <c r="O917" i="12"/>
  <c r="I917" i="12" s="1"/>
  <c r="J917" i="12" s="1"/>
  <c r="O919" i="12"/>
  <c r="I919" i="12" s="1"/>
  <c r="J919" i="12" s="1"/>
  <c r="O921" i="12"/>
  <c r="I921" i="12" s="1"/>
  <c r="J921" i="12" s="1"/>
  <c r="O923" i="12"/>
  <c r="I923" i="12" s="1"/>
  <c r="J923" i="12" s="1"/>
  <c r="O925" i="12"/>
  <c r="I925" i="12" s="1"/>
  <c r="J925" i="12" s="1"/>
  <c r="O927" i="12"/>
  <c r="I927" i="12" s="1"/>
  <c r="J927" i="12" s="1"/>
  <c r="O929" i="12"/>
  <c r="I929" i="12" s="1"/>
  <c r="J929" i="12" s="1"/>
  <c r="O934" i="12"/>
  <c r="O938" i="12"/>
  <c r="O940" i="12"/>
  <c r="I940" i="12" s="1"/>
  <c r="J940" i="12" s="1"/>
  <c r="O944" i="12"/>
  <c r="I944" i="12" s="1"/>
  <c r="J944" i="12" s="1"/>
  <c r="O992" i="12"/>
  <c r="I992" i="12" s="1"/>
  <c r="J992" i="12" s="1"/>
  <c r="O1000" i="12"/>
  <c r="I1000" i="12" s="1"/>
  <c r="J1000" i="12" s="1"/>
  <c r="O1008" i="12"/>
  <c r="I1008" i="12" s="1"/>
  <c r="J1008" i="12" s="1"/>
  <c r="O1016" i="12"/>
  <c r="I1016" i="12" s="1"/>
  <c r="J1016" i="12" s="1"/>
  <c r="O1020" i="12"/>
  <c r="I1020" i="12" s="1"/>
  <c r="J1020" i="12" s="1"/>
  <c r="O1024" i="12"/>
  <c r="I1024" i="12" s="1"/>
  <c r="J1024" i="12" s="1"/>
  <c r="O1027" i="12"/>
  <c r="O1029" i="12"/>
  <c r="I1029" i="12" s="1"/>
  <c r="J1029" i="12" s="1"/>
  <c r="O1038" i="12"/>
  <c r="I1038" i="12" s="1"/>
  <c r="J1038" i="12" s="1"/>
  <c r="O1087" i="12"/>
  <c r="O1089" i="12"/>
  <c r="I1089" i="12" s="1"/>
  <c r="J1089" i="12" s="1"/>
  <c r="O1091" i="12"/>
  <c r="I1091" i="12" s="1"/>
  <c r="J1091" i="12" s="1"/>
  <c r="O1093" i="12"/>
  <c r="I1093" i="12" s="1"/>
  <c r="J1093" i="12" s="1"/>
  <c r="O1095" i="12"/>
  <c r="I1095" i="12" s="1"/>
  <c r="J1095" i="12" s="1"/>
  <c r="O1097" i="12"/>
  <c r="I1097" i="12" s="1"/>
  <c r="J1097" i="12" s="1"/>
  <c r="O1099" i="12"/>
  <c r="I1099" i="12" s="1"/>
  <c r="J1099" i="12" s="1"/>
  <c r="O1101" i="12"/>
  <c r="I1101" i="12" s="1"/>
  <c r="J1101" i="12" s="1"/>
  <c r="O1103" i="12"/>
  <c r="I1103" i="12" s="1"/>
  <c r="J1103" i="12" s="1"/>
  <c r="O1105" i="12"/>
  <c r="I1105" i="12" s="1"/>
  <c r="J1105" i="12" s="1"/>
  <c r="O1107" i="12"/>
  <c r="I1107" i="12" s="1"/>
  <c r="J1107" i="12" s="1"/>
  <c r="O1109" i="12"/>
  <c r="I1109" i="12" s="1"/>
  <c r="J1109" i="12" s="1"/>
  <c r="O1111" i="12"/>
  <c r="I1111" i="12" s="1"/>
  <c r="J1111" i="12" s="1"/>
  <c r="O1113" i="12"/>
  <c r="I1113" i="12" s="1"/>
  <c r="J1113" i="12" s="1"/>
  <c r="O1115" i="12"/>
  <c r="I1115" i="12" s="1"/>
  <c r="J1115" i="12" s="1"/>
  <c r="O1117" i="12"/>
  <c r="I1117" i="12" s="1"/>
  <c r="J1117" i="12" s="1"/>
  <c r="O1119" i="12"/>
  <c r="I1119" i="12" s="1"/>
  <c r="J1119" i="12" s="1"/>
  <c r="O1121" i="12"/>
  <c r="I1121" i="12" s="1"/>
  <c r="J1121" i="12" s="1"/>
  <c r="O1123" i="12"/>
  <c r="I1123" i="12" s="1"/>
  <c r="J1123" i="12" s="1"/>
  <c r="O1125" i="12"/>
  <c r="I1125" i="12" s="1"/>
  <c r="J1125" i="12" s="1"/>
  <c r="O1299" i="12"/>
  <c r="I1299" i="12" s="1"/>
  <c r="J1299" i="12" s="1"/>
  <c r="O1312" i="12"/>
  <c r="I1312" i="12" s="1"/>
  <c r="J1312" i="12" s="1"/>
  <c r="O1314" i="12"/>
  <c r="I1314" i="12" s="1"/>
  <c r="J1314" i="12" s="1"/>
  <c r="O105" i="12"/>
  <c r="I105" i="12" s="1"/>
  <c r="J105" i="12" s="1"/>
  <c r="O202" i="12"/>
  <c r="I202" i="12" s="1"/>
  <c r="J202" i="12" s="1"/>
  <c r="O361" i="12"/>
  <c r="R1338" i="10"/>
  <c r="Q1338" i="10" s="1"/>
  <c r="Y1338" i="10"/>
  <c r="X58" i="10"/>
  <c r="R58" i="10" s="1"/>
  <c r="Q58" i="10" s="1"/>
  <c r="O102" i="10"/>
  <c r="I102" i="10" s="1"/>
  <c r="J102" i="10" s="1"/>
  <c r="O119" i="10"/>
  <c r="I119" i="10" s="1"/>
  <c r="J119" i="10" s="1"/>
  <c r="O121" i="10"/>
  <c r="I121" i="10" s="1"/>
  <c r="J121" i="10" s="1"/>
  <c r="O123" i="10"/>
  <c r="I123" i="10" s="1"/>
  <c r="J123" i="10" s="1"/>
  <c r="O125" i="10"/>
  <c r="I125" i="10" s="1"/>
  <c r="J125" i="10" s="1"/>
  <c r="O127" i="10"/>
  <c r="I127" i="10" s="1"/>
  <c r="J127" i="10" s="1"/>
  <c r="O129" i="10"/>
  <c r="I129" i="10" s="1"/>
  <c r="J129" i="10" s="1"/>
  <c r="O131" i="10"/>
  <c r="I131" i="10" s="1"/>
  <c r="J131" i="10" s="1"/>
  <c r="O134" i="10"/>
  <c r="I134" i="10" s="1"/>
  <c r="J134" i="10" s="1"/>
  <c r="O239" i="10"/>
  <c r="I239" i="10" s="1"/>
  <c r="J239" i="10" s="1"/>
  <c r="Y419" i="10"/>
  <c r="O804" i="10"/>
  <c r="X847" i="10"/>
  <c r="O900" i="10"/>
  <c r="O1327" i="10"/>
  <c r="X74" i="10"/>
  <c r="X82" i="10"/>
  <c r="R82" i="10" s="1"/>
  <c r="Q82" i="10" s="1"/>
  <c r="O181" i="10"/>
  <c r="O193" i="10"/>
  <c r="I193" i="10" s="1"/>
  <c r="J193" i="10" s="1"/>
  <c r="O203" i="10"/>
  <c r="O219" i="10"/>
  <c r="I219" i="10" s="1"/>
  <c r="J219" i="10" s="1"/>
  <c r="O273" i="10"/>
  <c r="I273" i="10" s="1"/>
  <c r="J273" i="10" s="1"/>
  <c r="O275" i="10"/>
  <c r="I275" i="10" s="1"/>
  <c r="J275" i="10" s="1"/>
  <c r="O278" i="10"/>
  <c r="I278" i="10" s="1"/>
  <c r="J278" i="10" s="1"/>
  <c r="O280" i="10"/>
  <c r="I280" i="10" s="1"/>
  <c r="J280" i="10" s="1"/>
  <c r="O282" i="10"/>
  <c r="I282" i="10" s="1"/>
  <c r="J282" i="10" s="1"/>
  <c r="O285" i="10"/>
  <c r="I285" i="10" s="1"/>
  <c r="J285" i="10" s="1"/>
  <c r="O288" i="10"/>
  <c r="O304" i="10"/>
  <c r="I304" i="10" s="1"/>
  <c r="J304" i="10" s="1"/>
  <c r="O477" i="10"/>
  <c r="O659" i="10"/>
  <c r="O664" i="10"/>
  <c r="I664" i="10" s="1"/>
  <c r="J664" i="10" s="1"/>
  <c r="O713" i="10"/>
  <c r="I713" i="10" s="1"/>
  <c r="J713" i="10" s="1"/>
  <c r="O866" i="10"/>
  <c r="I866" i="10" s="1"/>
  <c r="J866" i="10" s="1"/>
  <c r="O870" i="10"/>
  <c r="I870" i="10" s="1"/>
  <c r="J870" i="10" s="1"/>
  <c r="O909" i="10"/>
  <c r="I909" i="10" s="1"/>
  <c r="J909" i="10" s="1"/>
  <c r="Y1103" i="10"/>
  <c r="R1103" i="10"/>
  <c r="Q1103" i="10" s="1"/>
  <c r="Y1120" i="10"/>
  <c r="R1120" i="10"/>
  <c r="Q1120" i="10" s="1"/>
  <c r="Y1326" i="10"/>
  <c r="R1326" i="10"/>
  <c r="Q1326" i="10" s="1"/>
  <c r="O117" i="10"/>
  <c r="I117" i="10" s="1"/>
  <c r="J117" i="10" s="1"/>
  <c r="O118" i="10"/>
  <c r="I118" i="10" s="1"/>
  <c r="J118" i="10" s="1"/>
  <c r="O120" i="10"/>
  <c r="I120" i="10" s="1"/>
  <c r="J120" i="10" s="1"/>
  <c r="O122" i="10"/>
  <c r="I122" i="10" s="1"/>
  <c r="J122" i="10" s="1"/>
  <c r="O124" i="10"/>
  <c r="I124" i="10" s="1"/>
  <c r="J124" i="10" s="1"/>
  <c r="O126" i="10"/>
  <c r="I126" i="10" s="1"/>
  <c r="J126" i="10" s="1"/>
  <c r="O128" i="10"/>
  <c r="I128" i="10" s="1"/>
  <c r="J128" i="10" s="1"/>
  <c r="O130" i="10"/>
  <c r="I130" i="10" s="1"/>
  <c r="J130" i="10" s="1"/>
  <c r="O132" i="10"/>
  <c r="I132" i="10" s="1"/>
  <c r="J132" i="10" s="1"/>
  <c r="O133" i="10"/>
  <c r="I133" i="10" s="1"/>
  <c r="J133" i="10" s="1"/>
  <c r="O200" i="10"/>
  <c r="I200" i="10" s="1"/>
  <c r="J200" i="10" s="1"/>
  <c r="O223" i="10"/>
  <c r="I223" i="10" s="1"/>
  <c r="J223" i="10" s="1"/>
  <c r="X291" i="10"/>
  <c r="R291" i="10" s="1"/>
  <c r="Q291" i="10" s="1"/>
  <c r="X361" i="10"/>
  <c r="X758" i="10"/>
  <c r="Y758" i="10" s="1"/>
  <c r="Y799" i="10"/>
  <c r="Y903" i="10"/>
  <c r="R903" i="10"/>
  <c r="Q903" i="10" s="1"/>
  <c r="O1163" i="10"/>
  <c r="I1163" i="10" s="1"/>
  <c r="J1163" i="10" s="1"/>
  <c r="W1487" i="10"/>
  <c r="AE20" i="10" s="1"/>
  <c r="X52" i="10"/>
  <c r="Y52" i="10" s="1"/>
  <c r="O98" i="10"/>
  <c r="I98" i="10" s="1"/>
  <c r="J98" i="10" s="1"/>
  <c r="O238" i="10"/>
  <c r="O272" i="10"/>
  <c r="O274" i="10"/>
  <c r="I274" i="10" s="1"/>
  <c r="J274" i="10" s="1"/>
  <c r="O276" i="10"/>
  <c r="I276" i="10" s="1"/>
  <c r="J276" i="10" s="1"/>
  <c r="O277" i="10"/>
  <c r="I277" i="10" s="1"/>
  <c r="J277" i="10" s="1"/>
  <c r="O279" i="10"/>
  <c r="I279" i="10" s="1"/>
  <c r="J279" i="10" s="1"/>
  <c r="O281" i="10"/>
  <c r="I281" i="10" s="1"/>
  <c r="J281" i="10" s="1"/>
  <c r="O283" i="10"/>
  <c r="I283" i="10" s="1"/>
  <c r="J283" i="10" s="1"/>
  <c r="O284" i="10"/>
  <c r="I284" i="10" s="1"/>
  <c r="J284" i="10" s="1"/>
  <c r="O323" i="10"/>
  <c r="I323" i="10" s="1"/>
  <c r="J323" i="10" s="1"/>
  <c r="X62" i="10"/>
  <c r="Y62" i="10" s="1"/>
  <c r="X84" i="10"/>
  <c r="X85" i="10"/>
  <c r="Y85" i="10" s="1"/>
  <c r="N1488" i="10"/>
  <c r="N1491" i="10" s="1"/>
  <c r="O100" i="10"/>
  <c r="O101" i="10"/>
  <c r="O105" i="10"/>
  <c r="I105" i="10" s="1"/>
  <c r="J105" i="10" s="1"/>
  <c r="O106" i="10"/>
  <c r="I106" i="10" s="1"/>
  <c r="J106" i="10" s="1"/>
  <c r="O112" i="10"/>
  <c r="O114" i="10"/>
  <c r="I114" i="10" s="1"/>
  <c r="J114" i="10" s="1"/>
  <c r="O155" i="10"/>
  <c r="O163" i="10"/>
  <c r="O173" i="10"/>
  <c r="I173" i="10" s="1"/>
  <c r="J173" i="10" s="1"/>
  <c r="O174" i="10"/>
  <c r="O179" i="10"/>
  <c r="I179" i="10" s="1"/>
  <c r="J179" i="10" s="1"/>
  <c r="O187" i="10"/>
  <c r="I187" i="10" s="1"/>
  <c r="J187" i="10" s="1"/>
  <c r="O188" i="10"/>
  <c r="I188" i="10" s="1"/>
  <c r="J188" i="10" s="1"/>
  <c r="O191" i="10"/>
  <c r="O192" i="10"/>
  <c r="I192" i="10" s="1"/>
  <c r="J192" i="10" s="1"/>
  <c r="O201" i="10"/>
  <c r="X204" i="10"/>
  <c r="Y204" i="10" s="1"/>
  <c r="X208" i="10"/>
  <c r="Y208" i="10" s="1"/>
  <c r="X212" i="10"/>
  <c r="Y212" i="10" s="1"/>
  <c r="X213" i="10"/>
  <c r="Y213" i="10" s="1"/>
  <c r="O215" i="10"/>
  <c r="I215" i="10" s="1"/>
  <c r="J215" i="10" s="1"/>
  <c r="O221" i="10"/>
  <c r="I221" i="10" s="1"/>
  <c r="J221" i="10" s="1"/>
  <c r="O222" i="10"/>
  <c r="I222" i="10" s="1"/>
  <c r="J222" i="10" s="1"/>
  <c r="X228" i="10"/>
  <c r="X229" i="10"/>
  <c r="Y229" i="10" s="1"/>
  <c r="O235" i="10"/>
  <c r="I235" i="10" s="1"/>
  <c r="J235" i="10" s="1"/>
  <c r="O236" i="10"/>
  <c r="O241" i="10"/>
  <c r="I241" i="10" s="1"/>
  <c r="J241" i="10" s="1"/>
  <c r="O265" i="10"/>
  <c r="O266" i="10"/>
  <c r="O267" i="10"/>
  <c r="X272" i="10"/>
  <c r="R272" i="10" s="1"/>
  <c r="Q272" i="10" s="1"/>
  <c r="X273" i="10"/>
  <c r="X274" i="10"/>
  <c r="X275" i="10"/>
  <c r="R275" i="10" s="1"/>
  <c r="Q275" i="10" s="1"/>
  <c r="X276" i="10"/>
  <c r="R276" i="10" s="1"/>
  <c r="Q276" i="10" s="1"/>
  <c r="X277" i="10"/>
  <c r="X278" i="10"/>
  <c r="X279" i="10"/>
  <c r="X280" i="10"/>
  <c r="X281" i="10"/>
  <c r="R281" i="10" s="1"/>
  <c r="Q281" i="10" s="1"/>
  <c r="X282" i="10"/>
  <c r="Y282" i="10" s="1"/>
  <c r="X283" i="10"/>
  <c r="X284" i="10"/>
  <c r="X285" i="10"/>
  <c r="Y285" i="10" s="1"/>
  <c r="X286" i="10"/>
  <c r="R286" i="10" s="1"/>
  <c r="Q286" i="10" s="1"/>
  <c r="X288" i="10"/>
  <c r="Y288" i="10" s="1"/>
  <c r="X290" i="10"/>
  <c r="R290" i="10" s="1"/>
  <c r="Q290" i="10" s="1"/>
  <c r="O299" i="10"/>
  <c r="O306" i="10"/>
  <c r="O319" i="10"/>
  <c r="I319" i="10" s="1"/>
  <c r="J319" i="10" s="1"/>
  <c r="O321" i="10"/>
  <c r="I321" i="10" s="1"/>
  <c r="J321" i="10" s="1"/>
  <c r="X323" i="10"/>
  <c r="Y323" i="10" s="1"/>
  <c r="X338" i="10"/>
  <c r="O346" i="10"/>
  <c r="I346" i="10" s="1"/>
  <c r="J346" i="10" s="1"/>
  <c r="X355" i="10"/>
  <c r="X356" i="10"/>
  <c r="Y356" i="10" s="1"/>
  <c r="X368" i="10"/>
  <c r="Y368" i="10" s="1"/>
  <c r="X369" i="10"/>
  <c r="Y369" i="10" s="1"/>
  <c r="O389" i="10"/>
  <c r="I389" i="10" s="1"/>
  <c r="J389" i="10" s="1"/>
  <c r="X390" i="10"/>
  <c r="Y390" i="10" s="1"/>
  <c r="X391" i="10"/>
  <c r="X392" i="10"/>
  <c r="Y392" i="10" s="1"/>
  <c r="X393" i="10"/>
  <c r="Y393" i="10" s="1"/>
  <c r="X394" i="10"/>
  <c r="Y394" i="10" s="1"/>
  <c r="X395" i="10"/>
  <c r="X396" i="10"/>
  <c r="Y396" i="10" s="1"/>
  <c r="O427" i="10"/>
  <c r="O519" i="10"/>
  <c r="X523" i="10"/>
  <c r="R523" i="10" s="1"/>
  <c r="Q523" i="10" s="1"/>
  <c r="X524" i="10"/>
  <c r="R524" i="10" s="1"/>
  <c r="Q524" i="10" s="1"/>
  <c r="X525" i="10"/>
  <c r="R525" i="10" s="1"/>
  <c r="Q525" i="10" s="1"/>
  <c r="X526" i="10"/>
  <c r="Y526" i="10" s="1"/>
  <c r="X527" i="10"/>
  <c r="R527" i="10" s="1"/>
  <c r="Q527" i="10" s="1"/>
  <c r="X528" i="10"/>
  <c r="R528" i="10" s="1"/>
  <c r="Q528" i="10" s="1"/>
  <c r="X529" i="10"/>
  <c r="R529" i="10" s="1"/>
  <c r="Q529" i="10" s="1"/>
  <c r="X530" i="10"/>
  <c r="Y530" i="10" s="1"/>
  <c r="X531" i="10"/>
  <c r="R531" i="10" s="1"/>
  <c r="Q531" i="10" s="1"/>
  <c r="X532" i="10"/>
  <c r="Y532" i="10" s="1"/>
  <c r="X533" i="10"/>
  <c r="R533" i="10" s="1"/>
  <c r="Q533" i="10" s="1"/>
  <c r="O536" i="10"/>
  <c r="O598" i="10"/>
  <c r="O599" i="10"/>
  <c r="O627" i="10"/>
  <c r="I627" i="10" s="1"/>
  <c r="J627" i="10" s="1"/>
  <c r="O631" i="10"/>
  <c r="I631" i="10" s="1"/>
  <c r="J631" i="10" s="1"/>
  <c r="X633" i="10"/>
  <c r="X634" i="10"/>
  <c r="O637" i="10"/>
  <c r="I637" i="10" s="1"/>
  <c r="J637" i="10" s="1"/>
  <c r="O639" i="10"/>
  <c r="I639" i="10" s="1"/>
  <c r="J639" i="10" s="1"/>
  <c r="O640" i="10"/>
  <c r="O642" i="10"/>
  <c r="I642" i="10" s="1"/>
  <c r="J642" i="10" s="1"/>
  <c r="O643" i="10"/>
  <c r="O645" i="10"/>
  <c r="O646" i="10"/>
  <c r="I646" i="10" s="1"/>
  <c r="J646" i="10" s="1"/>
  <c r="X666" i="10"/>
  <c r="Y666" i="10" s="1"/>
  <c r="X668" i="10"/>
  <c r="Y668" i="10" s="1"/>
  <c r="O672" i="10"/>
  <c r="I672" i="10" s="1"/>
  <c r="J672" i="10" s="1"/>
  <c r="O674" i="10"/>
  <c r="I674" i="10" s="1"/>
  <c r="J674" i="10" s="1"/>
  <c r="O675" i="10"/>
  <c r="O677" i="10"/>
  <c r="I677" i="10" s="1"/>
  <c r="J677" i="10" s="1"/>
  <c r="O678" i="10"/>
  <c r="O680" i="10"/>
  <c r="I680" i="10" s="1"/>
  <c r="J680" i="10" s="1"/>
  <c r="O681" i="10"/>
  <c r="O683" i="10"/>
  <c r="I683" i="10" s="1"/>
  <c r="J683" i="10" s="1"/>
  <c r="O684" i="10"/>
  <c r="O686" i="10"/>
  <c r="I686" i="10" s="1"/>
  <c r="J686" i="10" s="1"/>
  <c r="O687" i="10"/>
  <c r="O689" i="10"/>
  <c r="I689" i="10" s="1"/>
  <c r="J689" i="10" s="1"/>
  <c r="O695" i="10"/>
  <c r="O706" i="10"/>
  <c r="I706" i="10" s="1"/>
  <c r="J706" i="10" s="1"/>
  <c r="O707" i="10"/>
  <c r="I707" i="10" s="1"/>
  <c r="J707" i="10" s="1"/>
  <c r="X714" i="10"/>
  <c r="Y714" i="10" s="1"/>
  <c r="O720" i="10"/>
  <c r="I720" i="10" s="1"/>
  <c r="J720" i="10" s="1"/>
  <c r="X728" i="10"/>
  <c r="R728" i="10" s="1"/>
  <c r="Q728" i="10" s="1"/>
  <c r="O732" i="10"/>
  <c r="I732" i="10" s="1"/>
  <c r="J732" i="10" s="1"/>
  <c r="O734" i="10"/>
  <c r="I734" i="10" s="1"/>
  <c r="J734" i="10" s="1"/>
  <c r="O744" i="10"/>
  <c r="I744" i="10" s="1"/>
  <c r="J744" i="10" s="1"/>
  <c r="O746" i="10"/>
  <c r="I746" i="10" s="1"/>
  <c r="J746" i="10" s="1"/>
  <c r="X752" i="10"/>
  <c r="R752" i="10" s="1"/>
  <c r="Q752" i="10" s="1"/>
  <c r="X753" i="10"/>
  <c r="X754" i="10"/>
  <c r="Y754" i="10" s="1"/>
  <c r="R771" i="10"/>
  <c r="Q771" i="10" s="1"/>
  <c r="Y771" i="10"/>
  <c r="O816" i="10"/>
  <c r="O879" i="10"/>
  <c r="I879" i="10" s="1"/>
  <c r="J879" i="10" s="1"/>
  <c r="O880" i="10"/>
  <c r="I880" i="10" s="1"/>
  <c r="J880" i="10" s="1"/>
  <c r="X885" i="10"/>
  <c r="Y885" i="10" s="1"/>
  <c r="O892" i="10"/>
  <c r="I892" i="10" s="1"/>
  <c r="J892" i="10" s="1"/>
  <c r="X928" i="10"/>
  <c r="X929" i="10"/>
  <c r="R929" i="10" s="1"/>
  <c r="Q929" i="10" s="1"/>
  <c r="X930" i="10"/>
  <c r="R930" i="10" s="1"/>
  <c r="Q930" i="10" s="1"/>
  <c r="X931" i="10"/>
  <c r="X942" i="10"/>
  <c r="Y942" i="10" s="1"/>
  <c r="X943" i="10"/>
  <c r="R943" i="10" s="1"/>
  <c r="Q943" i="10" s="1"/>
  <c r="O955" i="10"/>
  <c r="O962" i="10"/>
  <c r="I962" i="10" s="1"/>
  <c r="J962" i="10" s="1"/>
  <c r="X984" i="10"/>
  <c r="R984" i="10" s="1"/>
  <c r="Q984" i="10" s="1"/>
  <c r="X985" i="10"/>
  <c r="R985" i="10" s="1"/>
  <c r="Q985" i="10" s="1"/>
  <c r="X994" i="10"/>
  <c r="R994" i="10" s="1"/>
  <c r="Q994" i="10" s="1"/>
  <c r="O998" i="10"/>
  <c r="I998" i="10" s="1"/>
  <c r="J998" i="10" s="1"/>
  <c r="X1004" i="10"/>
  <c r="R1004" i="10" s="1"/>
  <c r="Q1004" i="10" s="1"/>
  <c r="X1012" i="10"/>
  <c r="X1020" i="10"/>
  <c r="R1020" i="10" s="1"/>
  <c r="Q1020" i="10" s="1"/>
  <c r="O1029" i="10"/>
  <c r="I1029" i="10" s="1"/>
  <c r="J1029" i="10" s="1"/>
  <c r="O1030" i="10"/>
  <c r="O1031" i="10"/>
  <c r="O1036" i="10"/>
  <c r="I1036" i="10" s="1"/>
  <c r="J1036" i="10" s="1"/>
  <c r="X1041" i="10"/>
  <c r="Y1041" i="10" s="1"/>
  <c r="X1062" i="10"/>
  <c r="R1062" i="10" s="1"/>
  <c r="Q1062" i="10" s="1"/>
  <c r="X1063" i="10"/>
  <c r="R1063" i="10" s="1"/>
  <c r="Q1063" i="10" s="1"/>
  <c r="X1064" i="10"/>
  <c r="R1064" i="10" s="1"/>
  <c r="Q1064" i="10" s="1"/>
  <c r="X1065" i="10"/>
  <c r="O1082" i="10"/>
  <c r="O1099" i="10"/>
  <c r="I1099" i="10" s="1"/>
  <c r="J1099" i="10" s="1"/>
  <c r="O1100" i="10"/>
  <c r="I1100" i="10" s="1"/>
  <c r="J1100" i="10" s="1"/>
  <c r="O1116" i="10"/>
  <c r="I1116" i="10" s="1"/>
  <c r="J1116" i="10" s="1"/>
  <c r="O1171" i="10"/>
  <c r="I1171" i="10" s="1"/>
  <c r="J1171" i="10" s="1"/>
  <c r="Y1179" i="10"/>
  <c r="O1181" i="10"/>
  <c r="O1247" i="10"/>
  <c r="O1267" i="10"/>
  <c r="O1271" i="10"/>
  <c r="O1272" i="10"/>
  <c r="I1272" i="10" s="1"/>
  <c r="J1272" i="10" s="1"/>
  <c r="O1302" i="10"/>
  <c r="Y1348" i="10"/>
  <c r="R1348" i="10"/>
  <c r="Q1348" i="10" s="1"/>
  <c r="R1379" i="10"/>
  <c r="Q1379" i="10" s="1"/>
  <c r="Y1379" i="10"/>
  <c r="O1432" i="10"/>
  <c r="R1434" i="10"/>
  <c r="Q1434" i="10" s="1"/>
  <c r="Y1434" i="10"/>
  <c r="O329" i="10"/>
  <c r="I329" i="10" s="1"/>
  <c r="J329" i="10" s="1"/>
  <c r="O339" i="10"/>
  <c r="I339" i="10" s="1"/>
  <c r="J339" i="10" s="1"/>
  <c r="O379" i="10"/>
  <c r="I379" i="10" s="1"/>
  <c r="J379" i="10" s="1"/>
  <c r="O391" i="10"/>
  <c r="I391" i="10" s="1"/>
  <c r="J391" i="10" s="1"/>
  <c r="O392" i="10"/>
  <c r="I392" i="10" s="1"/>
  <c r="J392" i="10" s="1"/>
  <c r="O393" i="10"/>
  <c r="I393" i="10" s="1"/>
  <c r="J393" i="10" s="1"/>
  <c r="O394" i="10"/>
  <c r="I394" i="10" s="1"/>
  <c r="J394" i="10" s="1"/>
  <c r="O396" i="10"/>
  <c r="I396" i="10" s="1"/>
  <c r="J396" i="10" s="1"/>
  <c r="O397" i="10"/>
  <c r="I397" i="10" s="1"/>
  <c r="J397" i="10" s="1"/>
  <c r="O398" i="10"/>
  <c r="I398" i="10" s="1"/>
  <c r="J398" i="10" s="1"/>
  <c r="O399" i="10"/>
  <c r="I399" i="10" s="1"/>
  <c r="J399" i="10" s="1"/>
  <c r="O403" i="10"/>
  <c r="I403" i="10" s="1"/>
  <c r="J403" i="10" s="1"/>
  <c r="O410" i="10"/>
  <c r="I410" i="10" s="1"/>
  <c r="J410" i="10" s="1"/>
  <c r="O419" i="10"/>
  <c r="O420" i="10"/>
  <c r="I420" i="10" s="1"/>
  <c r="J420" i="10" s="1"/>
  <c r="O429" i="10"/>
  <c r="O483" i="10"/>
  <c r="I483" i="10" s="1"/>
  <c r="J483" i="10" s="1"/>
  <c r="O485" i="10"/>
  <c r="I485" i="10" s="1"/>
  <c r="J485" i="10" s="1"/>
  <c r="O532" i="10"/>
  <c r="I532" i="10" s="1"/>
  <c r="J532" i="10" s="1"/>
  <c r="O533" i="10"/>
  <c r="I533" i="10" s="1"/>
  <c r="J533" i="10" s="1"/>
  <c r="O535" i="10"/>
  <c r="I535" i="10" s="1"/>
  <c r="J535" i="10" s="1"/>
  <c r="O551" i="10"/>
  <c r="I551" i="10" s="1"/>
  <c r="J551" i="10" s="1"/>
  <c r="O647" i="10"/>
  <c r="O667" i="10"/>
  <c r="O703" i="10"/>
  <c r="O708" i="10"/>
  <c r="I708" i="10" s="1"/>
  <c r="J708" i="10" s="1"/>
  <c r="O710" i="10"/>
  <c r="I710" i="10" s="1"/>
  <c r="J710" i="10" s="1"/>
  <c r="O740" i="10"/>
  <c r="I740" i="10" s="1"/>
  <c r="J740" i="10" s="1"/>
  <c r="O742" i="10"/>
  <c r="I742" i="10" s="1"/>
  <c r="J742" i="10" s="1"/>
  <c r="X775" i="10"/>
  <c r="X776" i="10"/>
  <c r="O797" i="10"/>
  <c r="O808" i="10"/>
  <c r="O821" i="10"/>
  <c r="I821" i="10" s="1"/>
  <c r="J821" i="10" s="1"/>
  <c r="O828" i="10"/>
  <c r="O833" i="10"/>
  <c r="I833" i="10" s="1"/>
  <c r="J833" i="10" s="1"/>
  <c r="O838" i="10"/>
  <c r="I838" i="10" s="1"/>
  <c r="J838" i="10" s="1"/>
  <c r="X855" i="10"/>
  <c r="Y855" i="10" s="1"/>
  <c r="O874" i="10"/>
  <c r="I874" i="10" s="1"/>
  <c r="J874" i="10" s="1"/>
  <c r="O889" i="10"/>
  <c r="I889" i="10" s="1"/>
  <c r="J889" i="10" s="1"/>
  <c r="X891" i="10"/>
  <c r="O894" i="10"/>
  <c r="I894" i="10" s="1"/>
  <c r="J894" i="10" s="1"/>
  <c r="O904" i="10"/>
  <c r="I904" i="10" s="1"/>
  <c r="J904" i="10" s="1"/>
  <c r="R914" i="10"/>
  <c r="Q914" i="10" s="1"/>
  <c r="X915" i="10"/>
  <c r="O920" i="10"/>
  <c r="I920" i="10" s="1"/>
  <c r="J920" i="10" s="1"/>
  <c r="O921" i="10"/>
  <c r="I921" i="10" s="1"/>
  <c r="J921" i="10" s="1"/>
  <c r="O922" i="10"/>
  <c r="I922" i="10" s="1"/>
  <c r="J922" i="10" s="1"/>
  <c r="O923" i="10"/>
  <c r="I923" i="10" s="1"/>
  <c r="J923" i="10" s="1"/>
  <c r="X960" i="10"/>
  <c r="X961" i="10"/>
  <c r="R961" i="10" s="1"/>
  <c r="Q961" i="10" s="1"/>
  <c r="O991" i="10"/>
  <c r="I991" i="10" s="1"/>
  <c r="J991" i="10" s="1"/>
  <c r="O1021" i="10"/>
  <c r="I1021" i="10" s="1"/>
  <c r="J1021" i="10" s="1"/>
  <c r="X1022" i="10"/>
  <c r="O1053" i="10"/>
  <c r="I1053" i="10" s="1"/>
  <c r="J1053" i="10" s="1"/>
  <c r="O1054" i="10"/>
  <c r="I1054" i="10" s="1"/>
  <c r="J1054" i="10" s="1"/>
  <c r="O1055" i="10"/>
  <c r="I1055" i="10" s="1"/>
  <c r="J1055" i="10" s="1"/>
  <c r="O1056" i="10"/>
  <c r="I1056" i="10" s="1"/>
  <c r="J1056" i="10" s="1"/>
  <c r="X1097" i="10"/>
  <c r="Y1097" i="10" s="1"/>
  <c r="X1105" i="10"/>
  <c r="O1146" i="10"/>
  <c r="O1161" i="10"/>
  <c r="I1161" i="10" s="1"/>
  <c r="J1161" i="10" s="1"/>
  <c r="O1169" i="10"/>
  <c r="I1169" i="10" s="1"/>
  <c r="J1169" i="10" s="1"/>
  <c r="O1195" i="10"/>
  <c r="I1195" i="10" s="1"/>
  <c r="J1195" i="10" s="1"/>
  <c r="Y1367" i="10"/>
  <c r="R1367" i="10"/>
  <c r="Q1367" i="10" s="1"/>
  <c r="O1410" i="10"/>
  <c r="I1410" i="10" s="1"/>
  <c r="J1410" i="10" s="1"/>
  <c r="X1427" i="10"/>
  <c r="O1431" i="10"/>
  <c r="I1431" i="10" s="1"/>
  <c r="J1431" i="10" s="1"/>
  <c r="O330" i="10"/>
  <c r="I330" i="10" s="1"/>
  <c r="J330" i="10" s="1"/>
  <c r="O335" i="10"/>
  <c r="I335" i="10" s="1"/>
  <c r="J335" i="10" s="1"/>
  <c r="O337" i="10"/>
  <c r="I337" i="10" s="1"/>
  <c r="J337" i="10" s="1"/>
  <c r="X339" i="10"/>
  <c r="O343" i="10"/>
  <c r="I343" i="10" s="1"/>
  <c r="J343" i="10" s="1"/>
  <c r="O345" i="10"/>
  <c r="I345" i="10" s="1"/>
  <c r="J345" i="10" s="1"/>
  <c r="O350" i="10"/>
  <c r="I350" i="10" s="1"/>
  <c r="J350" i="10" s="1"/>
  <c r="O351" i="10"/>
  <c r="I351" i="10" s="1"/>
  <c r="J351" i="10" s="1"/>
  <c r="O354" i="10"/>
  <c r="I354" i="10" s="1"/>
  <c r="J354" i="10" s="1"/>
  <c r="X362" i="10"/>
  <c r="X367" i="10"/>
  <c r="R367" i="10" s="1"/>
  <c r="Q367" i="10" s="1"/>
  <c r="O384" i="10"/>
  <c r="O387" i="10"/>
  <c r="I387" i="10" s="1"/>
  <c r="J387" i="10" s="1"/>
  <c r="O388" i="10"/>
  <c r="I388" i="10" s="1"/>
  <c r="J388" i="10" s="1"/>
  <c r="X389" i="10"/>
  <c r="O400" i="10"/>
  <c r="I400" i="10" s="1"/>
  <c r="J400" i="10" s="1"/>
  <c r="O404" i="10"/>
  <c r="I404" i="10" s="1"/>
  <c r="J404" i="10" s="1"/>
  <c r="O409" i="10"/>
  <c r="O414" i="10"/>
  <c r="I414" i="10" s="1"/>
  <c r="J414" i="10" s="1"/>
  <c r="O418" i="10"/>
  <c r="I418" i="10" s="1"/>
  <c r="J418" i="10" s="1"/>
  <c r="X427" i="10"/>
  <c r="X428" i="10"/>
  <c r="Y428" i="10" s="1"/>
  <c r="X429" i="10"/>
  <c r="X431" i="10"/>
  <c r="X432" i="10"/>
  <c r="Y432" i="10" s="1"/>
  <c r="X433" i="10"/>
  <c r="X434" i="10"/>
  <c r="Y434" i="10" s="1"/>
  <c r="X435" i="10"/>
  <c r="R435" i="10" s="1"/>
  <c r="Q435" i="10" s="1"/>
  <c r="X436" i="10"/>
  <c r="X438" i="10"/>
  <c r="Y438" i="10" s="1"/>
  <c r="X439" i="10"/>
  <c r="X440" i="10"/>
  <c r="R440" i="10" s="1"/>
  <c r="Q440" i="10" s="1"/>
  <c r="X441" i="10"/>
  <c r="X442" i="10"/>
  <c r="X443" i="10"/>
  <c r="X444" i="10"/>
  <c r="R444" i="10" s="1"/>
  <c r="Q444" i="10" s="1"/>
  <c r="X445" i="10"/>
  <c r="Y445" i="10" s="1"/>
  <c r="X446" i="10"/>
  <c r="X447" i="10"/>
  <c r="X448" i="10"/>
  <c r="R448" i="10" s="1"/>
  <c r="Q448" i="10" s="1"/>
  <c r="X449" i="10"/>
  <c r="X450" i="10"/>
  <c r="X451" i="10"/>
  <c r="X452" i="10"/>
  <c r="R452" i="10" s="1"/>
  <c r="Q452" i="10" s="1"/>
  <c r="X453" i="10"/>
  <c r="Y453" i="10" s="1"/>
  <c r="X454" i="10"/>
  <c r="X455" i="10"/>
  <c r="Y455" i="10" s="1"/>
  <c r="O459" i="10"/>
  <c r="O471" i="10"/>
  <c r="I471" i="10" s="1"/>
  <c r="J471" i="10" s="1"/>
  <c r="O488" i="10"/>
  <c r="I488" i="10" s="1"/>
  <c r="J488" i="10" s="1"/>
  <c r="O489" i="10"/>
  <c r="I489" i="10" s="1"/>
  <c r="J489" i="10" s="1"/>
  <c r="O490" i="10"/>
  <c r="I490" i="10" s="1"/>
  <c r="J490" i="10" s="1"/>
  <c r="O491" i="10"/>
  <c r="I491" i="10" s="1"/>
  <c r="J491" i="10" s="1"/>
  <c r="O492" i="10"/>
  <c r="I492" i="10" s="1"/>
  <c r="J492" i="10" s="1"/>
  <c r="O493" i="10"/>
  <c r="I493" i="10" s="1"/>
  <c r="J493" i="10" s="1"/>
  <c r="O494" i="10"/>
  <c r="I494" i="10" s="1"/>
  <c r="J494" i="10" s="1"/>
  <c r="O495" i="10"/>
  <c r="I495" i="10" s="1"/>
  <c r="J495" i="10" s="1"/>
  <c r="O496" i="10"/>
  <c r="I496" i="10" s="1"/>
  <c r="J496" i="10" s="1"/>
  <c r="O497" i="10"/>
  <c r="I497" i="10" s="1"/>
  <c r="J497" i="10" s="1"/>
  <c r="O498" i="10"/>
  <c r="I498" i="10" s="1"/>
  <c r="J498" i="10" s="1"/>
  <c r="O499" i="10"/>
  <c r="I499" i="10" s="1"/>
  <c r="J499" i="10" s="1"/>
  <c r="O500" i="10"/>
  <c r="I500" i="10" s="1"/>
  <c r="J500" i="10" s="1"/>
  <c r="O501" i="10"/>
  <c r="I501" i="10" s="1"/>
  <c r="J501" i="10" s="1"/>
  <c r="O502" i="10"/>
  <c r="I502" i="10" s="1"/>
  <c r="J502" i="10" s="1"/>
  <c r="O503" i="10"/>
  <c r="I503" i="10" s="1"/>
  <c r="J503" i="10" s="1"/>
  <c r="O504" i="10"/>
  <c r="I504" i="10" s="1"/>
  <c r="J504" i="10" s="1"/>
  <c r="O505" i="10"/>
  <c r="I505" i="10" s="1"/>
  <c r="J505" i="10" s="1"/>
  <c r="O506" i="10"/>
  <c r="I506" i="10" s="1"/>
  <c r="J506" i="10" s="1"/>
  <c r="O507" i="10"/>
  <c r="I507" i="10" s="1"/>
  <c r="J507" i="10" s="1"/>
  <c r="O508" i="10"/>
  <c r="I508" i="10" s="1"/>
  <c r="J508" i="10" s="1"/>
  <c r="O509" i="10"/>
  <c r="I509" i="10" s="1"/>
  <c r="J509" i="10" s="1"/>
  <c r="O510" i="10"/>
  <c r="I510" i="10" s="1"/>
  <c r="J510" i="10" s="1"/>
  <c r="O511" i="10"/>
  <c r="I511" i="10" s="1"/>
  <c r="J511" i="10" s="1"/>
  <c r="O512" i="10"/>
  <c r="I512" i="10" s="1"/>
  <c r="J512" i="10" s="1"/>
  <c r="O513" i="10"/>
  <c r="I513" i="10" s="1"/>
  <c r="J513" i="10" s="1"/>
  <c r="O514" i="10"/>
  <c r="O516" i="10"/>
  <c r="I516" i="10" s="1"/>
  <c r="J516" i="10" s="1"/>
  <c r="O520" i="10"/>
  <c r="I520" i="10" s="1"/>
  <c r="J520" i="10" s="1"/>
  <c r="O537" i="10"/>
  <c r="I537" i="10" s="1"/>
  <c r="J537" i="10" s="1"/>
  <c r="O538" i="10"/>
  <c r="O553" i="10"/>
  <c r="I553" i="10" s="1"/>
  <c r="J553" i="10" s="1"/>
  <c r="O554" i="10"/>
  <c r="O558" i="10"/>
  <c r="I558" i="10" s="1"/>
  <c r="J558" i="10" s="1"/>
  <c r="O559" i="10"/>
  <c r="X582" i="10"/>
  <c r="Y582" i="10" s="1"/>
  <c r="X583" i="10"/>
  <c r="X584" i="10"/>
  <c r="R584" i="10" s="1"/>
  <c r="Q584" i="10" s="1"/>
  <c r="X585" i="10"/>
  <c r="X586" i="10"/>
  <c r="X587" i="10"/>
  <c r="X588" i="10"/>
  <c r="R588" i="10" s="1"/>
  <c r="Q588" i="10" s="1"/>
  <c r="X589" i="10"/>
  <c r="Y589" i="10" s="1"/>
  <c r="X590" i="10"/>
  <c r="Y590" i="10" s="1"/>
  <c r="X591" i="10"/>
  <c r="O594" i="10"/>
  <c r="O596" i="10"/>
  <c r="I596" i="10" s="1"/>
  <c r="J596" i="10" s="1"/>
  <c r="X599" i="10"/>
  <c r="R599" i="10" s="1"/>
  <c r="Q599" i="10" s="1"/>
  <c r="X600" i="10"/>
  <c r="O604" i="10"/>
  <c r="O605" i="10"/>
  <c r="O619" i="10"/>
  <c r="I619" i="10" s="1"/>
  <c r="J619" i="10" s="1"/>
  <c r="O629" i="10"/>
  <c r="I629" i="10" s="1"/>
  <c r="J629" i="10" s="1"/>
  <c r="X647" i="10"/>
  <c r="X648" i="10"/>
  <c r="X649" i="10"/>
  <c r="X650" i="10"/>
  <c r="X651" i="10"/>
  <c r="R651" i="10" s="1"/>
  <c r="Q651" i="10" s="1"/>
  <c r="O657" i="10"/>
  <c r="O658" i="10"/>
  <c r="I658" i="10" s="1"/>
  <c r="J658" i="10" s="1"/>
  <c r="X667" i="10"/>
  <c r="X691" i="10"/>
  <c r="X692" i="10"/>
  <c r="Y692" i="10" s="1"/>
  <c r="O697" i="10"/>
  <c r="X708" i="10"/>
  <c r="X709" i="10"/>
  <c r="X710" i="10"/>
  <c r="R710" i="10" s="1"/>
  <c r="Q710" i="10" s="1"/>
  <c r="O716" i="10"/>
  <c r="I716" i="10" s="1"/>
  <c r="J716" i="10" s="1"/>
  <c r="O718" i="10"/>
  <c r="I718" i="10" s="1"/>
  <c r="J718" i="10" s="1"/>
  <c r="O725" i="10"/>
  <c r="I725" i="10" s="1"/>
  <c r="J725" i="10" s="1"/>
  <c r="X727" i="10"/>
  <c r="Y727" i="10" s="1"/>
  <c r="O729" i="10"/>
  <c r="I729" i="10" s="1"/>
  <c r="J729" i="10" s="1"/>
  <c r="O731" i="10"/>
  <c r="I731" i="10" s="1"/>
  <c r="J731" i="10" s="1"/>
  <c r="X735" i="10"/>
  <c r="Y735" i="10" s="1"/>
  <c r="X740" i="10"/>
  <c r="R740" i="10" s="1"/>
  <c r="Q740" i="10" s="1"/>
  <c r="X741" i="10"/>
  <c r="X742" i="10"/>
  <c r="O748" i="10"/>
  <c r="I748" i="10" s="1"/>
  <c r="J748" i="10" s="1"/>
  <c r="O750" i="10"/>
  <c r="I750" i="10" s="1"/>
  <c r="J750" i="10" s="1"/>
  <c r="O762" i="10"/>
  <c r="X765" i="10"/>
  <c r="O768" i="10"/>
  <c r="O769" i="10"/>
  <c r="I769" i="10" s="1"/>
  <c r="J769" i="10" s="1"/>
  <c r="O771" i="10"/>
  <c r="X780" i="10"/>
  <c r="X781" i="10"/>
  <c r="R781" i="10" s="1"/>
  <c r="Q781" i="10" s="1"/>
  <c r="X782" i="10"/>
  <c r="R782" i="10" s="1"/>
  <c r="Q782" i="10" s="1"/>
  <c r="X783" i="10"/>
  <c r="X789" i="10"/>
  <c r="R789" i="10" s="1"/>
  <c r="Q789" i="10" s="1"/>
  <c r="X790" i="10"/>
  <c r="R790" i="10" s="1"/>
  <c r="Q790" i="10" s="1"/>
  <c r="X791" i="10"/>
  <c r="Y791" i="10" s="1"/>
  <c r="O811" i="10"/>
  <c r="X827" i="10"/>
  <c r="O830" i="10"/>
  <c r="I830" i="10" s="1"/>
  <c r="J830" i="10" s="1"/>
  <c r="O831" i="10"/>
  <c r="O848" i="10"/>
  <c r="I848" i="10" s="1"/>
  <c r="J848" i="10" s="1"/>
  <c r="O856" i="10"/>
  <c r="I856" i="10" s="1"/>
  <c r="J856" i="10" s="1"/>
  <c r="O883" i="10"/>
  <c r="I883" i="10" s="1"/>
  <c r="J883" i="10" s="1"/>
  <c r="X886" i="10"/>
  <c r="Y886" i="10" s="1"/>
  <c r="O890" i="10"/>
  <c r="I890" i="10" s="1"/>
  <c r="J890" i="10" s="1"/>
  <c r="O895" i="10"/>
  <c r="I895" i="10" s="1"/>
  <c r="J895" i="10" s="1"/>
  <c r="O896" i="10"/>
  <c r="I896" i="10" s="1"/>
  <c r="J896" i="10" s="1"/>
  <c r="X896" i="10"/>
  <c r="R896" i="10" s="1"/>
  <c r="Q896" i="10" s="1"/>
  <c r="X897" i="10"/>
  <c r="O899" i="10"/>
  <c r="I899" i="10" s="1"/>
  <c r="J899" i="10" s="1"/>
  <c r="O913" i="10"/>
  <c r="I913" i="10" s="1"/>
  <c r="J913" i="10" s="1"/>
  <c r="X920" i="10"/>
  <c r="Y920" i="10" s="1"/>
  <c r="X921" i="10"/>
  <c r="R921" i="10" s="1"/>
  <c r="Q921" i="10" s="1"/>
  <c r="X922" i="10"/>
  <c r="R922" i="10" s="1"/>
  <c r="Q922" i="10" s="1"/>
  <c r="X923" i="10"/>
  <c r="O929" i="10"/>
  <c r="I929" i="10" s="1"/>
  <c r="J929" i="10" s="1"/>
  <c r="O930" i="10"/>
  <c r="I930" i="10" s="1"/>
  <c r="J930" i="10" s="1"/>
  <c r="O931" i="10"/>
  <c r="I931" i="10" s="1"/>
  <c r="J931" i="10" s="1"/>
  <c r="O932" i="10"/>
  <c r="O933" i="10"/>
  <c r="I933" i="10" s="1"/>
  <c r="J933" i="10" s="1"/>
  <c r="O949" i="10"/>
  <c r="O950" i="10"/>
  <c r="I950" i="10" s="1"/>
  <c r="J950" i="10" s="1"/>
  <c r="O956" i="10"/>
  <c r="I956" i="10" s="1"/>
  <c r="J956" i="10" s="1"/>
  <c r="O957" i="10"/>
  <c r="I957" i="10" s="1"/>
  <c r="J957" i="10" s="1"/>
  <c r="O958" i="10"/>
  <c r="I958" i="10" s="1"/>
  <c r="J958" i="10" s="1"/>
  <c r="O959" i="10"/>
  <c r="I959" i="10" s="1"/>
  <c r="J959" i="10" s="1"/>
  <c r="X962" i="10"/>
  <c r="X963" i="10"/>
  <c r="R963" i="10" s="1"/>
  <c r="Q963" i="10" s="1"/>
  <c r="O972" i="10"/>
  <c r="I972" i="10" s="1"/>
  <c r="J972" i="10" s="1"/>
  <c r="O973" i="10"/>
  <c r="I973" i="10" s="1"/>
  <c r="J973" i="10" s="1"/>
  <c r="O974" i="10"/>
  <c r="I974" i="10" s="1"/>
  <c r="J974" i="10" s="1"/>
  <c r="O975" i="10"/>
  <c r="I975" i="10" s="1"/>
  <c r="J975" i="10" s="1"/>
  <c r="X978" i="10"/>
  <c r="X979" i="10"/>
  <c r="O988" i="10"/>
  <c r="I988" i="10" s="1"/>
  <c r="J988" i="10" s="1"/>
  <c r="O989" i="10"/>
  <c r="I989" i="10" s="1"/>
  <c r="J989" i="10" s="1"/>
  <c r="O994" i="10"/>
  <c r="I994" i="10" s="1"/>
  <c r="J994" i="10" s="1"/>
  <c r="O1028" i="10"/>
  <c r="O1032" i="10"/>
  <c r="I1032" i="10" s="1"/>
  <c r="J1032" i="10" s="1"/>
  <c r="X1033" i="10"/>
  <c r="Y1033" i="10" s="1"/>
  <c r="X1036" i="10"/>
  <c r="O1039" i="10"/>
  <c r="I1039" i="10" s="1"/>
  <c r="J1039" i="10" s="1"/>
  <c r="X1053" i="10"/>
  <c r="Y1053" i="10" s="1"/>
  <c r="X1054" i="10"/>
  <c r="R1054" i="10" s="1"/>
  <c r="Q1054" i="10" s="1"/>
  <c r="X1055" i="10"/>
  <c r="R1055" i="10" s="1"/>
  <c r="Q1055" i="10" s="1"/>
  <c r="X1056" i="10"/>
  <c r="O1062" i="10"/>
  <c r="I1062" i="10" s="1"/>
  <c r="J1062" i="10" s="1"/>
  <c r="O1063" i="10"/>
  <c r="I1063" i="10" s="1"/>
  <c r="J1063" i="10" s="1"/>
  <c r="O1064" i="10"/>
  <c r="I1064" i="10" s="1"/>
  <c r="J1064" i="10" s="1"/>
  <c r="O1065" i="10"/>
  <c r="I1065" i="10" s="1"/>
  <c r="J1065" i="10" s="1"/>
  <c r="O1083" i="10"/>
  <c r="O1098" i="10"/>
  <c r="I1098" i="10" s="1"/>
  <c r="J1098" i="10" s="1"/>
  <c r="O1106" i="10"/>
  <c r="I1106" i="10" s="1"/>
  <c r="J1106" i="10" s="1"/>
  <c r="O1115" i="10"/>
  <c r="I1115" i="10" s="1"/>
  <c r="J1115" i="10" s="1"/>
  <c r="X1125" i="10"/>
  <c r="Y1125" i="10" s="1"/>
  <c r="X1127" i="10"/>
  <c r="Y1127" i="10" s="1"/>
  <c r="X1131" i="10"/>
  <c r="Y1131" i="10" s="1"/>
  <c r="O1137" i="10"/>
  <c r="I1137" i="10" s="1"/>
  <c r="J1137" i="10" s="1"/>
  <c r="O1140" i="10"/>
  <c r="O1142" i="10"/>
  <c r="O1159" i="10"/>
  <c r="I1159" i="10" s="1"/>
  <c r="J1159" i="10" s="1"/>
  <c r="X1160" i="10"/>
  <c r="X1161" i="10"/>
  <c r="R1161" i="10" s="1"/>
  <c r="Q1161" i="10" s="1"/>
  <c r="O1167" i="10"/>
  <c r="I1167" i="10" s="1"/>
  <c r="J1167" i="10" s="1"/>
  <c r="X1168" i="10"/>
  <c r="X1169" i="10"/>
  <c r="R1169" i="10" s="1"/>
  <c r="Q1169" i="10" s="1"/>
  <c r="O1194" i="10"/>
  <c r="O1199" i="10"/>
  <c r="I1199" i="10" s="1"/>
  <c r="J1199" i="10" s="1"/>
  <c r="O1203" i="10"/>
  <c r="I1203" i="10" s="1"/>
  <c r="J1203" i="10" s="1"/>
  <c r="O1207" i="10"/>
  <c r="I1207" i="10" s="1"/>
  <c r="J1207" i="10" s="1"/>
  <c r="O1261" i="10"/>
  <c r="O1273" i="10"/>
  <c r="O1281" i="10"/>
  <c r="O1282" i="10"/>
  <c r="I1282" i="10" s="1"/>
  <c r="J1282" i="10" s="1"/>
  <c r="O1283" i="10"/>
  <c r="I1283" i="10" s="1"/>
  <c r="J1283" i="10" s="1"/>
  <c r="O1305" i="10"/>
  <c r="I1305" i="10" s="1"/>
  <c r="J1305" i="10" s="1"/>
  <c r="X1316" i="10"/>
  <c r="X1318" i="10"/>
  <c r="X1319" i="10"/>
  <c r="Y1319" i="10" s="1"/>
  <c r="O1355" i="10"/>
  <c r="O1367" i="10"/>
  <c r="I1367" i="10" s="1"/>
  <c r="J1367" i="10" s="1"/>
  <c r="O1385" i="10"/>
  <c r="O1467" i="10"/>
  <c r="I1467" i="10" s="1"/>
  <c r="J1467" i="10" s="1"/>
  <c r="O496" i="12"/>
  <c r="I496" i="12" s="1"/>
  <c r="J496" i="12" s="1"/>
  <c r="O581" i="12"/>
  <c r="O594" i="12"/>
  <c r="O596" i="12"/>
  <c r="I596" i="12" s="1"/>
  <c r="J596" i="12" s="1"/>
  <c r="O598" i="12"/>
  <c r="O602" i="12"/>
  <c r="O611" i="12"/>
  <c r="O643" i="12"/>
  <c r="O647" i="12"/>
  <c r="X1321" i="10"/>
  <c r="R1321" i="10" s="1"/>
  <c r="Q1321" i="10" s="1"/>
  <c r="O1326" i="10"/>
  <c r="X1333" i="10"/>
  <c r="Y1333" i="10" s="1"/>
  <c r="O1345" i="10"/>
  <c r="X1377" i="10"/>
  <c r="Y1377" i="10" s="1"/>
  <c r="O1384" i="10"/>
  <c r="O1400" i="10"/>
  <c r="O1407" i="10"/>
  <c r="O1409" i="10"/>
  <c r="O1415" i="10"/>
  <c r="X1419" i="10"/>
  <c r="O1429" i="10"/>
  <c r="I1429" i="10" s="1"/>
  <c r="J1429" i="10" s="1"/>
  <c r="O1430" i="10"/>
  <c r="O1478" i="10"/>
  <c r="O1481" i="10"/>
  <c r="O1484" i="10"/>
  <c r="O198" i="12"/>
  <c r="I198" i="12" s="1"/>
  <c r="J198" i="12" s="1"/>
  <c r="O464" i="12"/>
  <c r="I464" i="12" s="1"/>
  <c r="J464" i="12" s="1"/>
  <c r="O1297" i="12"/>
  <c r="I1297" i="12" s="1"/>
  <c r="J1297" i="12" s="1"/>
  <c r="O1263" i="10"/>
  <c r="I1263" i="10" s="1"/>
  <c r="J1263" i="10" s="1"/>
  <c r="X1278" i="10"/>
  <c r="R1278" i="10" s="1"/>
  <c r="Q1278" i="10" s="1"/>
  <c r="X1279" i="10"/>
  <c r="Y1279" i="10" s="1"/>
  <c r="X1281" i="10"/>
  <c r="R1281" i="10" s="1"/>
  <c r="Q1281" i="10" s="1"/>
  <c r="O1288" i="10"/>
  <c r="I1288" i="10" s="1"/>
  <c r="J1288" i="10" s="1"/>
  <c r="O1290" i="10"/>
  <c r="I1290" i="10" s="1"/>
  <c r="J1290" i="10" s="1"/>
  <c r="X1307" i="10"/>
  <c r="Y1307" i="10" s="1"/>
  <c r="X1314" i="10"/>
  <c r="O1319" i="10"/>
  <c r="I1319" i="10" s="1"/>
  <c r="J1319" i="10" s="1"/>
  <c r="O1321" i="10"/>
  <c r="I1321" i="10" s="1"/>
  <c r="J1321" i="10" s="1"/>
  <c r="O1334" i="10"/>
  <c r="O1336" i="10"/>
  <c r="I1336" i="10" s="1"/>
  <c r="J1336" i="10" s="1"/>
  <c r="O1341" i="10"/>
  <c r="O1357" i="10"/>
  <c r="I1357" i="10" s="1"/>
  <c r="J1357" i="10" s="1"/>
  <c r="O1360" i="10"/>
  <c r="I1360" i="10" s="1"/>
  <c r="J1360" i="10" s="1"/>
  <c r="O1362" i="10"/>
  <c r="I1362" i="10" s="1"/>
  <c r="J1362" i="10" s="1"/>
  <c r="O1363" i="10"/>
  <c r="O1365" i="10"/>
  <c r="O1373" i="10"/>
  <c r="I1373" i="10" s="1"/>
  <c r="J1373" i="10" s="1"/>
  <c r="O1382" i="10"/>
  <c r="O1391" i="10"/>
  <c r="O1392" i="10"/>
  <c r="I1392" i="10" s="1"/>
  <c r="J1392" i="10" s="1"/>
  <c r="Y1402" i="10"/>
  <c r="O1404" i="10"/>
  <c r="X1416" i="10"/>
  <c r="X1417" i="10"/>
  <c r="R1417" i="10" s="1"/>
  <c r="Q1417" i="10" s="1"/>
  <c r="O1419" i="10"/>
  <c r="I1419" i="10" s="1"/>
  <c r="J1419" i="10" s="1"/>
  <c r="O1422" i="10"/>
  <c r="I1422" i="10" s="1"/>
  <c r="J1422" i="10" s="1"/>
  <c r="O1428" i="10"/>
  <c r="O1445" i="10"/>
  <c r="O1447" i="10"/>
  <c r="O1448" i="10"/>
  <c r="I1448" i="10" s="1"/>
  <c r="J1448" i="10" s="1"/>
  <c r="O1458" i="10"/>
  <c r="X1480" i="10"/>
  <c r="Y1480" i="10" s="1"/>
  <c r="X1481" i="10"/>
  <c r="Y1481" i="10" s="1"/>
  <c r="O109" i="12"/>
  <c r="I109" i="12" s="1"/>
  <c r="J109" i="12" s="1"/>
  <c r="O181" i="12"/>
  <c r="O183" i="12"/>
  <c r="O185" i="12"/>
  <c r="O242" i="12"/>
  <c r="O248" i="12"/>
  <c r="O252" i="12"/>
  <c r="I252" i="12" s="1"/>
  <c r="J252" i="12" s="1"/>
  <c r="O268" i="12"/>
  <c r="O379" i="12"/>
  <c r="I379" i="12" s="1"/>
  <c r="J379" i="12" s="1"/>
  <c r="O383" i="12"/>
  <c r="O397" i="12"/>
  <c r="I397" i="12" s="1"/>
  <c r="J397" i="12" s="1"/>
  <c r="O399" i="12"/>
  <c r="I399" i="12" s="1"/>
  <c r="J399" i="12" s="1"/>
  <c r="O403" i="12"/>
  <c r="I403" i="12" s="1"/>
  <c r="J403" i="12" s="1"/>
  <c r="O405" i="12"/>
  <c r="I405" i="12" s="1"/>
  <c r="J405" i="12" s="1"/>
  <c r="O408" i="12"/>
  <c r="O414" i="12"/>
  <c r="I414" i="12" s="1"/>
  <c r="J414" i="12" s="1"/>
  <c r="O416" i="12"/>
  <c r="I416" i="12" s="1"/>
  <c r="J416" i="12" s="1"/>
  <c r="O505" i="12"/>
  <c r="I505" i="12" s="1"/>
  <c r="J505" i="12" s="1"/>
  <c r="O948" i="12"/>
  <c r="I948" i="12" s="1"/>
  <c r="J948" i="12" s="1"/>
  <c r="O950" i="12"/>
  <c r="I950" i="12" s="1"/>
  <c r="J950" i="12" s="1"/>
  <c r="O954" i="12"/>
  <c r="O962" i="12"/>
  <c r="I962" i="12" s="1"/>
  <c r="J962" i="12" s="1"/>
  <c r="O485" i="12"/>
  <c r="I485" i="12" s="1"/>
  <c r="J485" i="12" s="1"/>
  <c r="O513" i="12"/>
  <c r="I513" i="12" s="1"/>
  <c r="J513" i="12" s="1"/>
  <c r="O1196" i="12"/>
  <c r="I1196" i="12" s="1"/>
  <c r="J1196" i="12" s="1"/>
  <c r="O1206" i="12"/>
  <c r="I1206" i="12" s="1"/>
  <c r="J1206" i="12" s="1"/>
  <c r="O200" i="12"/>
  <c r="I200" i="12" s="1"/>
  <c r="J200" i="12" s="1"/>
  <c r="O245" i="12"/>
  <c r="I245" i="12" s="1"/>
  <c r="J245" i="12" s="1"/>
  <c r="O251" i="12"/>
  <c r="I251" i="12" s="1"/>
  <c r="J251" i="12" s="1"/>
  <c r="O267" i="12"/>
  <c r="O304" i="12"/>
  <c r="I304" i="12" s="1"/>
  <c r="J304" i="12" s="1"/>
  <c r="O346" i="12"/>
  <c r="I346" i="12" s="1"/>
  <c r="J346" i="12" s="1"/>
  <c r="O355" i="12"/>
  <c r="I355" i="12" s="1"/>
  <c r="J355" i="12" s="1"/>
  <c r="O363" i="12"/>
  <c r="O365" i="12"/>
  <c r="O367" i="12"/>
  <c r="I367" i="12" s="1"/>
  <c r="J367" i="12" s="1"/>
  <c r="O369" i="12"/>
  <c r="O374" i="12"/>
  <c r="O376" i="12"/>
  <c r="I376" i="12" s="1"/>
  <c r="J376" i="12" s="1"/>
  <c r="O378" i="12"/>
  <c r="I378" i="12" s="1"/>
  <c r="J378" i="12" s="1"/>
  <c r="O380" i="12"/>
  <c r="I380" i="12" s="1"/>
  <c r="J380" i="12" s="1"/>
  <c r="O382" i="12"/>
  <c r="I382" i="12" s="1"/>
  <c r="J382" i="12" s="1"/>
  <c r="O384" i="12"/>
  <c r="O398" i="12"/>
  <c r="I398" i="12" s="1"/>
  <c r="J398" i="12" s="1"/>
  <c r="O400" i="12"/>
  <c r="I400" i="12" s="1"/>
  <c r="J400" i="12" s="1"/>
  <c r="O407" i="12"/>
  <c r="I407" i="12" s="1"/>
  <c r="J407" i="12" s="1"/>
  <c r="O413" i="12"/>
  <c r="O425" i="12"/>
  <c r="O463" i="12"/>
  <c r="O480" i="12"/>
  <c r="O482" i="12"/>
  <c r="O484" i="12"/>
  <c r="I484" i="12" s="1"/>
  <c r="J484" i="12" s="1"/>
  <c r="O506" i="12"/>
  <c r="I506" i="12" s="1"/>
  <c r="J506" i="12" s="1"/>
  <c r="O508" i="12"/>
  <c r="I508" i="12" s="1"/>
  <c r="J508" i="12" s="1"/>
  <c r="O512" i="12"/>
  <c r="I512" i="12" s="1"/>
  <c r="J512" i="12" s="1"/>
  <c r="O527" i="12"/>
  <c r="I527" i="12" s="1"/>
  <c r="J527" i="12" s="1"/>
  <c r="O529" i="12"/>
  <c r="I529" i="12" s="1"/>
  <c r="J529" i="12" s="1"/>
  <c r="O541" i="12"/>
  <c r="I541" i="12" s="1"/>
  <c r="J541" i="12" s="1"/>
  <c r="O562" i="12"/>
  <c r="I562" i="12" s="1"/>
  <c r="J562" i="12" s="1"/>
  <c r="O564" i="12"/>
  <c r="I564" i="12" s="1"/>
  <c r="J564" i="12" s="1"/>
  <c r="O605" i="12"/>
  <c r="O654" i="12"/>
  <c r="I654" i="12" s="1"/>
  <c r="J654" i="12" s="1"/>
  <c r="O660" i="12"/>
  <c r="I660" i="12" s="1"/>
  <c r="J660" i="12" s="1"/>
  <c r="O662" i="12"/>
  <c r="I662" i="12" s="1"/>
  <c r="J662" i="12" s="1"/>
  <c r="O675" i="12"/>
  <c r="O694" i="12"/>
  <c r="O697" i="12"/>
  <c r="O699" i="12"/>
  <c r="O701" i="12"/>
  <c r="O703" i="12"/>
  <c r="O705" i="12"/>
  <c r="I705" i="12" s="1"/>
  <c r="J705" i="12" s="1"/>
  <c r="O707" i="12"/>
  <c r="I707" i="12" s="1"/>
  <c r="J707" i="12" s="1"/>
  <c r="O709" i="12"/>
  <c r="I709" i="12" s="1"/>
  <c r="J709" i="12" s="1"/>
  <c r="O711" i="12"/>
  <c r="I711" i="12" s="1"/>
  <c r="J711" i="12" s="1"/>
  <c r="O713" i="12"/>
  <c r="I713" i="12" s="1"/>
  <c r="J713" i="12" s="1"/>
  <c r="O715" i="12"/>
  <c r="I715" i="12" s="1"/>
  <c r="J715" i="12" s="1"/>
  <c r="O717" i="12"/>
  <c r="I717" i="12" s="1"/>
  <c r="J717" i="12" s="1"/>
  <c r="O719" i="12"/>
  <c r="I719" i="12" s="1"/>
  <c r="J719" i="12" s="1"/>
  <c r="O721" i="12"/>
  <c r="I721" i="12" s="1"/>
  <c r="J721" i="12" s="1"/>
  <c r="O723" i="12"/>
  <c r="I723" i="12" s="1"/>
  <c r="J723" i="12" s="1"/>
  <c r="O725" i="12"/>
  <c r="I725" i="12" s="1"/>
  <c r="J725" i="12" s="1"/>
  <c r="O727" i="12"/>
  <c r="I727" i="12" s="1"/>
  <c r="J727" i="12" s="1"/>
  <c r="O729" i="12"/>
  <c r="I729" i="12" s="1"/>
  <c r="J729" i="12" s="1"/>
  <c r="O731" i="12"/>
  <c r="I731" i="12" s="1"/>
  <c r="J731" i="12" s="1"/>
  <c r="O733" i="12"/>
  <c r="I733" i="12" s="1"/>
  <c r="J733" i="12" s="1"/>
  <c r="O735" i="12"/>
  <c r="I735" i="12" s="1"/>
  <c r="J735" i="12" s="1"/>
  <c r="O737" i="12"/>
  <c r="I737" i="12" s="1"/>
  <c r="J737" i="12" s="1"/>
  <c r="O739" i="12"/>
  <c r="I739" i="12" s="1"/>
  <c r="J739" i="12" s="1"/>
  <c r="O741" i="12"/>
  <c r="I741" i="12" s="1"/>
  <c r="J741" i="12" s="1"/>
  <c r="O743" i="12"/>
  <c r="I743" i="12" s="1"/>
  <c r="J743" i="12" s="1"/>
  <c r="O745" i="12"/>
  <c r="I745" i="12" s="1"/>
  <c r="J745" i="12" s="1"/>
  <c r="O747" i="12"/>
  <c r="I747" i="12" s="1"/>
  <c r="J747" i="12" s="1"/>
  <c r="O749" i="12"/>
  <c r="I749" i="12" s="1"/>
  <c r="J749" i="12" s="1"/>
  <c r="O751" i="12"/>
  <c r="I751" i="12" s="1"/>
  <c r="J751" i="12" s="1"/>
  <c r="O753" i="12"/>
  <c r="I753" i="12" s="1"/>
  <c r="J753" i="12" s="1"/>
  <c r="O755" i="12"/>
  <c r="I755" i="12" s="1"/>
  <c r="J755" i="12" s="1"/>
  <c r="O757" i="12"/>
  <c r="I757" i="12" s="1"/>
  <c r="J757" i="12" s="1"/>
  <c r="O759" i="12"/>
  <c r="O763" i="12"/>
  <c r="O983" i="12"/>
  <c r="I983" i="12" s="1"/>
  <c r="J983" i="12" s="1"/>
  <c r="O985" i="12"/>
  <c r="I985" i="12" s="1"/>
  <c r="J985" i="12" s="1"/>
  <c r="O1126" i="12"/>
  <c r="O1319" i="12"/>
  <c r="I1319" i="12" s="1"/>
  <c r="J1319" i="12" s="1"/>
  <c r="O728" i="12"/>
  <c r="I728" i="12" s="1"/>
  <c r="J728" i="12" s="1"/>
  <c r="O730" i="12"/>
  <c r="I730" i="12" s="1"/>
  <c r="J730" i="12" s="1"/>
  <c r="O732" i="12"/>
  <c r="I732" i="12" s="1"/>
  <c r="J732" i="12" s="1"/>
  <c r="O734" i="12"/>
  <c r="I734" i="12" s="1"/>
  <c r="J734" i="12" s="1"/>
  <c r="O736" i="12"/>
  <c r="I736" i="12" s="1"/>
  <c r="J736" i="12" s="1"/>
  <c r="O738" i="12"/>
  <c r="I738" i="12" s="1"/>
  <c r="J738" i="12" s="1"/>
  <c r="O740" i="12"/>
  <c r="I740" i="12" s="1"/>
  <c r="J740" i="12" s="1"/>
  <c r="O742" i="12"/>
  <c r="I742" i="12" s="1"/>
  <c r="J742" i="12" s="1"/>
  <c r="O744" i="12"/>
  <c r="I744" i="12" s="1"/>
  <c r="J744" i="12" s="1"/>
  <c r="O746" i="12"/>
  <c r="I746" i="12" s="1"/>
  <c r="J746" i="12" s="1"/>
  <c r="O748" i="12"/>
  <c r="I748" i="12" s="1"/>
  <c r="J748" i="12" s="1"/>
  <c r="O750" i="12"/>
  <c r="I750" i="12" s="1"/>
  <c r="J750" i="12" s="1"/>
  <c r="O752" i="12"/>
  <c r="I752" i="12" s="1"/>
  <c r="J752" i="12" s="1"/>
  <c r="O754" i="12"/>
  <c r="I754" i="12" s="1"/>
  <c r="J754" i="12" s="1"/>
  <c r="O760" i="12"/>
  <c r="O762" i="12"/>
  <c r="O772" i="12"/>
  <c r="I772" i="12" s="1"/>
  <c r="J772" i="12" s="1"/>
  <c r="O786" i="12"/>
  <c r="I786" i="12" s="1"/>
  <c r="J786" i="12" s="1"/>
  <c r="O872" i="12"/>
  <c r="I872" i="12" s="1"/>
  <c r="J872" i="12" s="1"/>
  <c r="O903" i="12"/>
  <c r="I903" i="12" s="1"/>
  <c r="J903" i="12" s="1"/>
  <c r="O907" i="12"/>
  <c r="I907" i="12" s="1"/>
  <c r="J907" i="12" s="1"/>
  <c r="O953" i="12"/>
  <c r="O986" i="12"/>
  <c r="I986" i="12" s="1"/>
  <c r="J986" i="12" s="1"/>
  <c r="O997" i="12"/>
  <c r="I997" i="12" s="1"/>
  <c r="J997" i="12" s="1"/>
  <c r="O1005" i="12"/>
  <c r="I1005" i="12" s="1"/>
  <c r="J1005" i="12" s="1"/>
  <c r="O1013" i="12"/>
  <c r="I1013" i="12" s="1"/>
  <c r="J1013" i="12" s="1"/>
  <c r="O1017" i="12"/>
  <c r="I1017" i="12" s="1"/>
  <c r="J1017" i="12" s="1"/>
  <c r="O1021" i="12"/>
  <c r="I1021" i="12" s="1"/>
  <c r="J1021" i="12" s="1"/>
  <c r="O1026" i="12"/>
  <c r="I1026" i="12" s="1"/>
  <c r="J1026" i="12" s="1"/>
  <c r="O1028" i="12"/>
  <c r="O1031" i="12"/>
  <c r="O1033" i="12"/>
  <c r="I1033" i="12" s="1"/>
  <c r="J1033" i="12" s="1"/>
  <c r="O1037" i="12"/>
  <c r="I1037" i="12" s="1"/>
  <c r="J1037" i="12" s="1"/>
  <c r="O1046" i="12"/>
  <c r="I1046" i="12" s="1"/>
  <c r="J1046" i="12" s="1"/>
  <c r="O1048" i="12"/>
  <c r="I1048" i="12" s="1"/>
  <c r="J1048" i="12" s="1"/>
  <c r="O1050" i="12"/>
  <c r="I1050" i="12" s="1"/>
  <c r="J1050" i="12" s="1"/>
  <c r="O1052" i="12"/>
  <c r="I1052" i="12" s="1"/>
  <c r="J1052" i="12" s="1"/>
  <c r="O1054" i="12"/>
  <c r="I1054" i="12" s="1"/>
  <c r="J1054" i="12" s="1"/>
  <c r="O1128" i="12"/>
  <c r="O1134" i="12"/>
  <c r="O1136" i="12"/>
  <c r="O1138" i="12"/>
  <c r="O1140" i="12"/>
  <c r="O1142" i="12"/>
  <c r="O1144" i="12"/>
  <c r="O1146" i="12"/>
  <c r="O1154" i="12"/>
  <c r="O1156" i="12"/>
  <c r="O1193" i="12"/>
  <c r="O1195" i="12"/>
  <c r="I1195" i="12" s="1"/>
  <c r="J1195" i="12" s="1"/>
  <c r="O1199" i="12"/>
  <c r="I1199" i="12" s="1"/>
  <c r="J1199" i="12" s="1"/>
  <c r="O1203" i="12"/>
  <c r="I1203" i="12" s="1"/>
  <c r="J1203" i="12" s="1"/>
  <c r="O1205" i="12"/>
  <c r="I1205" i="12" s="1"/>
  <c r="J1205" i="12" s="1"/>
  <c r="O1211" i="12"/>
  <c r="I1211" i="12" s="1"/>
  <c r="J1211" i="12" s="1"/>
  <c r="O1219" i="12"/>
  <c r="I1219" i="12" s="1"/>
  <c r="J1219" i="12" s="1"/>
  <c r="O1227" i="12"/>
  <c r="I1227" i="12" s="1"/>
  <c r="J1227" i="12" s="1"/>
  <c r="O1231" i="12"/>
  <c r="I1231" i="12" s="1"/>
  <c r="J1231" i="12" s="1"/>
  <c r="O1235" i="12"/>
  <c r="I1235" i="12" s="1"/>
  <c r="J1235" i="12" s="1"/>
  <c r="O1237" i="12"/>
  <c r="O1240" i="12"/>
  <c r="I1240" i="12" s="1"/>
  <c r="J1240" i="12" s="1"/>
  <c r="O1242" i="12"/>
  <c r="O1246" i="12"/>
  <c r="I1246" i="12" s="1"/>
  <c r="J1246" i="12" s="1"/>
  <c r="O1254" i="12"/>
  <c r="I1254" i="12" s="1"/>
  <c r="J1254" i="12" s="1"/>
  <c r="O1256" i="12"/>
  <c r="O1258" i="12"/>
  <c r="O1260" i="12"/>
  <c r="I1260" i="12" s="1"/>
  <c r="J1260" i="12" s="1"/>
  <c r="O1262" i="12"/>
  <c r="O1298" i="12"/>
  <c r="O1300" i="12"/>
  <c r="O1364" i="12"/>
  <c r="I1364" i="12" s="1"/>
  <c r="J1364" i="12" s="1"/>
  <c r="O1417" i="12"/>
  <c r="I1417" i="12" s="1"/>
  <c r="J1417" i="12" s="1"/>
  <c r="O1419" i="12"/>
  <c r="I1419" i="12" s="1"/>
  <c r="J1419" i="12" s="1"/>
  <c r="O1461" i="12"/>
  <c r="I1461" i="12" s="1"/>
  <c r="J1461" i="12" s="1"/>
  <c r="O1465" i="12"/>
  <c r="I1465" i="12" s="1"/>
  <c r="J1465" i="12" s="1"/>
  <c r="O1467" i="12"/>
  <c r="I1467" i="12" s="1"/>
  <c r="J1467" i="12" s="1"/>
  <c r="O1477" i="12"/>
  <c r="I1477" i="12" s="1"/>
  <c r="J1477" i="12" s="1"/>
  <c r="O1479" i="12"/>
  <c r="O1483" i="12"/>
  <c r="I1483" i="12" s="1"/>
  <c r="J1483" i="12" s="1"/>
  <c r="O1487" i="12"/>
  <c r="O764" i="12"/>
  <c r="O766" i="12"/>
  <c r="O769" i="12"/>
  <c r="I769" i="12" s="1"/>
  <c r="J769" i="12" s="1"/>
  <c r="O773" i="12"/>
  <c r="I773" i="12" s="1"/>
  <c r="J773" i="12" s="1"/>
  <c r="O808" i="12"/>
  <c r="O810" i="12"/>
  <c r="O812" i="12"/>
  <c r="O914" i="12"/>
  <c r="O916" i="12"/>
  <c r="I916" i="12" s="1"/>
  <c r="J916" i="12" s="1"/>
  <c r="O918" i="12"/>
  <c r="I918" i="12" s="1"/>
  <c r="J918" i="12" s="1"/>
  <c r="O920" i="12"/>
  <c r="I920" i="12" s="1"/>
  <c r="J920" i="12" s="1"/>
  <c r="O922" i="12"/>
  <c r="I922" i="12" s="1"/>
  <c r="J922" i="12" s="1"/>
  <c r="O924" i="12"/>
  <c r="I924" i="12" s="1"/>
  <c r="J924" i="12" s="1"/>
  <c r="O963" i="12"/>
  <c r="I963" i="12" s="1"/>
  <c r="J963" i="12" s="1"/>
  <c r="O1034" i="12"/>
  <c r="I1034" i="12" s="1"/>
  <c r="J1034" i="12" s="1"/>
  <c r="O1080" i="12"/>
  <c r="I1080" i="12" s="1"/>
  <c r="J1080" i="12" s="1"/>
  <c r="O1082" i="12"/>
  <c r="O1084" i="12"/>
  <c r="O1086" i="12"/>
  <c r="O1088" i="12"/>
  <c r="I1088" i="12" s="1"/>
  <c r="J1088" i="12" s="1"/>
  <c r="O1090" i="12"/>
  <c r="I1090" i="12" s="1"/>
  <c r="J1090" i="12" s="1"/>
  <c r="O1092" i="12"/>
  <c r="I1092" i="12" s="1"/>
  <c r="J1092" i="12" s="1"/>
  <c r="O1094" i="12"/>
  <c r="I1094" i="12" s="1"/>
  <c r="J1094" i="12" s="1"/>
  <c r="O1096" i="12"/>
  <c r="I1096" i="12" s="1"/>
  <c r="J1096" i="12" s="1"/>
  <c r="O1098" i="12"/>
  <c r="I1098" i="12" s="1"/>
  <c r="J1098" i="12" s="1"/>
  <c r="O1100" i="12"/>
  <c r="I1100" i="12" s="1"/>
  <c r="J1100" i="12" s="1"/>
  <c r="O1102" i="12"/>
  <c r="I1102" i="12" s="1"/>
  <c r="J1102" i="12" s="1"/>
  <c r="O1104" i="12"/>
  <c r="I1104" i="12" s="1"/>
  <c r="J1104" i="12" s="1"/>
  <c r="O1106" i="12"/>
  <c r="I1106" i="12" s="1"/>
  <c r="J1106" i="12" s="1"/>
  <c r="O1108" i="12"/>
  <c r="I1108" i="12" s="1"/>
  <c r="J1108" i="12" s="1"/>
  <c r="O1110" i="12"/>
  <c r="I1110" i="12" s="1"/>
  <c r="J1110" i="12" s="1"/>
  <c r="O1112" i="12"/>
  <c r="I1112" i="12" s="1"/>
  <c r="J1112" i="12" s="1"/>
  <c r="O1114" i="12"/>
  <c r="I1114" i="12" s="1"/>
  <c r="J1114" i="12" s="1"/>
  <c r="O1116" i="12"/>
  <c r="I1116" i="12" s="1"/>
  <c r="J1116" i="12" s="1"/>
  <c r="O1118" i="12"/>
  <c r="I1118" i="12" s="1"/>
  <c r="J1118" i="12" s="1"/>
  <c r="O1120" i="12"/>
  <c r="I1120" i="12" s="1"/>
  <c r="J1120" i="12" s="1"/>
  <c r="O1122" i="12"/>
  <c r="I1122" i="12" s="1"/>
  <c r="J1122" i="12" s="1"/>
  <c r="O1124" i="12"/>
  <c r="I1124" i="12" s="1"/>
  <c r="J1124" i="12" s="1"/>
  <c r="O1127" i="12"/>
  <c r="O1158" i="12"/>
  <c r="I1158" i="12" s="1"/>
  <c r="J1158" i="12" s="1"/>
  <c r="O1160" i="12"/>
  <c r="I1160" i="12" s="1"/>
  <c r="J1160" i="12" s="1"/>
  <c r="O1162" i="12"/>
  <c r="I1162" i="12" s="1"/>
  <c r="J1162" i="12" s="1"/>
  <c r="O1164" i="12"/>
  <c r="I1164" i="12" s="1"/>
  <c r="J1164" i="12" s="1"/>
  <c r="O1166" i="12"/>
  <c r="I1166" i="12" s="1"/>
  <c r="J1166" i="12" s="1"/>
  <c r="O1168" i="12"/>
  <c r="I1168" i="12" s="1"/>
  <c r="J1168" i="12" s="1"/>
  <c r="O1170" i="12"/>
  <c r="I1170" i="12" s="1"/>
  <c r="J1170" i="12" s="1"/>
  <c r="O1280" i="12"/>
  <c r="I1280" i="12" s="1"/>
  <c r="J1280" i="12" s="1"/>
  <c r="O1282" i="12"/>
  <c r="I1282" i="12" s="1"/>
  <c r="J1282" i="12" s="1"/>
  <c r="O1284" i="12"/>
  <c r="I1284" i="12" s="1"/>
  <c r="J1284" i="12" s="1"/>
  <c r="O1289" i="12"/>
  <c r="O1291" i="12"/>
  <c r="O1302" i="12"/>
  <c r="O1306" i="12"/>
  <c r="O1315" i="12"/>
  <c r="I1315" i="12" s="1"/>
  <c r="J1315" i="12" s="1"/>
  <c r="O1317" i="12"/>
  <c r="I1317" i="12" s="1"/>
  <c r="J1317" i="12" s="1"/>
  <c r="O1320" i="12"/>
  <c r="I1320" i="12" s="1"/>
  <c r="J1320" i="12" s="1"/>
  <c r="O1322" i="12"/>
  <c r="I1322" i="12" s="1"/>
  <c r="J1322" i="12" s="1"/>
  <c r="O1348" i="12"/>
  <c r="O1352" i="12"/>
  <c r="O1354" i="12"/>
  <c r="O1356" i="12"/>
  <c r="I1356" i="12" s="1"/>
  <c r="J1356" i="12" s="1"/>
  <c r="O1358" i="12"/>
  <c r="I1358" i="12" s="1"/>
  <c r="J1358" i="12" s="1"/>
  <c r="O1360" i="12"/>
  <c r="I1360" i="12" s="1"/>
  <c r="J1360" i="12" s="1"/>
  <c r="O1362" i="12"/>
  <c r="I1362" i="12" s="1"/>
  <c r="J1362" i="12" s="1"/>
  <c r="O1373" i="12"/>
  <c r="I1373" i="12" s="1"/>
  <c r="J1373" i="12" s="1"/>
  <c r="O1377" i="12"/>
  <c r="O1386" i="12"/>
  <c r="I1386" i="12" s="1"/>
  <c r="J1386" i="12" s="1"/>
  <c r="Y24" i="10"/>
  <c r="R24" i="10"/>
  <c r="Q24" i="10" s="1"/>
  <c r="R666" i="10"/>
  <c r="Q666" i="10" s="1"/>
  <c r="Y46" i="10"/>
  <c r="R46" i="10"/>
  <c r="Q46" i="10" s="1"/>
  <c r="Y70" i="10"/>
  <c r="R70" i="10"/>
  <c r="Q70" i="10" s="1"/>
  <c r="Y78" i="10"/>
  <c r="R78" i="10"/>
  <c r="Q78" i="10" s="1"/>
  <c r="R312" i="10"/>
  <c r="Q312" i="10" s="1"/>
  <c r="Y312" i="10"/>
  <c r="Y341" i="10"/>
  <c r="R341" i="10"/>
  <c r="Q341" i="10" s="1"/>
  <c r="Y349" i="10"/>
  <c r="R349" i="10"/>
  <c r="Q349" i="10" s="1"/>
  <c r="Y352" i="10"/>
  <c r="R352" i="10"/>
  <c r="Q352" i="10" s="1"/>
  <c r="R369" i="10"/>
  <c r="Q369" i="10" s="1"/>
  <c r="Y437" i="10"/>
  <c r="R437" i="10"/>
  <c r="Q437" i="10" s="1"/>
  <c r="R621" i="10"/>
  <c r="Q621" i="10" s="1"/>
  <c r="Y621" i="10"/>
  <c r="Y625" i="10"/>
  <c r="R625" i="10"/>
  <c r="Q625" i="10" s="1"/>
  <c r="R629" i="10"/>
  <c r="Q629" i="10" s="1"/>
  <c r="Y629" i="10"/>
  <c r="Y633" i="10"/>
  <c r="R633" i="10"/>
  <c r="Q633" i="10" s="1"/>
  <c r="Y653" i="10"/>
  <c r="R653" i="10"/>
  <c r="Q653" i="10" s="1"/>
  <c r="Y654" i="10"/>
  <c r="R654" i="10"/>
  <c r="Q654" i="10" s="1"/>
  <c r="Y650" i="10"/>
  <c r="R650" i="10"/>
  <c r="Q650" i="10" s="1"/>
  <c r="Y25" i="10"/>
  <c r="R25" i="10"/>
  <c r="Q25" i="10" s="1"/>
  <c r="Y27" i="10"/>
  <c r="R27" i="10"/>
  <c r="Q27" i="10" s="1"/>
  <c r="Y44" i="10"/>
  <c r="R44" i="10"/>
  <c r="Q44" i="10" s="1"/>
  <c r="Y321" i="10"/>
  <c r="R321" i="10"/>
  <c r="Q321" i="10" s="1"/>
  <c r="Y329" i="10"/>
  <c r="R329" i="10"/>
  <c r="Q329" i="10" s="1"/>
  <c r="Y353" i="10"/>
  <c r="R353" i="10"/>
  <c r="Q353" i="10" s="1"/>
  <c r="Y357" i="10"/>
  <c r="R357" i="10"/>
  <c r="Q357" i="10" s="1"/>
  <c r="Y365" i="10"/>
  <c r="R365" i="10"/>
  <c r="Q365" i="10" s="1"/>
  <c r="Y387" i="10"/>
  <c r="R387" i="10"/>
  <c r="Q387" i="10" s="1"/>
  <c r="Y635" i="10"/>
  <c r="R635" i="10"/>
  <c r="Q635" i="10" s="1"/>
  <c r="Y657" i="10"/>
  <c r="R657" i="10"/>
  <c r="Q657" i="10" s="1"/>
  <c r="Y670" i="10"/>
  <c r="R670" i="10"/>
  <c r="Q670" i="10" s="1"/>
  <c r="Y9" i="10"/>
  <c r="R9" i="10"/>
  <c r="Q9" i="10" s="1"/>
  <c r="Y28" i="10"/>
  <c r="R28" i="10"/>
  <c r="Q28" i="10" s="1"/>
  <c r="Y54" i="10"/>
  <c r="R54" i="10"/>
  <c r="Q54" i="10" s="1"/>
  <c r="Y325" i="10"/>
  <c r="R325" i="10"/>
  <c r="Q325" i="10" s="1"/>
  <c r="Y42" i="10"/>
  <c r="R42" i="10"/>
  <c r="Q42" i="10" s="1"/>
  <c r="Y10" i="10"/>
  <c r="R10" i="10"/>
  <c r="Q10" i="10" s="1"/>
  <c r="Y310" i="10"/>
  <c r="R310" i="10"/>
  <c r="Q310" i="10" s="1"/>
  <c r="Y337" i="10"/>
  <c r="R337" i="10"/>
  <c r="Q337" i="10" s="1"/>
  <c r="Y345" i="10"/>
  <c r="R345" i="10"/>
  <c r="Q345" i="10" s="1"/>
  <c r="Y383" i="10"/>
  <c r="R383" i="10"/>
  <c r="Q383" i="10" s="1"/>
  <c r="R388" i="10"/>
  <c r="Q388" i="10" s="1"/>
  <c r="R613" i="10"/>
  <c r="Q613" i="10" s="1"/>
  <c r="Y613" i="10"/>
  <c r="Y617" i="10"/>
  <c r="R617" i="10"/>
  <c r="Q617" i="10" s="1"/>
  <c r="R627" i="10"/>
  <c r="Q627" i="10" s="1"/>
  <c r="Y627" i="10"/>
  <c r="Y638" i="10"/>
  <c r="R638" i="10"/>
  <c r="Q638" i="10" s="1"/>
  <c r="Y641" i="10"/>
  <c r="R641" i="10"/>
  <c r="Q641" i="10" s="1"/>
  <c r="Y642" i="10"/>
  <c r="R642" i="10"/>
  <c r="Q642" i="10" s="1"/>
  <c r="Y645" i="10"/>
  <c r="R645" i="10"/>
  <c r="Q645" i="10" s="1"/>
  <c r="Y658" i="10"/>
  <c r="R658" i="10"/>
  <c r="Q658" i="10" s="1"/>
  <c r="Y661" i="10"/>
  <c r="R661" i="10"/>
  <c r="Q661" i="10" s="1"/>
  <c r="Y662" i="10"/>
  <c r="R662" i="10"/>
  <c r="Q662" i="10" s="1"/>
  <c r="Y665" i="10"/>
  <c r="R665" i="10"/>
  <c r="Q665" i="10" s="1"/>
  <c r="Y673" i="10"/>
  <c r="R673" i="10"/>
  <c r="Q673" i="10" s="1"/>
  <c r="Y674" i="10"/>
  <c r="R674" i="10"/>
  <c r="Q674" i="10" s="1"/>
  <c r="Y676" i="10"/>
  <c r="R676" i="10"/>
  <c r="Q676" i="10" s="1"/>
  <c r="Y677" i="10"/>
  <c r="R677" i="10"/>
  <c r="Q677" i="10" s="1"/>
  <c r="Y679" i="10"/>
  <c r="R679" i="10"/>
  <c r="Q679" i="10" s="1"/>
  <c r="Y680" i="10"/>
  <c r="R680" i="10"/>
  <c r="Q680" i="10" s="1"/>
  <c r="Y682" i="10"/>
  <c r="R682" i="10"/>
  <c r="Q682" i="10" s="1"/>
  <c r="Y683" i="10"/>
  <c r="R683" i="10"/>
  <c r="Q683" i="10" s="1"/>
  <c r="Y685" i="10"/>
  <c r="R685" i="10"/>
  <c r="Q685" i="10" s="1"/>
  <c r="Y686" i="10"/>
  <c r="R686" i="10"/>
  <c r="Q686" i="10" s="1"/>
  <c r="Y688" i="10"/>
  <c r="R688" i="10"/>
  <c r="Q688" i="10" s="1"/>
  <c r="Y689" i="10"/>
  <c r="R689" i="10"/>
  <c r="Q689" i="10" s="1"/>
  <c r="X299" i="10"/>
  <c r="R299" i="10" s="1"/>
  <c r="Q299" i="10" s="1"/>
  <c r="Y1181" i="10"/>
  <c r="R1181" i="10"/>
  <c r="Q1181" i="10" s="1"/>
  <c r="X86" i="10"/>
  <c r="Y86" i="10" s="1"/>
  <c r="O94" i="10"/>
  <c r="I94" i="10" s="1"/>
  <c r="J94" i="10" s="1"/>
  <c r="O104" i="10"/>
  <c r="I104" i="10" s="1"/>
  <c r="J104" i="10" s="1"/>
  <c r="O115" i="10"/>
  <c r="I115" i="10" s="1"/>
  <c r="J115" i="10" s="1"/>
  <c r="O205" i="10"/>
  <c r="I205" i="10" s="1"/>
  <c r="J205" i="10" s="1"/>
  <c r="O240" i="10"/>
  <c r="X271" i="10"/>
  <c r="R271" i="10" s="1"/>
  <c r="Q271" i="10" s="1"/>
  <c r="O290" i="10"/>
  <c r="X293" i="10"/>
  <c r="Y293" i="10" s="1"/>
  <c r="O298" i="10"/>
  <c r="X324" i="10"/>
  <c r="X332" i="10"/>
  <c r="X340" i="10"/>
  <c r="Y340" i="10" s="1"/>
  <c r="Y409" i="10"/>
  <c r="Y417" i="10"/>
  <c r="Y619" i="10"/>
  <c r="O632" i="10"/>
  <c r="O702" i="10"/>
  <c r="I702" i="10" s="1"/>
  <c r="J702" i="10" s="1"/>
  <c r="R766" i="10"/>
  <c r="Q766" i="10" s="1"/>
  <c r="R780" i="10"/>
  <c r="Q780" i="10" s="1"/>
  <c r="Y780" i="10"/>
  <c r="R783" i="10"/>
  <c r="Q783" i="10" s="1"/>
  <c r="Y783" i="10"/>
  <c r="R829" i="10"/>
  <c r="Q829" i="10" s="1"/>
  <c r="R865" i="10"/>
  <c r="Q865" i="10" s="1"/>
  <c r="Y865" i="10"/>
  <c r="R875" i="10"/>
  <c r="Q875" i="10" s="1"/>
  <c r="Y887" i="10"/>
  <c r="R887" i="10"/>
  <c r="Q887" i="10" s="1"/>
  <c r="Y899" i="10"/>
  <c r="R899" i="10"/>
  <c r="Q899" i="10" s="1"/>
  <c r="R1112" i="10"/>
  <c r="Q1112" i="10" s="1"/>
  <c r="Y1155" i="10"/>
  <c r="R1155" i="10"/>
  <c r="Q1155" i="10" s="1"/>
  <c r="Y1291" i="10"/>
  <c r="R1291" i="10"/>
  <c r="Q1291" i="10" s="1"/>
  <c r="Y1442" i="10"/>
  <c r="R1442" i="10"/>
  <c r="Q1442" i="10" s="1"/>
  <c r="R1446" i="10"/>
  <c r="Q1446" i="10" s="1"/>
  <c r="Y1446" i="10"/>
  <c r="Y1449" i="10"/>
  <c r="R1449" i="10"/>
  <c r="Q1449" i="10" s="1"/>
  <c r="Y1465" i="10"/>
  <c r="R693" i="10"/>
  <c r="Q693" i="10" s="1"/>
  <c r="Y693" i="10"/>
  <c r="Y827" i="10"/>
  <c r="R827" i="10"/>
  <c r="Q827" i="10" s="1"/>
  <c r="R40" i="10"/>
  <c r="Q40" i="10" s="1"/>
  <c r="X47" i="10"/>
  <c r="X59" i="10"/>
  <c r="Y59" i="10" s="1"/>
  <c r="X79" i="10"/>
  <c r="R79" i="10" s="1"/>
  <c r="Q79" i="10" s="1"/>
  <c r="X83" i="10"/>
  <c r="X88" i="10"/>
  <c r="Y88" i="10" s="1"/>
  <c r="X90" i="10"/>
  <c r="R90" i="10" s="1"/>
  <c r="Q90" i="10" s="1"/>
  <c r="X100" i="10"/>
  <c r="Y100" i="10" s="1"/>
  <c r="O107" i="10"/>
  <c r="I107" i="10" s="1"/>
  <c r="J107" i="10" s="1"/>
  <c r="O108" i="10"/>
  <c r="I108" i="10" s="1"/>
  <c r="J108" i="10" s="1"/>
  <c r="O111" i="10"/>
  <c r="I111" i="10" s="1"/>
  <c r="J111" i="10" s="1"/>
  <c r="O135" i="10"/>
  <c r="I135" i="10" s="1"/>
  <c r="J135" i="10" s="1"/>
  <c r="O136" i="10"/>
  <c r="I136" i="10" s="1"/>
  <c r="J136" i="10" s="1"/>
  <c r="O137" i="10"/>
  <c r="I137" i="10" s="1"/>
  <c r="J137" i="10" s="1"/>
  <c r="O138" i="10"/>
  <c r="I138" i="10" s="1"/>
  <c r="J138" i="10" s="1"/>
  <c r="O139" i="10"/>
  <c r="I139" i="10" s="1"/>
  <c r="J139" i="10" s="1"/>
  <c r="O140" i="10"/>
  <c r="I140" i="10" s="1"/>
  <c r="J140" i="10" s="1"/>
  <c r="O141" i="10"/>
  <c r="I141" i="10" s="1"/>
  <c r="J141" i="10" s="1"/>
  <c r="O142" i="10"/>
  <c r="I142" i="10" s="1"/>
  <c r="J142" i="10" s="1"/>
  <c r="O143" i="10"/>
  <c r="I143" i="10" s="1"/>
  <c r="J143" i="10" s="1"/>
  <c r="O144" i="10"/>
  <c r="I144" i="10" s="1"/>
  <c r="J144" i="10" s="1"/>
  <c r="O145" i="10"/>
  <c r="I145" i="10" s="1"/>
  <c r="J145" i="10" s="1"/>
  <c r="O146" i="10"/>
  <c r="I146" i="10" s="1"/>
  <c r="J146" i="10" s="1"/>
  <c r="O147" i="10"/>
  <c r="I147" i="10" s="1"/>
  <c r="J147" i="10" s="1"/>
  <c r="O148" i="10"/>
  <c r="I148" i="10" s="1"/>
  <c r="J148" i="10" s="1"/>
  <c r="O149" i="10"/>
  <c r="I149" i="10" s="1"/>
  <c r="J149" i="10" s="1"/>
  <c r="O150" i="10"/>
  <c r="I150" i="10" s="1"/>
  <c r="J150" i="10" s="1"/>
  <c r="O156" i="10"/>
  <c r="I156" i="10" s="1"/>
  <c r="J156" i="10" s="1"/>
  <c r="O164" i="10"/>
  <c r="I164" i="10" s="1"/>
  <c r="J164" i="10" s="1"/>
  <c r="O175" i="10"/>
  <c r="O178" i="10"/>
  <c r="O189" i="10"/>
  <c r="O190" i="10"/>
  <c r="I190" i="10" s="1"/>
  <c r="J190" i="10" s="1"/>
  <c r="O197" i="10"/>
  <c r="I197" i="10" s="1"/>
  <c r="J197" i="10" s="1"/>
  <c r="X205" i="10"/>
  <c r="R205" i="10" s="1"/>
  <c r="Q205" i="10" s="1"/>
  <c r="X232" i="10"/>
  <c r="R232" i="10" s="1"/>
  <c r="Q232" i="10" s="1"/>
  <c r="O234" i="10"/>
  <c r="O242" i="10"/>
  <c r="O244" i="10"/>
  <c r="I244" i="10" s="1"/>
  <c r="J244" i="10" s="1"/>
  <c r="X287" i="10"/>
  <c r="Y287" i="10" s="1"/>
  <c r="O292" i="10"/>
  <c r="O295" i="10"/>
  <c r="X295" i="10"/>
  <c r="R295" i="10" s="1"/>
  <c r="Q295" i="10" s="1"/>
  <c r="O302" i="10"/>
  <c r="I302" i="10" s="1"/>
  <c r="J302" i="10" s="1"/>
  <c r="O305" i="10"/>
  <c r="O307" i="10"/>
  <c r="I307" i="10" s="1"/>
  <c r="J307" i="10" s="1"/>
  <c r="O309" i="10"/>
  <c r="I309" i="10" s="1"/>
  <c r="J309" i="10" s="1"/>
  <c r="O312" i="10"/>
  <c r="O325" i="10"/>
  <c r="I325" i="10" s="1"/>
  <c r="J325" i="10" s="1"/>
  <c r="O333" i="10"/>
  <c r="I333" i="10" s="1"/>
  <c r="J333" i="10" s="1"/>
  <c r="O341" i="10"/>
  <c r="I341" i="10" s="1"/>
  <c r="J341" i="10" s="1"/>
  <c r="X348" i="10"/>
  <c r="Y348" i="10" s="1"/>
  <c r="O362" i="10"/>
  <c r="O365" i="10"/>
  <c r="O378" i="10"/>
  <c r="I378" i="10" s="1"/>
  <c r="J378" i="10" s="1"/>
  <c r="Y415" i="10"/>
  <c r="O448" i="10"/>
  <c r="I448" i="10" s="1"/>
  <c r="J448" i="10" s="1"/>
  <c r="O449" i="10"/>
  <c r="I449" i="10" s="1"/>
  <c r="J449" i="10" s="1"/>
  <c r="O450" i="10"/>
  <c r="I450" i="10" s="1"/>
  <c r="J450" i="10" s="1"/>
  <c r="O451" i="10"/>
  <c r="I451" i="10" s="1"/>
  <c r="J451" i="10" s="1"/>
  <c r="O452" i="10"/>
  <c r="I452" i="10" s="1"/>
  <c r="J452" i="10" s="1"/>
  <c r="O453" i="10"/>
  <c r="I453" i="10" s="1"/>
  <c r="J453" i="10" s="1"/>
  <c r="O463" i="10"/>
  <c r="O472" i="10"/>
  <c r="I472" i="10" s="1"/>
  <c r="J472" i="10" s="1"/>
  <c r="O480" i="10"/>
  <c r="O487" i="10"/>
  <c r="O548" i="10"/>
  <c r="O557" i="10"/>
  <c r="O615" i="10"/>
  <c r="O630" i="10"/>
  <c r="O694" i="10"/>
  <c r="Y768" i="10"/>
  <c r="R811" i="10"/>
  <c r="Q811" i="10" s="1"/>
  <c r="Y811" i="10"/>
  <c r="Y825" i="10"/>
  <c r="R825" i="10"/>
  <c r="Q825" i="10" s="1"/>
  <c r="R833" i="10"/>
  <c r="Q833" i="10" s="1"/>
  <c r="Y833" i="10"/>
  <c r="R863" i="10"/>
  <c r="Q863" i="10" s="1"/>
  <c r="Y863" i="10"/>
  <c r="Y879" i="10"/>
  <c r="R879" i="10"/>
  <c r="Q879" i="10" s="1"/>
  <c r="O999" i="10"/>
  <c r="I999" i="10" s="1"/>
  <c r="J999" i="10" s="1"/>
  <c r="O1003" i="10"/>
  <c r="I1003" i="10" s="1"/>
  <c r="J1003" i="10" s="1"/>
  <c r="O1007" i="10"/>
  <c r="I1007" i="10" s="1"/>
  <c r="J1007" i="10" s="1"/>
  <c r="O1011" i="10"/>
  <c r="I1011" i="10" s="1"/>
  <c r="J1011" i="10" s="1"/>
  <c r="O1015" i="10"/>
  <c r="I1015" i="10" s="1"/>
  <c r="J1015" i="10" s="1"/>
  <c r="O1019" i="10"/>
  <c r="I1019" i="10" s="1"/>
  <c r="J1019" i="10" s="1"/>
  <c r="O1023" i="10"/>
  <c r="I1023" i="10" s="1"/>
  <c r="J1023" i="10" s="1"/>
  <c r="O1040" i="10"/>
  <c r="I1040" i="10" s="1"/>
  <c r="J1040" i="10" s="1"/>
  <c r="R1053" i="10"/>
  <c r="Q1053" i="10" s="1"/>
  <c r="O1143" i="10"/>
  <c r="I1143" i="10" s="1"/>
  <c r="J1143" i="10" s="1"/>
  <c r="R1150" i="10"/>
  <c r="Q1150" i="10" s="1"/>
  <c r="Y1150" i="10"/>
  <c r="O1237" i="10"/>
  <c r="O1250" i="10"/>
  <c r="Y1087" i="10"/>
  <c r="R1087" i="10"/>
  <c r="Q1087" i="10" s="1"/>
  <c r="R1178" i="10"/>
  <c r="Q1178" i="10" s="1"/>
  <c r="Y1178" i="10"/>
  <c r="R1292" i="10"/>
  <c r="Q1292" i="10" s="1"/>
  <c r="Y1292" i="10"/>
  <c r="Y1318" i="10"/>
  <c r="R1318" i="10"/>
  <c r="Q1318" i="10" s="1"/>
  <c r="R1481" i="10"/>
  <c r="Q1481" i="10" s="1"/>
  <c r="M1488" i="10"/>
  <c r="X39" i="10"/>
  <c r="X48" i="10"/>
  <c r="Y48" i="10" s="1"/>
  <c r="X55" i="10"/>
  <c r="Y55" i="10" s="1"/>
  <c r="X56" i="10"/>
  <c r="R56" i="10" s="1"/>
  <c r="Q56" i="10" s="1"/>
  <c r="X60" i="10"/>
  <c r="R60" i="10" s="1"/>
  <c r="Q60" i="10" s="1"/>
  <c r="X66" i="10"/>
  <c r="R66" i="10" s="1"/>
  <c r="Q66" i="10" s="1"/>
  <c r="X73" i="10"/>
  <c r="X75" i="10"/>
  <c r="Y75" i="10" s="1"/>
  <c r="X80" i="10"/>
  <c r="X87" i="10"/>
  <c r="X89" i="10"/>
  <c r="R89" i="10" s="1"/>
  <c r="Q89" i="10" s="1"/>
  <c r="X92" i="10"/>
  <c r="R92" i="10" s="1"/>
  <c r="Q92" i="10" s="1"/>
  <c r="X94" i="10"/>
  <c r="Y94" i="10" s="1"/>
  <c r="X98" i="10"/>
  <c r="Y98" i="10" s="1"/>
  <c r="X102" i="10"/>
  <c r="R102" i="10" s="1"/>
  <c r="Q102" i="10" s="1"/>
  <c r="O116" i="10"/>
  <c r="O158" i="10"/>
  <c r="I158" i="10" s="1"/>
  <c r="J158" i="10" s="1"/>
  <c r="O166" i="10"/>
  <c r="I166" i="10" s="1"/>
  <c r="J166" i="10" s="1"/>
  <c r="O168" i="10"/>
  <c r="I168" i="10" s="1"/>
  <c r="J168" i="10" s="1"/>
  <c r="O170" i="10"/>
  <c r="I170" i="10" s="1"/>
  <c r="J170" i="10" s="1"/>
  <c r="O177" i="10"/>
  <c r="O195" i="10"/>
  <c r="O196" i="10"/>
  <c r="I196" i="10" s="1"/>
  <c r="J196" i="10" s="1"/>
  <c r="O199" i="10"/>
  <c r="X215" i="10"/>
  <c r="Y215" i="10" s="1"/>
  <c r="X219" i="10"/>
  <c r="R219" i="10" s="1"/>
  <c r="Q219" i="10" s="1"/>
  <c r="X223" i="10"/>
  <c r="R223" i="10" s="1"/>
  <c r="Q223" i="10" s="1"/>
  <c r="X227" i="10"/>
  <c r="R227" i="10" s="1"/>
  <c r="Q227" i="10" s="1"/>
  <c r="X231" i="10"/>
  <c r="O245" i="10"/>
  <c r="I245" i="10" s="1"/>
  <c r="J245" i="10" s="1"/>
  <c r="X249" i="10"/>
  <c r="R249" i="10" s="1"/>
  <c r="Q249" i="10" s="1"/>
  <c r="X250" i="10"/>
  <c r="R250" i="10" s="1"/>
  <c r="Q250" i="10" s="1"/>
  <c r="X251" i="10"/>
  <c r="X252" i="10"/>
  <c r="X253" i="10"/>
  <c r="R253" i="10" s="1"/>
  <c r="Q253" i="10" s="1"/>
  <c r="X254" i="10"/>
  <c r="R254" i="10" s="1"/>
  <c r="Q254" i="10" s="1"/>
  <c r="X255" i="10"/>
  <c r="X256" i="10"/>
  <c r="X257" i="10"/>
  <c r="R257" i="10" s="1"/>
  <c r="Q257" i="10" s="1"/>
  <c r="X258" i="10"/>
  <c r="R258" i="10" s="1"/>
  <c r="Q258" i="10" s="1"/>
  <c r="X259" i="10"/>
  <c r="X260" i="10"/>
  <c r="R260" i="10" s="1"/>
  <c r="Q260" i="10" s="1"/>
  <c r="X261" i="10"/>
  <c r="X262" i="10"/>
  <c r="R262" i="10" s="1"/>
  <c r="Q262" i="10" s="1"/>
  <c r="O264" i="10"/>
  <c r="X265" i="10"/>
  <c r="Y265" i="10" s="1"/>
  <c r="X266" i="10"/>
  <c r="Y266" i="10" s="1"/>
  <c r="O268" i="10"/>
  <c r="X269" i="10"/>
  <c r="X270" i="10"/>
  <c r="O286" i="10"/>
  <c r="I286" i="10" s="1"/>
  <c r="J286" i="10" s="1"/>
  <c r="O289" i="10"/>
  <c r="X289" i="10"/>
  <c r="X292" i="10"/>
  <c r="O297" i="10"/>
  <c r="X297" i="10"/>
  <c r="Y297" i="10" s="1"/>
  <c r="O311" i="10"/>
  <c r="I311" i="10" s="1"/>
  <c r="J311" i="10" s="1"/>
  <c r="X313" i="10"/>
  <c r="R313" i="10" s="1"/>
  <c r="Q313" i="10" s="1"/>
  <c r="X314" i="10"/>
  <c r="X315" i="10"/>
  <c r="Y315" i="10" s="1"/>
  <c r="X316" i="10"/>
  <c r="X317" i="10"/>
  <c r="O320" i="10"/>
  <c r="I320" i="10" s="1"/>
  <c r="J320" i="10" s="1"/>
  <c r="X320" i="10"/>
  <c r="Y320" i="10" s="1"/>
  <c r="O328" i="10"/>
  <c r="I328" i="10" s="1"/>
  <c r="J328" i="10" s="1"/>
  <c r="X328" i="10"/>
  <c r="X331" i="10"/>
  <c r="Y331" i="10" s="1"/>
  <c r="O336" i="10"/>
  <c r="I336" i="10" s="1"/>
  <c r="J336" i="10" s="1"/>
  <c r="X336" i="10"/>
  <c r="O344" i="10"/>
  <c r="I344" i="10" s="1"/>
  <c r="J344" i="10" s="1"/>
  <c r="X344" i="10"/>
  <c r="Y344" i="10" s="1"/>
  <c r="O349" i="10"/>
  <c r="I349" i="10" s="1"/>
  <c r="J349" i="10" s="1"/>
  <c r="O358" i="10"/>
  <c r="X359" i="10"/>
  <c r="R359" i="10" s="1"/>
  <c r="Q359" i="10" s="1"/>
  <c r="O361" i="10"/>
  <c r="O376" i="10"/>
  <c r="I376" i="10" s="1"/>
  <c r="J376" i="10" s="1"/>
  <c r="O395" i="10"/>
  <c r="I395" i="10" s="1"/>
  <c r="J395" i="10" s="1"/>
  <c r="O408" i="10"/>
  <c r="Y413" i="10"/>
  <c r="O415" i="10"/>
  <c r="O416" i="10"/>
  <c r="I416" i="10" s="1"/>
  <c r="J416" i="10" s="1"/>
  <c r="O425" i="10"/>
  <c r="O433" i="10"/>
  <c r="I433" i="10" s="1"/>
  <c r="J433" i="10" s="1"/>
  <c r="O434" i="10"/>
  <c r="I434" i="10" s="1"/>
  <c r="J434" i="10" s="1"/>
  <c r="O465" i="10"/>
  <c r="O475" i="10"/>
  <c r="I475" i="10" s="1"/>
  <c r="J475" i="10" s="1"/>
  <c r="O476" i="10"/>
  <c r="I476" i="10" s="1"/>
  <c r="J476" i="10" s="1"/>
  <c r="X477" i="10"/>
  <c r="Y477" i="10" s="1"/>
  <c r="O482" i="10"/>
  <c r="O486" i="10"/>
  <c r="I486" i="10" s="1"/>
  <c r="J486" i="10" s="1"/>
  <c r="X488" i="10"/>
  <c r="R488" i="10" s="1"/>
  <c r="Q488" i="10" s="1"/>
  <c r="X489" i="10"/>
  <c r="Y489" i="10" s="1"/>
  <c r="X490" i="10"/>
  <c r="X491" i="10"/>
  <c r="R491" i="10" s="1"/>
  <c r="Q491" i="10" s="1"/>
  <c r="X492" i="10"/>
  <c r="Y492" i="10" s="1"/>
  <c r="X493" i="10"/>
  <c r="Y493" i="10" s="1"/>
  <c r="X494" i="10"/>
  <c r="X495" i="10"/>
  <c r="Y495" i="10" s="1"/>
  <c r="X496" i="10"/>
  <c r="X497" i="10"/>
  <c r="Y497" i="10" s="1"/>
  <c r="X498" i="10"/>
  <c r="X499" i="10"/>
  <c r="R499" i="10" s="1"/>
  <c r="Q499" i="10" s="1"/>
  <c r="X500" i="10"/>
  <c r="Y500" i="10" s="1"/>
  <c r="X501" i="10"/>
  <c r="Y501" i="10" s="1"/>
  <c r="X502" i="10"/>
  <c r="X503" i="10"/>
  <c r="X504" i="10"/>
  <c r="R504" i="10" s="1"/>
  <c r="Q504" i="10" s="1"/>
  <c r="X505" i="10"/>
  <c r="Y505" i="10" s="1"/>
  <c r="X506" i="10"/>
  <c r="X507" i="10"/>
  <c r="R507" i="10" s="1"/>
  <c r="Q507" i="10" s="1"/>
  <c r="X508" i="10"/>
  <c r="R508" i="10" s="1"/>
  <c r="Q508" i="10" s="1"/>
  <c r="X509" i="10"/>
  <c r="Y509" i="10" s="1"/>
  <c r="X510" i="10"/>
  <c r="X511" i="10"/>
  <c r="Y511" i="10" s="1"/>
  <c r="X512" i="10"/>
  <c r="X513" i="10"/>
  <c r="Y513" i="10" s="1"/>
  <c r="O515" i="10"/>
  <c r="O534" i="10"/>
  <c r="O542" i="10"/>
  <c r="O550" i="10"/>
  <c r="O556" i="10"/>
  <c r="I556" i="10" s="1"/>
  <c r="J556" i="10" s="1"/>
  <c r="X558" i="10"/>
  <c r="R558" i="10" s="1"/>
  <c r="Q558" i="10" s="1"/>
  <c r="O560" i="10"/>
  <c r="O561" i="10"/>
  <c r="I561" i="10" s="1"/>
  <c r="J561" i="10" s="1"/>
  <c r="O562" i="10"/>
  <c r="I562" i="10" s="1"/>
  <c r="J562" i="10" s="1"/>
  <c r="O563" i="10"/>
  <c r="I563" i="10" s="1"/>
  <c r="J563" i="10" s="1"/>
  <c r="O564" i="10"/>
  <c r="I564" i="10" s="1"/>
  <c r="J564" i="10" s="1"/>
  <c r="O565" i="10"/>
  <c r="I565" i="10" s="1"/>
  <c r="J565" i="10" s="1"/>
  <c r="O566" i="10"/>
  <c r="I566" i="10" s="1"/>
  <c r="J566" i="10" s="1"/>
  <c r="O567" i="10"/>
  <c r="I567" i="10" s="1"/>
  <c r="J567" i="10" s="1"/>
  <c r="O568" i="10"/>
  <c r="I568" i="10" s="1"/>
  <c r="J568" i="10" s="1"/>
  <c r="O569" i="10"/>
  <c r="I569" i="10" s="1"/>
  <c r="J569" i="10" s="1"/>
  <c r="O570" i="10"/>
  <c r="I570" i="10" s="1"/>
  <c r="J570" i="10" s="1"/>
  <c r="O571" i="10"/>
  <c r="I571" i="10" s="1"/>
  <c r="J571" i="10" s="1"/>
  <c r="O572" i="10"/>
  <c r="I572" i="10" s="1"/>
  <c r="J572" i="10" s="1"/>
  <c r="O573" i="10"/>
  <c r="I573" i="10" s="1"/>
  <c r="J573" i="10" s="1"/>
  <c r="O574" i="10"/>
  <c r="I574" i="10" s="1"/>
  <c r="J574" i="10" s="1"/>
  <c r="O575" i="10"/>
  <c r="I575" i="10" s="1"/>
  <c r="J575" i="10" s="1"/>
  <c r="O576" i="10"/>
  <c r="I576" i="10" s="1"/>
  <c r="J576" i="10" s="1"/>
  <c r="O577" i="10"/>
  <c r="I577" i="10" s="1"/>
  <c r="J577" i="10" s="1"/>
  <c r="O592" i="10"/>
  <c r="O623" i="10"/>
  <c r="I623" i="10" s="1"/>
  <c r="J623" i="10" s="1"/>
  <c r="O628" i="10"/>
  <c r="O633" i="10"/>
  <c r="I633" i="10" s="1"/>
  <c r="J633" i="10" s="1"/>
  <c r="O638" i="10"/>
  <c r="O641" i="10"/>
  <c r="O649" i="10"/>
  <c r="O661" i="10"/>
  <c r="O670" i="10"/>
  <c r="I670" i="10" s="1"/>
  <c r="J670" i="10" s="1"/>
  <c r="O673" i="10"/>
  <c r="O676" i="10"/>
  <c r="O679" i="10"/>
  <c r="O682" i="10"/>
  <c r="O685" i="10"/>
  <c r="O688" i="10"/>
  <c r="X690" i="10"/>
  <c r="R690" i="10" s="1"/>
  <c r="Q690" i="10" s="1"/>
  <c r="X707" i="10"/>
  <c r="X713" i="10"/>
  <c r="R713" i="10" s="1"/>
  <c r="Q713" i="10" s="1"/>
  <c r="X723" i="10"/>
  <c r="Y723" i="10" s="1"/>
  <c r="X729" i="10"/>
  <c r="R729" i="10" s="1"/>
  <c r="Q729" i="10" s="1"/>
  <c r="X739" i="10"/>
  <c r="X745" i="10"/>
  <c r="X755" i="10"/>
  <c r="R755" i="10" s="1"/>
  <c r="Q755" i="10" s="1"/>
  <c r="X760" i="10"/>
  <c r="O763" i="10"/>
  <c r="X772" i="10"/>
  <c r="Y803" i="10"/>
  <c r="R803" i="10"/>
  <c r="Q803" i="10" s="1"/>
  <c r="R815" i="10"/>
  <c r="Q815" i="10" s="1"/>
  <c r="Y815" i="10"/>
  <c r="O817" i="10"/>
  <c r="R823" i="10"/>
  <c r="Q823" i="10" s="1"/>
  <c r="Y823" i="10"/>
  <c r="Y830" i="10"/>
  <c r="R830" i="10"/>
  <c r="Q830" i="10" s="1"/>
  <c r="R837" i="10"/>
  <c r="Q837" i="10" s="1"/>
  <c r="Y837" i="10"/>
  <c r="X848" i="10"/>
  <c r="R867" i="10"/>
  <c r="Q867" i="10" s="1"/>
  <c r="O878" i="10"/>
  <c r="I878" i="10" s="1"/>
  <c r="J878" i="10" s="1"/>
  <c r="Y883" i="10"/>
  <c r="R883" i="10"/>
  <c r="Q883" i="10" s="1"/>
  <c r="R907" i="10"/>
  <c r="Q907" i="10" s="1"/>
  <c r="O964" i="10"/>
  <c r="I964" i="10" s="1"/>
  <c r="J964" i="10" s="1"/>
  <c r="O980" i="10"/>
  <c r="I980" i="10" s="1"/>
  <c r="J980" i="10" s="1"/>
  <c r="O1037" i="10"/>
  <c r="I1037" i="10" s="1"/>
  <c r="J1037" i="10" s="1"/>
  <c r="R1099" i="10"/>
  <c r="Q1099" i="10" s="1"/>
  <c r="X1121" i="10"/>
  <c r="Y1121" i="10" s="1"/>
  <c r="O1136" i="10"/>
  <c r="O696" i="10"/>
  <c r="I696" i="10" s="1"/>
  <c r="J696" i="10" s="1"/>
  <c r="O764" i="10"/>
  <c r="X784" i="10"/>
  <c r="X792" i="10"/>
  <c r="R819" i="10"/>
  <c r="Q819" i="10" s="1"/>
  <c r="O820" i="10"/>
  <c r="O822" i="10"/>
  <c r="O824" i="10"/>
  <c r="O836" i="10"/>
  <c r="I836" i="10" s="1"/>
  <c r="J836" i="10" s="1"/>
  <c r="X843" i="10"/>
  <c r="X851" i="10"/>
  <c r="Y851" i="10" s="1"/>
  <c r="X859" i="10"/>
  <c r="O862" i="10"/>
  <c r="X892" i="10"/>
  <c r="Y892" i="10" s="1"/>
  <c r="R900" i="10"/>
  <c r="Q900" i="10" s="1"/>
  <c r="R904" i="10"/>
  <c r="Q904" i="10" s="1"/>
  <c r="O916" i="10"/>
  <c r="I916" i="10" s="1"/>
  <c r="J916" i="10" s="1"/>
  <c r="O924" i="10"/>
  <c r="I924" i="10" s="1"/>
  <c r="J924" i="10" s="1"/>
  <c r="X946" i="10"/>
  <c r="O954" i="10"/>
  <c r="O996" i="10"/>
  <c r="I996" i="10" s="1"/>
  <c r="J996" i="10" s="1"/>
  <c r="O1049" i="10"/>
  <c r="I1049" i="10" s="1"/>
  <c r="J1049" i="10" s="1"/>
  <c r="O1058" i="10"/>
  <c r="O1059" i="10"/>
  <c r="I1059" i="10" s="1"/>
  <c r="J1059" i="10" s="1"/>
  <c r="O1060" i="10"/>
  <c r="I1060" i="10" s="1"/>
  <c r="J1060" i="10" s="1"/>
  <c r="O1066" i="10"/>
  <c r="I1066" i="10" s="1"/>
  <c r="J1066" i="10" s="1"/>
  <c r="O1067" i="10"/>
  <c r="I1067" i="10" s="1"/>
  <c r="J1067" i="10" s="1"/>
  <c r="O1068" i="10"/>
  <c r="I1068" i="10" s="1"/>
  <c r="J1068" i="10" s="1"/>
  <c r="O1084" i="10"/>
  <c r="X1109" i="10"/>
  <c r="R1109" i="10" s="1"/>
  <c r="Q1109" i="10" s="1"/>
  <c r="O1134" i="10"/>
  <c r="O1254" i="10"/>
  <c r="I1254" i="10" s="1"/>
  <c r="J1254" i="10" s="1"/>
  <c r="O1262" i="10"/>
  <c r="Y1314" i="10"/>
  <c r="R1314" i="10"/>
  <c r="Q1314" i="10" s="1"/>
  <c r="X1317" i="10"/>
  <c r="R1383" i="10"/>
  <c r="Q1383" i="10" s="1"/>
  <c r="Y1383" i="10"/>
  <c r="Y1416" i="10"/>
  <c r="R1416" i="10"/>
  <c r="Q1416" i="10" s="1"/>
  <c r="R1432" i="10"/>
  <c r="Q1432" i="10" s="1"/>
  <c r="Y1432" i="10"/>
  <c r="O693" i="10"/>
  <c r="O698" i="10"/>
  <c r="I698" i="10" s="1"/>
  <c r="J698" i="10" s="1"/>
  <c r="X756" i="10"/>
  <c r="R756" i="10" s="1"/>
  <c r="Q756" i="10" s="1"/>
  <c r="O758" i="10"/>
  <c r="O766" i="10"/>
  <c r="O773" i="10"/>
  <c r="I773" i="10" s="1"/>
  <c r="J773" i="10" s="1"/>
  <c r="X777" i="10"/>
  <c r="R777" i="10" s="1"/>
  <c r="Q777" i="10" s="1"/>
  <c r="X778" i="10"/>
  <c r="R778" i="10" s="1"/>
  <c r="Q778" i="10" s="1"/>
  <c r="X779" i="10"/>
  <c r="O781" i="10"/>
  <c r="I781" i="10" s="1"/>
  <c r="J781" i="10" s="1"/>
  <c r="X785" i="10"/>
  <c r="R785" i="10" s="1"/>
  <c r="Q785" i="10" s="1"/>
  <c r="X786" i="10"/>
  <c r="R786" i="10" s="1"/>
  <c r="Q786" i="10" s="1"/>
  <c r="X787" i="10"/>
  <c r="O789" i="10"/>
  <c r="I789" i="10" s="1"/>
  <c r="J789" i="10" s="1"/>
  <c r="X793" i="10"/>
  <c r="X794" i="10"/>
  <c r="R794" i="10" s="1"/>
  <c r="Q794" i="10" s="1"/>
  <c r="X795" i="10"/>
  <c r="O800" i="10"/>
  <c r="O807" i="10"/>
  <c r="O810" i="10"/>
  <c r="O826" i="10"/>
  <c r="I826" i="10" s="1"/>
  <c r="J826" i="10" s="1"/>
  <c r="X845" i="10"/>
  <c r="Y845" i="10" s="1"/>
  <c r="X846" i="10"/>
  <c r="Y846" i="10" s="1"/>
  <c r="O850" i="10"/>
  <c r="I850" i="10" s="1"/>
  <c r="J850" i="10" s="1"/>
  <c r="O852" i="10"/>
  <c r="I852" i="10" s="1"/>
  <c r="J852" i="10" s="1"/>
  <c r="X861" i="10"/>
  <c r="O864" i="10"/>
  <c r="I864" i="10" s="1"/>
  <c r="J864" i="10" s="1"/>
  <c r="O867" i="10"/>
  <c r="I867" i="10" s="1"/>
  <c r="J867" i="10" s="1"/>
  <c r="O875" i="10"/>
  <c r="I875" i="10" s="1"/>
  <c r="J875" i="10" s="1"/>
  <c r="O888" i="10"/>
  <c r="I888" i="10" s="1"/>
  <c r="J888" i="10" s="1"/>
  <c r="X888" i="10"/>
  <c r="Y888" i="10" s="1"/>
  <c r="O891" i="10"/>
  <c r="I891" i="10" s="1"/>
  <c r="J891" i="10" s="1"/>
  <c r="O914" i="10"/>
  <c r="X916" i="10"/>
  <c r="O917" i="10"/>
  <c r="I917" i="10" s="1"/>
  <c r="J917" i="10" s="1"/>
  <c r="O918" i="10"/>
  <c r="I918" i="10" s="1"/>
  <c r="J918" i="10" s="1"/>
  <c r="O919" i="10"/>
  <c r="I919" i="10" s="1"/>
  <c r="J919" i="10" s="1"/>
  <c r="X924" i="10"/>
  <c r="O925" i="10"/>
  <c r="I925" i="10" s="1"/>
  <c r="J925" i="10" s="1"/>
  <c r="O926" i="10"/>
  <c r="I926" i="10" s="1"/>
  <c r="J926" i="10" s="1"/>
  <c r="O927" i="10"/>
  <c r="I927" i="10" s="1"/>
  <c r="J927" i="10" s="1"/>
  <c r="X936" i="10"/>
  <c r="R936" i="10" s="1"/>
  <c r="Q936" i="10" s="1"/>
  <c r="O938" i="10"/>
  <c r="O953" i="10"/>
  <c r="X956" i="10"/>
  <c r="Y956" i="10" s="1"/>
  <c r="X957" i="10"/>
  <c r="R957" i="10" s="1"/>
  <c r="Q957" i="10" s="1"/>
  <c r="O961" i="10"/>
  <c r="I961" i="10" s="1"/>
  <c r="J961" i="10" s="1"/>
  <c r="X964" i="10"/>
  <c r="R964" i="10" s="1"/>
  <c r="Q964" i="10" s="1"/>
  <c r="X965" i="10"/>
  <c r="R965" i="10" s="1"/>
  <c r="Q965" i="10" s="1"/>
  <c r="O969" i="10"/>
  <c r="I969" i="10" s="1"/>
  <c r="J969" i="10" s="1"/>
  <c r="X972" i="10"/>
  <c r="R972" i="10" s="1"/>
  <c r="Q972" i="10" s="1"/>
  <c r="X973" i="10"/>
  <c r="R973" i="10" s="1"/>
  <c r="Q973" i="10" s="1"/>
  <c r="O977" i="10"/>
  <c r="I977" i="10" s="1"/>
  <c r="J977" i="10" s="1"/>
  <c r="X980" i="10"/>
  <c r="R980" i="10" s="1"/>
  <c r="Q980" i="10" s="1"/>
  <c r="X981" i="10"/>
  <c r="R981" i="10" s="1"/>
  <c r="Q981" i="10" s="1"/>
  <c r="O985" i="10"/>
  <c r="I985" i="10" s="1"/>
  <c r="J985" i="10" s="1"/>
  <c r="X988" i="10"/>
  <c r="Y988" i="10" s="1"/>
  <c r="X995" i="10"/>
  <c r="Y995" i="10" s="1"/>
  <c r="X996" i="10"/>
  <c r="Y996" i="10" s="1"/>
  <c r="X999" i="10"/>
  <c r="R999" i="10" s="1"/>
  <c r="Q999" i="10" s="1"/>
  <c r="X1001" i="10"/>
  <c r="R1001" i="10" s="1"/>
  <c r="Q1001" i="10" s="1"/>
  <c r="X1003" i="10"/>
  <c r="R1003" i="10" s="1"/>
  <c r="Q1003" i="10" s="1"/>
  <c r="X1005" i="10"/>
  <c r="Y1005" i="10" s="1"/>
  <c r="X1007" i="10"/>
  <c r="R1007" i="10" s="1"/>
  <c r="Q1007" i="10" s="1"/>
  <c r="X1009" i="10"/>
  <c r="R1009" i="10" s="1"/>
  <c r="Q1009" i="10" s="1"/>
  <c r="X1011" i="10"/>
  <c r="Y1011" i="10" s="1"/>
  <c r="X1013" i="10"/>
  <c r="Y1013" i="10" s="1"/>
  <c r="X1015" i="10"/>
  <c r="R1015" i="10" s="1"/>
  <c r="Q1015" i="10" s="1"/>
  <c r="X1017" i="10"/>
  <c r="R1017" i="10" s="1"/>
  <c r="Q1017" i="10" s="1"/>
  <c r="X1019" i="10"/>
  <c r="R1019" i="10" s="1"/>
  <c r="Q1019" i="10" s="1"/>
  <c r="X1021" i="10"/>
  <c r="Y1021" i="10" s="1"/>
  <c r="X1023" i="10"/>
  <c r="R1023" i="10" s="1"/>
  <c r="Q1023" i="10" s="1"/>
  <c r="O1025" i="10"/>
  <c r="O1043" i="10"/>
  <c r="O1044" i="10"/>
  <c r="I1044" i="10" s="1"/>
  <c r="J1044" i="10" s="1"/>
  <c r="X1049" i="10"/>
  <c r="O1050" i="10"/>
  <c r="I1050" i="10" s="1"/>
  <c r="J1050" i="10" s="1"/>
  <c r="O1051" i="10"/>
  <c r="I1051" i="10" s="1"/>
  <c r="J1051" i="10" s="1"/>
  <c r="O1052" i="10"/>
  <c r="I1052" i="10" s="1"/>
  <c r="J1052" i="10" s="1"/>
  <c r="X1057" i="10"/>
  <c r="Y1057" i="10" s="1"/>
  <c r="X1058" i="10"/>
  <c r="R1058" i="10" s="1"/>
  <c r="Q1058" i="10" s="1"/>
  <c r="X1059" i="10"/>
  <c r="R1059" i="10" s="1"/>
  <c r="Q1059" i="10" s="1"/>
  <c r="X1060" i="10"/>
  <c r="O1061" i="10"/>
  <c r="I1061" i="10" s="1"/>
  <c r="J1061" i="10" s="1"/>
  <c r="X1066" i="10"/>
  <c r="R1066" i="10" s="1"/>
  <c r="Q1066" i="10" s="1"/>
  <c r="X1067" i="10"/>
  <c r="R1067" i="10" s="1"/>
  <c r="Q1067" i="10" s="1"/>
  <c r="X1068" i="10"/>
  <c r="O1069" i="10"/>
  <c r="I1069" i="10" s="1"/>
  <c r="J1069" i="10" s="1"/>
  <c r="O1070" i="10"/>
  <c r="O1071" i="10"/>
  <c r="I1071" i="10" s="1"/>
  <c r="J1071" i="10" s="1"/>
  <c r="O1078" i="10"/>
  <c r="R1086" i="10"/>
  <c r="Q1086" i="10" s="1"/>
  <c r="O1088" i="10"/>
  <c r="I1088" i="10" s="1"/>
  <c r="J1088" i="10" s="1"/>
  <c r="X1089" i="10"/>
  <c r="X1094" i="10"/>
  <c r="R1094" i="10" s="1"/>
  <c r="Q1094" i="10" s="1"/>
  <c r="X1098" i="10"/>
  <c r="Y1098" i="10" s="1"/>
  <c r="O1103" i="10"/>
  <c r="I1103" i="10" s="1"/>
  <c r="J1103" i="10" s="1"/>
  <c r="O1107" i="10"/>
  <c r="I1107" i="10" s="1"/>
  <c r="J1107" i="10" s="1"/>
  <c r="O1110" i="10"/>
  <c r="I1110" i="10" s="1"/>
  <c r="J1110" i="10" s="1"/>
  <c r="X1114" i="10"/>
  <c r="Y1114" i="10" s="1"/>
  <c r="X1115" i="10"/>
  <c r="R1115" i="10" s="1"/>
  <c r="Q1115" i="10" s="1"/>
  <c r="O1120" i="10"/>
  <c r="I1120" i="10" s="1"/>
  <c r="J1120" i="10" s="1"/>
  <c r="O1123" i="10"/>
  <c r="I1123" i="10" s="1"/>
  <c r="J1123" i="10" s="1"/>
  <c r="O1138" i="10"/>
  <c r="O1141" i="10"/>
  <c r="I1141" i="10" s="1"/>
  <c r="J1141" i="10" s="1"/>
  <c r="O1147" i="10"/>
  <c r="O1154" i="10"/>
  <c r="X1175" i="10"/>
  <c r="Y1175" i="10" s="1"/>
  <c r="O1204" i="10"/>
  <c r="O1205" i="10"/>
  <c r="I1205" i="10" s="1"/>
  <c r="J1205" i="10" s="1"/>
  <c r="O1244" i="10"/>
  <c r="O1246" i="10"/>
  <c r="I1246" i="10" s="1"/>
  <c r="J1246" i="10" s="1"/>
  <c r="O1256" i="10"/>
  <c r="O1265" i="10"/>
  <c r="O1266" i="10"/>
  <c r="I1266" i="10" s="1"/>
  <c r="J1266" i="10" s="1"/>
  <c r="O1269" i="10"/>
  <c r="I1269" i="10" s="1"/>
  <c r="J1269" i="10" s="1"/>
  <c r="O1274" i="10"/>
  <c r="O1275" i="10"/>
  <c r="I1275" i="10" s="1"/>
  <c r="J1275" i="10" s="1"/>
  <c r="O1277" i="10"/>
  <c r="X1283" i="10"/>
  <c r="R1283" i="10" s="1"/>
  <c r="Q1283" i="10" s="1"/>
  <c r="X1284" i="10"/>
  <c r="Y1284" i="10" s="1"/>
  <c r="O1287" i="10"/>
  <c r="O1293" i="10"/>
  <c r="O1301" i="10"/>
  <c r="I1301" i="10" s="1"/>
  <c r="J1301" i="10" s="1"/>
  <c r="X1309" i="10"/>
  <c r="Y1309" i="10" s="1"/>
  <c r="X1310" i="10"/>
  <c r="X1313" i="10"/>
  <c r="R1313" i="10" s="1"/>
  <c r="Q1313" i="10" s="1"/>
  <c r="X1315" i="10"/>
  <c r="Y1315" i="10" s="1"/>
  <c r="O1323" i="10"/>
  <c r="I1323" i="10" s="1"/>
  <c r="J1323" i="10" s="1"/>
  <c r="X1330" i="10"/>
  <c r="Y1330" i="10" s="1"/>
  <c r="O1361" i="10"/>
  <c r="I1361" i="10" s="1"/>
  <c r="J1361" i="10" s="1"/>
  <c r="X1374" i="10"/>
  <c r="R1374" i="10" s="1"/>
  <c r="Q1374" i="10" s="1"/>
  <c r="X1389" i="10"/>
  <c r="R1389" i="10" s="1"/>
  <c r="Q1389" i="10" s="1"/>
  <c r="O1436" i="10"/>
  <c r="R1451" i="10"/>
  <c r="Q1451" i="10" s="1"/>
  <c r="Y1451" i="10"/>
  <c r="O1453" i="10"/>
  <c r="I1453" i="10" s="1"/>
  <c r="J1453" i="10" s="1"/>
  <c r="X1464" i="10"/>
  <c r="O784" i="10"/>
  <c r="I784" i="10" s="1"/>
  <c r="J784" i="10" s="1"/>
  <c r="X788" i="10"/>
  <c r="O792" i="10"/>
  <c r="I792" i="10" s="1"/>
  <c r="J792" i="10" s="1"/>
  <c r="X796" i="10"/>
  <c r="O799" i="10"/>
  <c r="O806" i="10"/>
  <c r="O819" i="10"/>
  <c r="O823" i="10"/>
  <c r="I823" i="10" s="1"/>
  <c r="J823" i="10" s="1"/>
  <c r="O825" i="10"/>
  <c r="I825" i="10" s="1"/>
  <c r="J825" i="10" s="1"/>
  <c r="X828" i="10"/>
  <c r="O834" i="10"/>
  <c r="I834" i="10" s="1"/>
  <c r="J834" i="10" s="1"/>
  <c r="O837" i="10"/>
  <c r="I837" i="10" s="1"/>
  <c r="J837" i="10" s="1"/>
  <c r="O839" i="10"/>
  <c r="X842" i="10"/>
  <c r="R842" i="10" s="1"/>
  <c r="Q842" i="10" s="1"/>
  <c r="O844" i="10"/>
  <c r="I844" i="10" s="1"/>
  <c r="J844" i="10" s="1"/>
  <c r="O854" i="10"/>
  <c r="I854" i="10" s="1"/>
  <c r="J854" i="10" s="1"/>
  <c r="X858" i="10"/>
  <c r="O860" i="10"/>
  <c r="I860" i="10" s="1"/>
  <c r="J860" i="10" s="1"/>
  <c r="O871" i="10"/>
  <c r="I871" i="10" s="1"/>
  <c r="J871" i="10" s="1"/>
  <c r="O872" i="10"/>
  <c r="I872" i="10" s="1"/>
  <c r="J872" i="10" s="1"/>
  <c r="X877" i="10"/>
  <c r="X878" i="10"/>
  <c r="Y878" i="10" s="1"/>
  <c r="X880" i="10"/>
  <c r="R880" i="10" s="1"/>
  <c r="Q880" i="10" s="1"/>
  <c r="O884" i="10"/>
  <c r="I884" i="10" s="1"/>
  <c r="J884" i="10" s="1"/>
  <c r="X884" i="10"/>
  <c r="O887" i="10"/>
  <c r="I887" i="10" s="1"/>
  <c r="J887" i="10" s="1"/>
  <c r="X893" i="10"/>
  <c r="R893" i="10" s="1"/>
  <c r="Q893" i="10" s="1"/>
  <c r="X894" i="10"/>
  <c r="Y894" i="10" s="1"/>
  <c r="X917" i="10"/>
  <c r="R917" i="10" s="1"/>
  <c r="Q917" i="10" s="1"/>
  <c r="X918" i="10"/>
  <c r="R918" i="10" s="1"/>
  <c r="Q918" i="10" s="1"/>
  <c r="X919" i="10"/>
  <c r="X925" i="10"/>
  <c r="R925" i="10" s="1"/>
  <c r="Q925" i="10" s="1"/>
  <c r="X926" i="10"/>
  <c r="R926" i="10" s="1"/>
  <c r="Q926" i="10" s="1"/>
  <c r="X927" i="10"/>
  <c r="O934" i="10"/>
  <c r="O935" i="10"/>
  <c r="I935" i="10" s="1"/>
  <c r="J935" i="10" s="1"/>
  <c r="X940" i="10"/>
  <c r="X958" i="10"/>
  <c r="R958" i="10" s="1"/>
  <c r="Q958" i="10" s="1"/>
  <c r="X959" i="10"/>
  <c r="O963" i="10"/>
  <c r="I963" i="10" s="1"/>
  <c r="J963" i="10" s="1"/>
  <c r="X966" i="10"/>
  <c r="X967" i="10"/>
  <c r="R967" i="10" s="1"/>
  <c r="Q967" i="10" s="1"/>
  <c r="O971" i="10"/>
  <c r="I971" i="10" s="1"/>
  <c r="J971" i="10" s="1"/>
  <c r="X974" i="10"/>
  <c r="R974" i="10" s="1"/>
  <c r="Q974" i="10" s="1"/>
  <c r="X975" i="10"/>
  <c r="O979" i="10"/>
  <c r="I979" i="10" s="1"/>
  <c r="J979" i="10" s="1"/>
  <c r="X982" i="10"/>
  <c r="X983" i="10"/>
  <c r="R983" i="10" s="1"/>
  <c r="Q983" i="10" s="1"/>
  <c r="O987" i="10"/>
  <c r="I987" i="10" s="1"/>
  <c r="J987" i="10" s="1"/>
  <c r="X1032" i="10"/>
  <c r="R1032" i="10" s="1"/>
  <c r="Q1032" i="10" s="1"/>
  <c r="X1037" i="10"/>
  <c r="R1037" i="10" s="1"/>
  <c r="Q1037" i="10" s="1"/>
  <c r="X1040" i="10"/>
  <c r="Y1040" i="10" s="1"/>
  <c r="X1050" i="10"/>
  <c r="R1050" i="10" s="1"/>
  <c r="Q1050" i="10" s="1"/>
  <c r="X1051" i="10"/>
  <c r="R1051" i="10" s="1"/>
  <c r="Q1051" i="10" s="1"/>
  <c r="X1052" i="10"/>
  <c r="X1061" i="10"/>
  <c r="X1069" i="10"/>
  <c r="O1076" i="10"/>
  <c r="O1077" i="10"/>
  <c r="I1077" i="10" s="1"/>
  <c r="J1077" i="10" s="1"/>
  <c r="O1081" i="10"/>
  <c r="I1081" i="10" s="1"/>
  <c r="J1081" i="10" s="1"/>
  <c r="O1090" i="10"/>
  <c r="I1090" i="10" s="1"/>
  <c r="J1090" i="10" s="1"/>
  <c r="X1091" i="10"/>
  <c r="O1092" i="10"/>
  <c r="I1092" i="10" s="1"/>
  <c r="J1092" i="10" s="1"/>
  <c r="O1096" i="10"/>
  <c r="I1096" i="10" s="1"/>
  <c r="J1096" i="10" s="1"/>
  <c r="X1102" i="10"/>
  <c r="X1106" i="10"/>
  <c r="R1106" i="10" s="1"/>
  <c r="Q1106" i="10" s="1"/>
  <c r="O1111" i="10"/>
  <c r="I1111" i="10" s="1"/>
  <c r="J1111" i="10" s="1"/>
  <c r="X1118" i="10"/>
  <c r="Y1118" i="10" s="1"/>
  <c r="X1119" i="10"/>
  <c r="O1124" i="10"/>
  <c r="I1124" i="10" s="1"/>
  <c r="J1124" i="10" s="1"/>
  <c r="X1126" i="10"/>
  <c r="Y1126" i="10" s="1"/>
  <c r="O1129" i="10"/>
  <c r="X1130" i="10"/>
  <c r="O1145" i="10"/>
  <c r="I1145" i="10" s="1"/>
  <c r="J1145" i="10" s="1"/>
  <c r="X1176" i="10"/>
  <c r="O1182" i="10"/>
  <c r="O1186" i="10"/>
  <c r="O1190" i="10"/>
  <c r="X1205" i="10"/>
  <c r="O1208" i="10"/>
  <c r="O1209" i="10"/>
  <c r="I1209" i="10" s="1"/>
  <c r="J1209" i="10" s="1"/>
  <c r="O1210" i="10"/>
  <c r="I1210" i="10" s="1"/>
  <c r="J1210" i="10" s="1"/>
  <c r="O1211" i="10"/>
  <c r="I1211" i="10" s="1"/>
  <c r="J1211" i="10" s="1"/>
  <c r="O1212" i="10"/>
  <c r="I1212" i="10" s="1"/>
  <c r="J1212" i="10" s="1"/>
  <c r="O1213" i="10"/>
  <c r="I1213" i="10" s="1"/>
  <c r="J1213" i="10" s="1"/>
  <c r="O1214" i="10"/>
  <c r="I1214" i="10" s="1"/>
  <c r="J1214" i="10" s="1"/>
  <c r="O1215" i="10"/>
  <c r="I1215" i="10" s="1"/>
  <c r="J1215" i="10" s="1"/>
  <c r="O1216" i="10"/>
  <c r="I1216" i="10" s="1"/>
  <c r="J1216" i="10" s="1"/>
  <c r="O1217" i="10"/>
  <c r="I1217" i="10" s="1"/>
  <c r="J1217" i="10" s="1"/>
  <c r="O1218" i="10"/>
  <c r="I1218" i="10" s="1"/>
  <c r="J1218" i="10" s="1"/>
  <c r="O1219" i="10"/>
  <c r="I1219" i="10" s="1"/>
  <c r="J1219" i="10" s="1"/>
  <c r="O1220" i="10"/>
  <c r="I1220" i="10" s="1"/>
  <c r="J1220" i="10" s="1"/>
  <c r="O1221" i="10"/>
  <c r="I1221" i="10" s="1"/>
  <c r="J1221" i="10" s="1"/>
  <c r="O1222" i="10"/>
  <c r="I1222" i="10" s="1"/>
  <c r="J1222" i="10" s="1"/>
  <c r="O1223" i="10"/>
  <c r="I1223" i="10" s="1"/>
  <c r="J1223" i="10" s="1"/>
  <c r="O1224" i="10"/>
  <c r="I1224" i="10" s="1"/>
  <c r="J1224" i="10" s="1"/>
  <c r="O1225" i="10"/>
  <c r="I1225" i="10" s="1"/>
  <c r="J1225" i="10" s="1"/>
  <c r="O1226" i="10"/>
  <c r="I1226" i="10" s="1"/>
  <c r="J1226" i="10" s="1"/>
  <c r="O1227" i="10"/>
  <c r="I1227" i="10" s="1"/>
  <c r="J1227" i="10" s="1"/>
  <c r="O1228" i="10"/>
  <c r="I1228" i="10" s="1"/>
  <c r="J1228" i="10" s="1"/>
  <c r="O1229" i="10"/>
  <c r="I1229" i="10" s="1"/>
  <c r="J1229" i="10" s="1"/>
  <c r="O1230" i="10"/>
  <c r="I1230" i="10" s="1"/>
  <c r="J1230" i="10" s="1"/>
  <c r="O1231" i="10"/>
  <c r="I1231" i="10" s="1"/>
  <c r="J1231" i="10" s="1"/>
  <c r="O1232" i="10"/>
  <c r="I1232" i="10" s="1"/>
  <c r="J1232" i="10" s="1"/>
  <c r="O1233" i="10"/>
  <c r="I1233" i="10" s="1"/>
  <c r="J1233" i="10" s="1"/>
  <c r="O1234" i="10"/>
  <c r="I1234" i="10" s="1"/>
  <c r="J1234" i="10" s="1"/>
  <c r="O1235" i="10"/>
  <c r="I1235" i="10" s="1"/>
  <c r="J1235" i="10" s="1"/>
  <c r="O1236" i="10"/>
  <c r="I1236" i="10" s="1"/>
  <c r="J1236" i="10" s="1"/>
  <c r="O1243" i="10"/>
  <c r="I1243" i="10" s="1"/>
  <c r="J1243" i="10" s="1"/>
  <c r="O1255" i="10"/>
  <c r="O1268" i="10"/>
  <c r="O1299" i="10"/>
  <c r="I1299" i="10" s="1"/>
  <c r="J1299" i="10" s="1"/>
  <c r="O1307" i="10"/>
  <c r="I1307" i="10" s="1"/>
  <c r="J1307" i="10" s="1"/>
  <c r="X1311" i="10"/>
  <c r="Y1311" i="10" s="1"/>
  <c r="X1322" i="10"/>
  <c r="O1329" i="10"/>
  <c r="I1329" i="10" s="1"/>
  <c r="J1329" i="10" s="1"/>
  <c r="O1417" i="10"/>
  <c r="I1417" i="10" s="1"/>
  <c r="J1417" i="10" s="1"/>
  <c r="Y1420" i="10"/>
  <c r="R1420" i="10"/>
  <c r="Q1420" i="10" s="1"/>
  <c r="O1425" i="10"/>
  <c r="I1425" i="10" s="1"/>
  <c r="J1425" i="10" s="1"/>
  <c r="Y1459" i="10"/>
  <c r="R1459" i="10"/>
  <c r="Q1459" i="10" s="1"/>
  <c r="Y1468" i="10"/>
  <c r="R1468" i="10"/>
  <c r="Q1468" i="10" s="1"/>
  <c r="X1275" i="10"/>
  <c r="X1276" i="10"/>
  <c r="X1277" i="10"/>
  <c r="R1277" i="10" s="1"/>
  <c r="Q1277" i="10" s="1"/>
  <c r="O1279" i="10"/>
  <c r="X1280" i="10"/>
  <c r="X1282" i="10"/>
  <c r="O1284" i="10"/>
  <c r="I1284" i="10" s="1"/>
  <c r="J1284" i="10" s="1"/>
  <c r="X1286" i="10"/>
  <c r="Y1286" i="10" s="1"/>
  <c r="O1296" i="10"/>
  <c r="O1300" i="10"/>
  <c r="O1304" i="10"/>
  <c r="O1310" i="10"/>
  <c r="I1310" i="10" s="1"/>
  <c r="J1310" i="10" s="1"/>
  <c r="O1318" i="10"/>
  <c r="I1318" i="10" s="1"/>
  <c r="J1318" i="10" s="1"/>
  <c r="X1328" i="10"/>
  <c r="O1331" i="10"/>
  <c r="O1332" i="10"/>
  <c r="X1332" i="10"/>
  <c r="O1338" i="10"/>
  <c r="O1339" i="10"/>
  <c r="O1342" i="10"/>
  <c r="O1343" i="10"/>
  <c r="O1354" i="10"/>
  <c r="X1356" i="10"/>
  <c r="O1358" i="10"/>
  <c r="I1358" i="10" s="1"/>
  <c r="J1358" i="10" s="1"/>
  <c r="O1368" i="10"/>
  <c r="X1372" i="10"/>
  <c r="O1374" i="10"/>
  <c r="I1374" i="10" s="1"/>
  <c r="J1374" i="10" s="1"/>
  <c r="X1375" i="10"/>
  <c r="Y1375" i="10" s="1"/>
  <c r="O1383" i="10"/>
  <c r="I1383" i="10" s="1"/>
  <c r="J1383" i="10" s="1"/>
  <c r="O1388" i="10"/>
  <c r="I1388" i="10" s="1"/>
  <c r="J1388" i="10" s="1"/>
  <c r="O1389" i="10"/>
  <c r="I1389" i="10" s="1"/>
  <c r="J1389" i="10" s="1"/>
  <c r="O1396" i="10"/>
  <c r="I1396" i="10" s="1"/>
  <c r="J1396" i="10" s="1"/>
  <c r="O1398" i="10"/>
  <c r="I1398" i="10" s="1"/>
  <c r="J1398" i="10" s="1"/>
  <c r="O1399" i="10"/>
  <c r="I1399" i="10" s="1"/>
  <c r="J1399" i="10" s="1"/>
  <c r="O1403" i="10"/>
  <c r="O1405" i="10"/>
  <c r="O1408" i="10"/>
  <c r="I1408" i="10" s="1"/>
  <c r="J1408" i="10" s="1"/>
  <c r="O1420" i="10"/>
  <c r="I1420" i="10" s="1"/>
  <c r="J1420" i="10" s="1"/>
  <c r="O1437" i="10"/>
  <c r="I1437" i="10" s="1"/>
  <c r="J1437" i="10" s="1"/>
  <c r="X1445" i="10"/>
  <c r="R1445" i="10" s="1"/>
  <c r="Q1445" i="10" s="1"/>
  <c r="X1447" i="10"/>
  <c r="O1454" i="10"/>
  <c r="I1454" i="10" s="1"/>
  <c r="J1454" i="10" s="1"/>
  <c r="O1459" i="10"/>
  <c r="I1459" i="10" s="1"/>
  <c r="J1459" i="10" s="1"/>
  <c r="O1473" i="10"/>
  <c r="I1473" i="10" s="1"/>
  <c r="J1473" i="10" s="1"/>
  <c r="O1475" i="10"/>
  <c r="I1475" i="10" s="1"/>
  <c r="J1475" i="10" s="1"/>
  <c r="X1482" i="10"/>
  <c r="X1486" i="10"/>
  <c r="O234" i="12"/>
  <c r="X1423" i="10"/>
  <c r="O1457" i="10"/>
  <c r="O1463" i="10"/>
  <c r="I1463" i="10" s="1"/>
  <c r="J1463" i="10" s="1"/>
  <c r="X1466" i="10"/>
  <c r="R1466" i="10" s="1"/>
  <c r="Q1466" i="10" s="1"/>
  <c r="X1472" i="10"/>
  <c r="O1477" i="10"/>
  <c r="I1477" i="10" s="1"/>
  <c r="J1477" i="10" s="1"/>
  <c r="O1479" i="10"/>
  <c r="O111" i="12"/>
  <c r="I111" i="12" s="1"/>
  <c r="J111" i="12" s="1"/>
  <c r="O1314" i="10"/>
  <c r="I1314" i="10" s="1"/>
  <c r="J1314" i="10" s="1"/>
  <c r="O1322" i="10"/>
  <c r="I1322" i="10" s="1"/>
  <c r="J1322" i="10" s="1"/>
  <c r="O1328" i="10"/>
  <c r="X1331" i="10"/>
  <c r="R1331" i="10" s="1"/>
  <c r="Q1331" i="10" s="1"/>
  <c r="O1352" i="10"/>
  <c r="O1356" i="10"/>
  <c r="I1356" i="10" s="1"/>
  <c r="J1356" i="10" s="1"/>
  <c r="X1357" i="10"/>
  <c r="X1358" i="10"/>
  <c r="R1358" i="10" s="1"/>
  <c r="Q1358" i="10" s="1"/>
  <c r="O1366" i="10"/>
  <c r="O1369" i="10"/>
  <c r="O1372" i="10"/>
  <c r="I1372" i="10" s="1"/>
  <c r="J1372" i="10" s="1"/>
  <c r="O1376" i="10"/>
  <c r="O1379" i="10"/>
  <c r="I1379" i="10" s="1"/>
  <c r="J1379" i="10" s="1"/>
  <c r="O1386" i="10"/>
  <c r="I1386" i="10" s="1"/>
  <c r="J1386" i="10" s="1"/>
  <c r="O1387" i="10"/>
  <c r="I1387" i="10" s="1"/>
  <c r="J1387" i="10" s="1"/>
  <c r="O1390" i="10"/>
  <c r="I1390" i="10" s="1"/>
  <c r="J1390" i="10" s="1"/>
  <c r="O1394" i="10"/>
  <c r="O1401" i="10"/>
  <c r="Y1401" i="10"/>
  <c r="O1411" i="10"/>
  <c r="O1413" i="10"/>
  <c r="O1416" i="10"/>
  <c r="I1416" i="10" s="1"/>
  <c r="J1416" i="10" s="1"/>
  <c r="O1424" i="10"/>
  <c r="I1424" i="10" s="1"/>
  <c r="J1424" i="10" s="1"/>
  <c r="O1433" i="10"/>
  <c r="I1433" i="10" s="1"/>
  <c r="J1433" i="10" s="1"/>
  <c r="Y1436" i="10"/>
  <c r="O1449" i="10"/>
  <c r="O1455" i="10"/>
  <c r="O1460" i="10"/>
  <c r="I1460" i="10" s="1"/>
  <c r="J1460" i="10" s="1"/>
  <c r="O1462" i="10"/>
  <c r="O1464" i="10"/>
  <c r="I1464" i="10" s="1"/>
  <c r="J1464" i="10" s="1"/>
  <c r="X1467" i="10"/>
  <c r="O1470" i="10"/>
  <c r="X1474" i="10"/>
  <c r="X1476" i="10"/>
  <c r="O1483" i="10"/>
  <c r="I1483" i="10" s="1"/>
  <c r="J1483" i="10" s="1"/>
  <c r="O1485" i="10"/>
  <c r="O266" i="12"/>
  <c r="O94" i="12"/>
  <c r="I94" i="12" s="1"/>
  <c r="J94" i="12" s="1"/>
  <c r="O96" i="12"/>
  <c r="I96" i="12" s="1"/>
  <c r="J96" i="12" s="1"/>
  <c r="O98" i="12"/>
  <c r="I98" i="12" s="1"/>
  <c r="J98" i="12" s="1"/>
  <c r="O100" i="12"/>
  <c r="O102" i="12"/>
  <c r="I102" i="12" s="1"/>
  <c r="J102" i="12" s="1"/>
  <c r="O114" i="12"/>
  <c r="I114" i="12" s="1"/>
  <c r="J114" i="12" s="1"/>
  <c r="O116" i="12"/>
  <c r="O118" i="12"/>
  <c r="I118" i="12" s="1"/>
  <c r="J118" i="12" s="1"/>
  <c r="O120" i="12"/>
  <c r="I120" i="12" s="1"/>
  <c r="J120" i="12" s="1"/>
  <c r="O122" i="12"/>
  <c r="I122" i="12" s="1"/>
  <c r="J122" i="12" s="1"/>
  <c r="O124" i="12"/>
  <c r="I124" i="12" s="1"/>
  <c r="J124" i="12" s="1"/>
  <c r="O126" i="12"/>
  <c r="I126" i="12" s="1"/>
  <c r="J126" i="12" s="1"/>
  <c r="O128" i="12"/>
  <c r="I128" i="12" s="1"/>
  <c r="J128" i="12" s="1"/>
  <c r="O130" i="12"/>
  <c r="I130" i="12" s="1"/>
  <c r="J130" i="12" s="1"/>
  <c r="O132" i="12"/>
  <c r="I132" i="12" s="1"/>
  <c r="J132" i="12" s="1"/>
  <c r="O134" i="12"/>
  <c r="I134" i="12" s="1"/>
  <c r="J134" i="12" s="1"/>
  <c r="O136" i="12"/>
  <c r="I136" i="12" s="1"/>
  <c r="J136" i="12" s="1"/>
  <c r="O138" i="12"/>
  <c r="I138" i="12" s="1"/>
  <c r="J138" i="12" s="1"/>
  <c r="O140" i="12"/>
  <c r="I140" i="12" s="1"/>
  <c r="J140" i="12" s="1"/>
  <c r="O142" i="12"/>
  <c r="I142" i="12" s="1"/>
  <c r="J142" i="12" s="1"/>
  <c r="O144" i="12"/>
  <c r="I144" i="12" s="1"/>
  <c r="J144" i="12" s="1"/>
  <c r="O146" i="12"/>
  <c r="I146" i="12" s="1"/>
  <c r="J146" i="12" s="1"/>
  <c r="O148" i="12"/>
  <c r="I148" i="12" s="1"/>
  <c r="J148" i="12" s="1"/>
  <c r="O150" i="12"/>
  <c r="I150" i="12" s="1"/>
  <c r="J150" i="12" s="1"/>
  <c r="O153" i="12"/>
  <c r="O155" i="12"/>
  <c r="O157" i="12"/>
  <c r="O159" i="12"/>
  <c r="O161" i="12"/>
  <c r="O163" i="12"/>
  <c r="O165" i="12"/>
  <c r="O167" i="12"/>
  <c r="O169" i="12"/>
  <c r="O171" i="12"/>
  <c r="O192" i="12"/>
  <c r="I192" i="12" s="1"/>
  <c r="J192" i="12" s="1"/>
  <c r="O194" i="12"/>
  <c r="I194" i="12" s="1"/>
  <c r="J194" i="12" s="1"/>
  <c r="O196" i="12"/>
  <c r="I196" i="12" s="1"/>
  <c r="J196" i="12" s="1"/>
  <c r="O201" i="12"/>
  <c r="O207" i="12"/>
  <c r="I207" i="12" s="1"/>
  <c r="J207" i="12" s="1"/>
  <c r="O211" i="12"/>
  <c r="I211" i="12" s="1"/>
  <c r="J211" i="12" s="1"/>
  <c r="O215" i="12"/>
  <c r="I215" i="12" s="1"/>
  <c r="J215" i="12" s="1"/>
  <c r="O219" i="12"/>
  <c r="I219" i="12" s="1"/>
  <c r="J219" i="12" s="1"/>
  <c r="O223" i="12"/>
  <c r="I223" i="12" s="1"/>
  <c r="J223" i="12" s="1"/>
  <c r="O227" i="12"/>
  <c r="I227" i="12" s="1"/>
  <c r="J227" i="12" s="1"/>
  <c r="O238" i="12"/>
  <c r="O240" i="12"/>
  <c r="O243" i="12"/>
  <c r="I243" i="12" s="1"/>
  <c r="J243" i="12" s="1"/>
  <c r="O250" i="12"/>
  <c r="I250" i="12" s="1"/>
  <c r="J250" i="12" s="1"/>
  <c r="O255" i="12"/>
  <c r="I255" i="12" s="1"/>
  <c r="J255" i="12" s="1"/>
  <c r="O261" i="12"/>
  <c r="I261" i="12" s="1"/>
  <c r="J261" i="12" s="1"/>
  <c r="O272" i="12"/>
  <c r="O314" i="12"/>
  <c r="I314" i="12" s="1"/>
  <c r="J314" i="12" s="1"/>
  <c r="O316" i="12"/>
  <c r="I316" i="12" s="1"/>
  <c r="J316" i="12" s="1"/>
  <c r="O318" i="12"/>
  <c r="I318" i="12" s="1"/>
  <c r="J318" i="12" s="1"/>
  <c r="O320" i="12"/>
  <c r="I320" i="12" s="1"/>
  <c r="J320" i="12" s="1"/>
  <c r="O322" i="12"/>
  <c r="I322" i="12" s="1"/>
  <c r="J322" i="12" s="1"/>
  <c r="O324" i="12"/>
  <c r="I324" i="12" s="1"/>
  <c r="J324" i="12" s="1"/>
  <c r="O326" i="12"/>
  <c r="I326" i="12" s="1"/>
  <c r="J326" i="12" s="1"/>
  <c r="O328" i="12"/>
  <c r="I328" i="12" s="1"/>
  <c r="J328" i="12" s="1"/>
  <c r="O330" i="12"/>
  <c r="I330" i="12" s="1"/>
  <c r="J330" i="12" s="1"/>
  <c r="O332" i="12"/>
  <c r="I332" i="12" s="1"/>
  <c r="J332" i="12" s="1"/>
  <c r="O334" i="12"/>
  <c r="I334" i="12" s="1"/>
  <c r="J334" i="12" s="1"/>
  <c r="O336" i="12"/>
  <c r="I336" i="12" s="1"/>
  <c r="J336" i="12" s="1"/>
  <c r="O338" i="12"/>
  <c r="I338" i="12" s="1"/>
  <c r="J338" i="12" s="1"/>
  <c r="O340" i="12"/>
  <c r="I340" i="12" s="1"/>
  <c r="J340" i="12" s="1"/>
  <c r="O342" i="12"/>
  <c r="I342" i="12" s="1"/>
  <c r="J342" i="12" s="1"/>
  <c r="O344" i="12"/>
  <c r="I344" i="12" s="1"/>
  <c r="J344" i="12" s="1"/>
  <c r="O396" i="12"/>
  <c r="I396" i="12" s="1"/>
  <c r="J396" i="12" s="1"/>
  <c r="O424" i="12"/>
  <c r="I424" i="12" s="1"/>
  <c r="J424" i="12" s="1"/>
  <c r="O545" i="12"/>
  <c r="I545" i="12" s="1"/>
  <c r="J545" i="12" s="1"/>
  <c r="O601" i="12"/>
  <c r="O667" i="12"/>
  <c r="O687" i="12"/>
  <c r="O804" i="12"/>
  <c r="O959" i="12"/>
  <c r="I959" i="12" s="1"/>
  <c r="J959" i="12" s="1"/>
  <c r="O1303" i="12"/>
  <c r="I1303" i="12" s="1"/>
  <c r="J1303" i="12" s="1"/>
  <c r="O172" i="12"/>
  <c r="O174" i="12"/>
  <c r="O189" i="12"/>
  <c r="O204" i="12"/>
  <c r="I204" i="12" s="1"/>
  <c r="J204" i="12" s="1"/>
  <c r="O206" i="12"/>
  <c r="I206" i="12" s="1"/>
  <c r="J206" i="12" s="1"/>
  <c r="O208" i="12"/>
  <c r="I208" i="12" s="1"/>
  <c r="J208" i="12" s="1"/>
  <c r="O210" i="12"/>
  <c r="I210" i="12" s="1"/>
  <c r="J210" i="12" s="1"/>
  <c r="O212" i="12"/>
  <c r="I212" i="12" s="1"/>
  <c r="J212" i="12" s="1"/>
  <c r="O214" i="12"/>
  <c r="I214" i="12" s="1"/>
  <c r="J214" i="12" s="1"/>
  <c r="O216" i="12"/>
  <c r="I216" i="12" s="1"/>
  <c r="J216" i="12" s="1"/>
  <c r="O218" i="12"/>
  <c r="I218" i="12" s="1"/>
  <c r="J218" i="12" s="1"/>
  <c r="O220" i="12"/>
  <c r="I220" i="12" s="1"/>
  <c r="J220" i="12" s="1"/>
  <c r="O222" i="12"/>
  <c r="I222" i="12" s="1"/>
  <c r="J222" i="12" s="1"/>
  <c r="O224" i="12"/>
  <c r="I224" i="12" s="1"/>
  <c r="J224" i="12" s="1"/>
  <c r="O226" i="12"/>
  <c r="I226" i="12" s="1"/>
  <c r="J226" i="12" s="1"/>
  <c r="O228" i="12"/>
  <c r="I228" i="12" s="1"/>
  <c r="J228" i="12" s="1"/>
  <c r="O230" i="12"/>
  <c r="I230" i="12" s="1"/>
  <c r="J230" i="12" s="1"/>
  <c r="O235" i="12"/>
  <c r="I235" i="12" s="1"/>
  <c r="J235" i="12" s="1"/>
  <c r="O258" i="12"/>
  <c r="I258" i="12" s="1"/>
  <c r="J258" i="12" s="1"/>
  <c r="O260" i="12"/>
  <c r="I260" i="12" s="1"/>
  <c r="J260" i="12" s="1"/>
  <c r="O262" i="12"/>
  <c r="I262" i="12" s="1"/>
  <c r="J262" i="12" s="1"/>
  <c r="O264" i="12"/>
  <c r="O269" i="12"/>
  <c r="O302" i="12"/>
  <c r="I302" i="12" s="1"/>
  <c r="J302" i="12" s="1"/>
  <c r="O347" i="12"/>
  <c r="I347" i="12" s="1"/>
  <c r="J347" i="12" s="1"/>
  <c r="O349" i="12"/>
  <c r="I349" i="12" s="1"/>
  <c r="J349" i="12" s="1"/>
  <c r="O351" i="12"/>
  <c r="I351" i="12" s="1"/>
  <c r="J351" i="12" s="1"/>
  <c r="O395" i="12"/>
  <c r="I395" i="12" s="1"/>
  <c r="J395" i="12" s="1"/>
  <c r="O576" i="12"/>
  <c r="I576" i="12" s="1"/>
  <c r="J576" i="12" s="1"/>
  <c r="O609" i="12"/>
  <c r="O820" i="12"/>
  <c r="O1049" i="12"/>
  <c r="I1049" i="12" s="1"/>
  <c r="J1049" i="12" s="1"/>
  <c r="O1078" i="12"/>
  <c r="O1295" i="12"/>
  <c r="I1295" i="12" s="1"/>
  <c r="J1295" i="12" s="1"/>
  <c r="O353" i="12"/>
  <c r="I353" i="12" s="1"/>
  <c r="J353" i="12" s="1"/>
  <c r="O362" i="12"/>
  <c r="O386" i="12"/>
  <c r="I386" i="12" s="1"/>
  <c r="J386" i="12" s="1"/>
  <c r="O393" i="12"/>
  <c r="I393" i="12" s="1"/>
  <c r="J393" i="12" s="1"/>
  <c r="O402" i="12"/>
  <c r="I402" i="12" s="1"/>
  <c r="J402" i="12" s="1"/>
  <c r="O410" i="12"/>
  <c r="I410" i="12" s="1"/>
  <c r="J410" i="12" s="1"/>
  <c r="O417" i="12"/>
  <c r="O428" i="12"/>
  <c r="O462" i="12"/>
  <c r="I462" i="12" s="1"/>
  <c r="J462" i="12" s="1"/>
  <c r="O467" i="12"/>
  <c r="O514" i="12"/>
  <c r="O517" i="12"/>
  <c r="O519" i="12"/>
  <c r="O526" i="12"/>
  <c r="I526" i="12" s="1"/>
  <c r="J526" i="12" s="1"/>
  <c r="O535" i="12"/>
  <c r="I535" i="12" s="1"/>
  <c r="J535" i="12" s="1"/>
  <c r="O544" i="12"/>
  <c r="O553" i="12"/>
  <c r="I553" i="12" s="1"/>
  <c r="J553" i="12" s="1"/>
  <c r="O555" i="12"/>
  <c r="O559" i="12"/>
  <c r="O561" i="12"/>
  <c r="I561" i="12" s="1"/>
  <c r="J561" i="12" s="1"/>
  <c r="O566" i="12"/>
  <c r="I566" i="12" s="1"/>
  <c r="J566" i="12" s="1"/>
  <c r="O573" i="12"/>
  <c r="I573" i="12" s="1"/>
  <c r="J573" i="12" s="1"/>
  <c r="O613" i="12"/>
  <c r="O615" i="12"/>
  <c r="O617" i="12"/>
  <c r="I617" i="12" s="1"/>
  <c r="J617" i="12" s="1"/>
  <c r="O619" i="12"/>
  <c r="I619" i="12" s="1"/>
  <c r="J619" i="12" s="1"/>
  <c r="O621" i="12"/>
  <c r="I621" i="12" s="1"/>
  <c r="J621" i="12" s="1"/>
  <c r="O623" i="12"/>
  <c r="I623" i="12" s="1"/>
  <c r="J623" i="12" s="1"/>
  <c r="O625" i="12"/>
  <c r="I625" i="12" s="1"/>
  <c r="J625" i="12" s="1"/>
  <c r="O627" i="12"/>
  <c r="I627" i="12" s="1"/>
  <c r="J627" i="12" s="1"/>
  <c r="O629" i="12"/>
  <c r="I629" i="12" s="1"/>
  <c r="J629" i="12" s="1"/>
  <c r="O631" i="12"/>
  <c r="I631" i="12" s="1"/>
  <c r="J631" i="12" s="1"/>
  <c r="O633" i="12"/>
  <c r="I633" i="12" s="1"/>
  <c r="J633" i="12" s="1"/>
  <c r="O635" i="12"/>
  <c r="I635" i="12" s="1"/>
  <c r="J635" i="12" s="1"/>
  <c r="O637" i="12"/>
  <c r="I637" i="12" s="1"/>
  <c r="J637" i="12" s="1"/>
  <c r="O639" i="12"/>
  <c r="I639" i="12" s="1"/>
  <c r="J639" i="12" s="1"/>
  <c r="O648" i="12"/>
  <c r="I648" i="12" s="1"/>
  <c r="J648" i="12" s="1"/>
  <c r="O650" i="12"/>
  <c r="I650" i="12" s="1"/>
  <c r="J650" i="12" s="1"/>
  <c r="O664" i="12"/>
  <c r="I664" i="12" s="1"/>
  <c r="J664" i="12" s="1"/>
  <c r="O666" i="12"/>
  <c r="I666" i="12" s="1"/>
  <c r="J666" i="12" s="1"/>
  <c r="O684" i="12"/>
  <c r="O686" i="12"/>
  <c r="I686" i="12" s="1"/>
  <c r="J686" i="12" s="1"/>
  <c r="O691" i="12"/>
  <c r="O696" i="12"/>
  <c r="I696" i="12" s="1"/>
  <c r="J696" i="12" s="1"/>
  <c r="O700" i="12"/>
  <c r="I700" i="12" s="1"/>
  <c r="J700" i="12" s="1"/>
  <c r="O756" i="12"/>
  <c r="I756" i="12" s="1"/>
  <c r="J756" i="12" s="1"/>
  <c r="O777" i="12"/>
  <c r="I777" i="12" s="1"/>
  <c r="J777" i="12" s="1"/>
  <c r="O779" i="12"/>
  <c r="I779" i="12" s="1"/>
  <c r="J779" i="12" s="1"/>
  <c r="O782" i="12"/>
  <c r="I782" i="12" s="1"/>
  <c r="J782" i="12" s="1"/>
  <c r="O803" i="12"/>
  <c r="O816" i="12"/>
  <c r="O819" i="12"/>
  <c r="O824" i="12"/>
  <c r="O827" i="12"/>
  <c r="I827" i="12" s="1"/>
  <c r="J827" i="12" s="1"/>
  <c r="O861" i="12"/>
  <c r="I861" i="12" s="1"/>
  <c r="J861" i="12" s="1"/>
  <c r="O864" i="12"/>
  <c r="I864" i="12" s="1"/>
  <c r="J864" i="12" s="1"/>
  <c r="O866" i="12"/>
  <c r="I866" i="12" s="1"/>
  <c r="J866" i="12" s="1"/>
  <c r="O873" i="12"/>
  <c r="I873" i="12" s="1"/>
  <c r="J873" i="12" s="1"/>
  <c r="O906" i="12"/>
  <c r="I906" i="12" s="1"/>
  <c r="J906" i="12" s="1"/>
  <c r="O961" i="12"/>
  <c r="I961" i="12" s="1"/>
  <c r="J961" i="12" s="1"/>
  <c r="O968" i="12"/>
  <c r="I968" i="12" s="1"/>
  <c r="J968" i="12" s="1"/>
  <c r="O970" i="12"/>
  <c r="I970" i="12" s="1"/>
  <c r="J970" i="12" s="1"/>
  <c r="O972" i="12"/>
  <c r="I972" i="12" s="1"/>
  <c r="J972" i="12" s="1"/>
  <c r="O974" i="12"/>
  <c r="I974" i="12" s="1"/>
  <c r="J974" i="12" s="1"/>
  <c r="O976" i="12"/>
  <c r="I976" i="12" s="1"/>
  <c r="J976" i="12" s="1"/>
  <c r="O988" i="12"/>
  <c r="I988" i="12" s="1"/>
  <c r="J988" i="12" s="1"/>
  <c r="O991" i="12"/>
  <c r="I991" i="12" s="1"/>
  <c r="J991" i="12" s="1"/>
  <c r="O1036" i="12"/>
  <c r="I1036" i="12" s="1"/>
  <c r="J1036" i="12" s="1"/>
  <c r="O1039" i="12"/>
  <c r="I1039" i="12" s="1"/>
  <c r="J1039" i="12" s="1"/>
  <c r="O1041" i="12"/>
  <c r="I1041" i="12" s="1"/>
  <c r="J1041" i="12" s="1"/>
  <c r="O1073" i="12"/>
  <c r="I1073" i="12" s="1"/>
  <c r="J1073" i="12" s="1"/>
  <c r="O1077" i="12"/>
  <c r="I1077" i="12" s="1"/>
  <c r="J1077" i="12" s="1"/>
  <c r="O1172" i="12"/>
  <c r="I1172" i="12" s="1"/>
  <c r="J1172" i="12" s="1"/>
  <c r="O1181" i="12"/>
  <c r="O1185" i="12"/>
  <c r="I1185" i="12" s="1"/>
  <c r="J1185" i="12" s="1"/>
  <c r="O1187" i="12"/>
  <c r="I1187" i="12" s="1"/>
  <c r="J1187" i="12" s="1"/>
  <c r="O1189" i="12"/>
  <c r="I1189" i="12" s="1"/>
  <c r="J1189" i="12" s="1"/>
  <c r="O1207" i="12"/>
  <c r="I1207" i="12" s="1"/>
  <c r="J1207" i="12" s="1"/>
  <c r="O1277" i="12"/>
  <c r="O1336" i="12"/>
  <c r="I1336" i="12" s="1"/>
  <c r="J1336" i="12" s="1"/>
  <c r="O1347" i="12"/>
  <c r="O1369" i="12"/>
  <c r="O1397" i="12"/>
  <c r="O1399" i="12"/>
  <c r="I1399" i="12" s="1"/>
  <c r="J1399" i="12" s="1"/>
  <c r="O1401" i="12"/>
  <c r="O1403" i="12"/>
  <c r="O1405" i="12"/>
  <c r="O1406" i="12"/>
  <c r="I1406" i="12" s="1"/>
  <c r="J1406" i="12" s="1"/>
  <c r="O1408" i="12"/>
  <c r="I1408" i="12" s="1"/>
  <c r="J1408" i="12" s="1"/>
  <c r="O1425" i="12"/>
  <c r="I1425" i="12" s="1"/>
  <c r="J1425" i="12" s="1"/>
  <c r="O1438" i="12"/>
  <c r="O1480" i="12"/>
  <c r="I1480" i="12" s="1"/>
  <c r="J1480" i="12" s="1"/>
  <c r="O1482" i="12"/>
  <c r="O357" i="12"/>
  <c r="O359" i="12"/>
  <c r="O364" i="12"/>
  <c r="O366" i="12"/>
  <c r="I366" i="12" s="1"/>
  <c r="J366" i="12" s="1"/>
  <c r="O371" i="12"/>
  <c r="I371" i="12" s="1"/>
  <c r="J371" i="12" s="1"/>
  <c r="O373" i="12"/>
  <c r="O488" i="12"/>
  <c r="I488" i="12" s="1"/>
  <c r="J488" i="12" s="1"/>
  <c r="O490" i="12"/>
  <c r="I490" i="12" s="1"/>
  <c r="J490" i="12" s="1"/>
  <c r="O492" i="12"/>
  <c r="I492" i="12" s="1"/>
  <c r="J492" i="12" s="1"/>
  <c r="O494" i="12"/>
  <c r="I494" i="12" s="1"/>
  <c r="J494" i="12" s="1"/>
  <c r="O503" i="12"/>
  <c r="I503" i="12" s="1"/>
  <c r="J503" i="12" s="1"/>
  <c r="O510" i="12"/>
  <c r="I510" i="12" s="1"/>
  <c r="J510" i="12" s="1"/>
  <c r="O523" i="12"/>
  <c r="I523" i="12" s="1"/>
  <c r="J523" i="12" s="1"/>
  <c r="O525" i="12"/>
  <c r="I525" i="12" s="1"/>
  <c r="J525" i="12" s="1"/>
  <c r="O528" i="12"/>
  <c r="I528" i="12" s="1"/>
  <c r="J528" i="12" s="1"/>
  <c r="O531" i="12"/>
  <c r="I531" i="12" s="1"/>
  <c r="J531" i="12" s="1"/>
  <c r="O533" i="12"/>
  <c r="I533" i="12" s="1"/>
  <c r="J533" i="12" s="1"/>
  <c r="O539" i="12"/>
  <c r="I539" i="12" s="1"/>
  <c r="J539" i="12" s="1"/>
  <c r="O570" i="12"/>
  <c r="I570" i="12" s="1"/>
  <c r="J570" i="12" s="1"/>
  <c r="O577" i="12"/>
  <c r="I577" i="12" s="1"/>
  <c r="J577" i="12" s="1"/>
  <c r="O761" i="12"/>
  <c r="O788" i="12"/>
  <c r="I788" i="12" s="1"/>
  <c r="J788" i="12" s="1"/>
  <c r="O792" i="12"/>
  <c r="I792" i="12" s="1"/>
  <c r="J792" i="12" s="1"/>
  <c r="O794" i="12"/>
  <c r="I794" i="12" s="1"/>
  <c r="J794" i="12" s="1"/>
  <c r="O796" i="12"/>
  <c r="I796" i="12" s="1"/>
  <c r="J796" i="12" s="1"/>
  <c r="O807" i="12"/>
  <c r="O811" i="12"/>
  <c r="O832" i="12"/>
  <c r="I832" i="12" s="1"/>
  <c r="J832" i="12" s="1"/>
  <c r="O834" i="12"/>
  <c r="I834" i="12" s="1"/>
  <c r="J834" i="12" s="1"/>
  <c r="O836" i="12"/>
  <c r="I836" i="12" s="1"/>
  <c r="J836" i="12" s="1"/>
  <c r="O838" i="12"/>
  <c r="I838" i="12" s="1"/>
  <c r="J838" i="12" s="1"/>
  <c r="O840" i="12"/>
  <c r="O852" i="12"/>
  <c r="I852" i="12" s="1"/>
  <c r="J852" i="12" s="1"/>
  <c r="O860" i="12"/>
  <c r="I860" i="12" s="1"/>
  <c r="J860" i="12" s="1"/>
  <c r="O874" i="12"/>
  <c r="I874" i="12" s="1"/>
  <c r="J874" i="12" s="1"/>
  <c r="O926" i="12"/>
  <c r="I926" i="12" s="1"/>
  <c r="J926" i="12" s="1"/>
  <c r="O928" i="12"/>
  <c r="I928" i="12" s="1"/>
  <c r="J928" i="12" s="1"/>
  <c r="O930" i="12"/>
  <c r="I930" i="12" s="1"/>
  <c r="J930" i="12" s="1"/>
  <c r="O933" i="12"/>
  <c r="I933" i="12" s="1"/>
  <c r="J933" i="12" s="1"/>
  <c r="O1149" i="12"/>
  <c r="O1151" i="12"/>
  <c r="O1153" i="12"/>
  <c r="O1186" i="12"/>
  <c r="O1188" i="12"/>
  <c r="O1190" i="12"/>
  <c r="O1192" i="12"/>
  <c r="I1192" i="12" s="1"/>
  <c r="J1192" i="12" s="1"/>
  <c r="O1198" i="12"/>
  <c r="I1198" i="12" s="1"/>
  <c r="J1198" i="12" s="1"/>
  <c r="O1200" i="12"/>
  <c r="I1200" i="12" s="1"/>
  <c r="J1200" i="12" s="1"/>
  <c r="O1202" i="12"/>
  <c r="I1202" i="12" s="1"/>
  <c r="J1202" i="12" s="1"/>
  <c r="O1204" i="12"/>
  <c r="O1208" i="12"/>
  <c r="O1216" i="12"/>
  <c r="I1216" i="12" s="1"/>
  <c r="J1216" i="12" s="1"/>
  <c r="O1224" i="12"/>
  <c r="I1224" i="12" s="1"/>
  <c r="J1224" i="12" s="1"/>
  <c r="O1226" i="12"/>
  <c r="I1226" i="12" s="1"/>
  <c r="J1226" i="12" s="1"/>
  <c r="O1230" i="12"/>
  <c r="I1230" i="12" s="1"/>
  <c r="J1230" i="12" s="1"/>
  <c r="O1234" i="12"/>
  <c r="I1234" i="12" s="1"/>
  <c r="J1234" i="12" s="1"/>
  <c r="O1241" i="12"/>
  <c r="O1264" i="12"/>
  <c r="O1268" i="12"/>
  <c r="O1270" i="12"/>
  <c r="O1281" i="12"/>
  <c r="O1283" i="12"/>
  <c r="I1283" i="12" s="1"/>
  <c r="J1283" i="12" s="1"/>
  <c r="O1296" i="12"/>
  <c r="O1304" i="12"/>
  <c r="O1308" i="12"/>
  <c r="I1308" i="12" s="1"/>
  <c r="J1308" i="12" s="1"/>
  <c r="O1310" i="12"/>
  <c r="I1310" i="12" s="1"/>
  <c r="J1310" i="12" s="1"/>
  <c r="O1313" i="12"/>
  <c r="I1313" i="12" s="1"/>
  <c r="J1313" i="12" s="1"/>
  <c r="O1316" i="12"/>
  <c r="I1316" i="12" s="1"/>
  <c r="J1316" i="12" s="1"/>
  <c r="O1318" i="12"/>
  <c r="I1318" i="12" s="1"/>
  <c r="J1318" i="12" s="1"/>
  <c r="O1321" i="12"/>
  <c r="I1321" i="12" s="1"/>
  <c r="J1321" i="12" s="1"/>
  <c r="O1324" i="12"/>
  <c r="I1324" i="12" s="1"/>
  <c r="J1324" i="12" s="1"/>
  <c r="O1328" i="12"/>
  <c r="O1330" i="12"/>
  <c r="O1332" i="12"/>
  <c r="O1344" i="12"/>
  <c r="O1349" i="12"/>
  <c r="O1351" i="12"/>
  <c r="O1357" i="12"/>
  <c r="I1357" i="12" s="1"/>
  <c r="J1357" i="12" s="1"/>
  <c r="O1359" i="12"/>
  <c r="I1359" i="12" s="1"/>
  <c r="J1359" i="12" s="1"/>
  <c r="O1361" i="12"/>
  <c r="I1361" i="12" s="1"/>
  <c r="J1361" i="12" s="1"/>
  <c r="O1368" i="12"/>
  <c r="O1370" i="12"/>
  <c r="O1372" i="12"/>
  <c r="I1372" i="12" s="1"/>
  <c r="J1372" i="12" s="1"/>
  <c r="O1374" i="12"/>
  <c r="I1374" i="12" s="1"/>
  <c r="J1374" i="12" s="1"/>
  <c r="O1376" i="12"/>
  <c r="O1379" i="12"/>
  <c r="I1379" i="12" s="1"/>
  <c r="J1379" i="12" s="1"/>
  <c r="O1381" i="12"/>
  <c r="I1381" i="12" s="1"/>
  <c r="J1381" i="12" s="1"/>
  <c r="O1383" i="12"/>
  <c r="I1383" i="12" s="1"/>
  <c r="J1383" i="12" s="1"/>
  <c r="O1385" i="12"/>
  <c r="O1387" i="12"/>
  <c r="I1387" i="12" s="1"/>
  <c r="J1387" i="12" s="1"/>
  <c r="O1407" i="12"/>
  <c r="O1409" i="12"/>
  <c r="O1411" i="12"/>
  <c r="O1413" i="12"/>
  <c r="O385" i="12"/>
  <c r="I385" i="12" s="1"/>
  <c r="J385" i="12" s="1"/>
  <c r="O394" i="12"/>
  <c r="I394" i="12" s="1"/>
  <c r="J394" i="12" s="1"/>
  <c r="O401" i="12"/>
  <c r="I401" i="12" s="1"/>
  <c r="J401" i="12" s="1"/>
  <c r="O409" i="12"/>
  <c r="O418" i="12"/>
  <c r="I418" i="12" s="1"/>
  <c r="J418" i="12" s="1"/>
  <c r="O459" i="12"/>
  <c r="O470" i="12"/>
  <c r="I470" i="12" s="1"/>
  <c r="J470" i="12" s="1"/>
  <c r="O472" i="12"/>
  <c r="I472" i="12" s="1"/>
  <c r="J472" i="12" s="1"/>
  <c r="O474" i="12"/>
  <c r="O479" i="12"/>
  <c r="I479" i="12" s="1"/>
  <c r="J479" i="12" s="1"/>
  <c r="O498" i="12"/>
  <c r="I498" i="12" s="1"/>
  <c r="J498" i="12" s="1"/>
  <c r="O507" i="12"/>
  <c r="I507" i="12" s="1"/>
  <c r="J507" i="12" s="1"/>
  <c r="O516" i="12"/>
  <c r="I516" i="12" s="1"/>
  <c r="J516" i="12" s="1"/>
  <c r="O518" i="12"/>
  <c r="I518" i="12" s="1"/>
  <c r="J518" i="12" s="1"/>
  <c r="O520" i="12"/>
  <c r="I520" i="12" s="1"/>
  <c r="J520" i="12" s="1"/>
  <c r="O522" i="12"/>
  <c r="O530" i="12"/>
  <c r="I530" i="12" s="1"/>
  <c r="J530" i="12" s="1"/>
  <c r="O536" i="12"/>
  <c r="O543" i="12"/>
  <c r="I543" i="12" s="1"/>
  <c r="J543" i="12" s="1"/>
  <c r="O549" i="12"/>
  <c r="I549" i="12" s="1"/>
  <c r="J549" i="12" s="1"/>
  <c r="O565" i="12"/>
  <c r="I565" i="12" s="1"/>
  <c r="J565" i="12" s="1"/>
  <c r="O569" i="12"/>
  <c r="I569" i="12" s="1"/>
  <c r="J569" i="12" s="1"/>
  <c r="O574" i="12"/>
  <c r="I574" i="12" s="1"/>
  <c r="J574" i="12" s="1"/>
  <c r="O599" i="12"/>
  <c r="O604" i="12"/>
  <c r="O606" i="12"/>
  <c r="O612" i="12"/>
  <c r="I612" i="12" s="1"/>
  <c r="J612" i="12" s="1"/>
  <c r="O642" i="12"/>
  <c r="I642" i="12" s="1"/>
  <c r="J642" i="12" s="1"/>
  <c r="O658" i="12"/>
  <c r="I658" i="12" s="1"/>
  <c r="J658" i="12" s="1"/>
  <c r="O674" i="12"/>
  <c r="I674" i="12" s="1"/>
  <c r="J674" i="12" s="1"/>
  <c r="O679" i="12"/>
  <c r="O681" i="12"/>
  <c r="O683" i="12"/>
  <c r="I683" i="12" s="1"/>
  <c r="J683" i="12" s="1"/>
  <c r="O765" i="12"/>
  <c r="O767" i="12"/>
  <c r="O776" i="12"/>
  <c r="I776" i="12" s="1"/>
  <c r="J776" i="12" s="1"/>
  <c r="O778" i="12"/>
  <c r="I778" i="12" s="1"/>
  <c r="J778" i="12" s="1"/>
  <c r="O780" i="12"/>
  <c r="I780" i="12" s="1"/>
  <c r="J780" i="12" s="1"/>
  <c r="O800" i="12"/>
  <c r="O802" i="12"/>
  <c r="O813" i="12"/>
  <c r="O815" i="12"/>
  <c r="O825" i="12"/>
  <c r="I825" i="12" s="1"/>
  <c r="J825" i="12" s="1"/>
  <c r="O878" i="12"/>
  <c r="I878" i="12" s="1"/>
  <c r="J878" i="12" s="1"/>
  <c r="O882" i="12"/>
  <c r="I882" i="12" s="1"/>
  <c r="J882" i="12" s="1"/>
  <c r="O884" i="12"/>
  <c r="I884" i="12" s="1"/>
  <c r="J884" i="12" s="1"/>
  <c r="O886" i="12"/>
  <c r="I886" i="12" s="1"/>
  <c r="J886" i="12" s="1"/>
  <c r="O888" i="12"/>
  <c r="I888" i="12" s="1"/>
  <c r="J888" i="12" s="1"/>
  <c r="O890" i="12"/>
  <c r="I890" i="12" s="1"/>
  <c r="J890" i="12" s="1"/>
  <c r="O892" i="12"/>
  <c r="I892" i="12" s="1"/>
  <c r="J892" i="12" s="1"/>
  <c r="O894" i="12"/>
  <c r="I894" i="12" s="1"/>
  <c r="J894" i="12" s="1"/>
  <c r="O896" i="12"/>
  <c r="I896" i="12" s="1"/>
  <c r="J896" i="12" s="1"/>
  <c r="O935" i="12"/>
  <c r="I935" i="12" s="1"/>
  <c r="J935" i="12" s="1"/>
  <c r="O937" i="12"/>
  <c r="O939" i="12"/>
  <c r="I939" i="12" s="1"/>
  <c r="J939" i="12" s="1"/>
  <c r="O967" i="12"/>
  <c r="I967" i="12" s="1"/>
  <c r="J967" i="12" s="1"/>
  <c r="O969" i="12"/>
  <c r="I969" i="12" s="1"/>
  <c r="J969" i="12" s="1"/>
  <c r="O971" i="12"/>
  <c r="I971" i="12" s="1"/>
  <c r="J971" i="12" s="1"/>
  <c r="O980" i="12"/>
  <c r="I980" i="12" s="1"/>
  <c r="J980" i="12" s="1"/>
  <c r="O982" i="12"/>
  <c r="I982" i="12" s="1"/>
  <c r="J982" i="12" s="1"/>
  <c r="O984" i="12"/>
  <c r="I984" i="12" s="1"/>
  <c r="J984" i="12" s="1"/>
  <c r="O1032" i="12"/>
  <c r="I1032" i="12" s="1"/>
  <c r="J1032" i="12" s="1"/>
  <c r="O1035" i="12"/>
  <c r="I1035" i="12" s="1"/>
  <c r="J1035" i="12" s="1"/>
  <c r="O1040" i="12"/>
  <c r="I1040" i="12" s="1"/>
  <c r="J1040" i="12" s="1"/>
  <c r="O1044" i="12"/>
  <c r="I1044" i="12" s="1"/>
  <c r="J1044" i="12" s="1"/>
  <c r="O1072" i="12"/>
  <c r="O1074" i="12"/>
  <c r="O1076" i="12"/>
  <c r="O1079" i="12"/>
  <c r="O1129" i="12"/>
  <c r="O1243" i="12"/>
  <c r="I1243" i="12" s="1"/>
  <c r="J1243" i="12" s="1"/>
  <c r="O1276" i="12"/>
  <c r="O1278" i="12"/>
  <c r="I1278" i="12" s="1"/>
  <c r="J1278" i="12" s="1"/>
  <c r="O1292" i="12"/>
  <c r="I1292" i="12" s="1"/>
  <c r="J1292" i="12" s="1"/>
  <c r="O1337" i="12"/>
  <c r="O1346" i="12"/>
  <c r="I1346" i="12" s="1"/>
  <c r="J1346" i="12" s="1"/>
  <c r="O1402" i="12"/>
  <c r="I1402" i="12" s="1"/>
  <c r="J1402" i="12" s="1"/>
  <c r="O1415" i="12"/>
  <c r="O1450" i="12"/>
  <c r="O1452" i="12"/>
  <c r="O1454" i="12"/>
  <c r="I1454" i="12" s="1"/>
  <c r="J1454" i="12" s="1"/>
  <c r="O1457" i="12"/>
  <c r="O1460" i="12"/>
  <c r="I1460" i="12" s="1"/>
  <c r="J1460" i="12" s="1"/>
  <c r="O1462" i="12"/>
  <c r="O101" i="12"/>
  <c r="O104" i="12"/>
  <c r="I104" i="12" s="1"/>
  <c r="J104" i="12" s="1"/>
  <c r="O115" i="12"/>
  <c r="I115" i="12" s="1"/>
  <c r="J115" i="12" s="1"/>
  <c r="O117" i="12"/>
  <c r="I117" i="12" s="1"/>
  <c r="J117" i="12" s="1"/>
  <c r="O119" i="12"/>
  <c r="I119" i="12" s="1"/>
  <c r="J119" i="12" s="1"/>
  <c r="O121" i="12"/>
  <c r="I121" i="12" s="1"/>
  <c r="J121" i="12" s="1"/>
  <c r="O123" i="12"/>
  <c r="I123" i="12" s="1"/>
  <c r="J123" i="12" s="1"/>
  <c r="O125" i="12"/>
  <c r="I125" i="12" s="1"/>
  <c r="J125" i="12" s="1"/>
  <c r="O127" i="12"/>
  <c r="I127" i="12" s="1"/>
  <c r="J127" i="12" s="1"/>
  <c r="O129" i="12"/>
  <c r="I129" i="12" s="1"/>
  <c r="J129" i="12" s="1"/>
  <c r="O131" i="12"/>
  <c r="I131" i="12" s="1"/>
  <c r="J131" i="12" s="1"/>
  <c r="O133" i="12"/>
  <c r="I133" i="12" s="1"/>
  <c r="J133" i="12" s="1"/>
  <c r="O135" i="12"/>
  <c r="I135" i="12" s="1"/>
  <c r="J135" i="12" s="1"/>
  <c r="O137" i="12"/>
  <c r="I137" i="12" s="1"/>
  <c r="J137" i="12" s="1"/>
  <c r="O139" i="12"/>
  <c r="I139" i="12" s="1"/>
  <c r="J139" i="12" s="1"/>
  <c r="O141" i="12"/>
  <c r="I141" i="12" s="1"/>
  <c r="J141" i="12" s="1"/>
  <c r="O143" i="12"/>
  <c r="I143" i="12" s="1"/>
  <c r="J143" i="12" s="1"/>
  <c r="O145" i="12"/>
  <c r="I145" i="12" s="1"/>
  <c r="J145" i="12" s="1"/>
  <c r="O147" i="12"/>
  <c r="I147" i="12" s="1"/>
  <c r="J147" i="12" s="1"/>
  <c r="O149" i="12"/>
  <c r="I149" i="12" s="1"/>
  <c r="J149" i="12" s="1"/>
  <c r="O152" i="12"/>
  <c r="I152" i="12" s="1"/>
  <c r="J152" i="12" s="1"/>
  <c r="O154" i="12"/>
  <c r="I154" i="12" s="1"/>
  <c r="J154" i="12" s="1"/>
  <c r="O156" i="12"/>
  <c r="I156" i="12" s="1"/>
  <c r="J156" i="12" s="1"/>
  <c r="O158" i="12"/>
  <c r="I158" i="12" s="1"/>
  <c r="J158" i="12" s="1"/>
  <c r="O160" i="12"/>
  <c r="I160" i="12" s="1"/>
  <c r="J160" i="12" s="1"/>
  <c r="O162" i="12"/>
  <c r="I162" i="12" s="1"/>
  <c r="J162" i="12" s="1"/>
  <c r="O164" i="12"/>
  <c r="I164" i="12" s="1"/>
  <c r="J164" i="12" s="1"/>
  <c r="O166" i="12"/>
  <c r="I166" i="12" s="1"/>
  <c r="J166" i="12" s="1"/>
  <c r="O168" i="12"/>
  <c r="I168" i="12" s="1"/>
  <c r="J168" i="12" s="1"/>
  <c r="O170" i="12"/>
  <c r="I170" i="12" s="1"/>
  <c r="J170" i="12" s="1"/>
  <c r="O178" i="12"/>
  <c r="O180" i="12"/>
  <c r="O182" i="12"/>
  <c r="I182" i="12" s="1"/>
  <c r="J182" i="12" s="1"/>
  <c r="O184" i="12"/>
  <c r="I184" i="12" s="1"/>
  <c r="J184" i="12" s="1"/>
  <c r="O186" i="12"/>
  <c r="I186" i="12" s="1"/>
  <c r="J186" i="12" s="1"/>
  <c r="O193" i="12"/>
  <c r="I193" i="12" s="1"/>
  <c r="J193" i="12" s="1"/>
  <c r="O195" i="12"/>
  <c r="O205" i="12"/>
  <c r="I205" i="12" s="1"/>
  <c r="J205" i="12" s="1"/>
  <c r="O209" i="12"/>
  <c r="I209" i="12" s="1"/>
  <c r="J209" i="12" s="1"/>
  <c r="O213" i="12"/>
  <c r="I213" i="12" s="1"/>
  <c r="J213" i="12" s="1"/>
  <c r="O217" i="12"/>
  <c r="I217" i="12" s="1"/>
  <c r="J217" i="12" s="1"/>
  <c r="O221" i="12"/>
  <c r="I221" i="12" s="1"/>
  <c r="J221" i="12" s="1"/>
  <c r="O225" i="12"/>
  <c r="I225" i="12" s="1"/>
  <c r="J225" i="12" s="1"/>
  <c r="O229" i="12"/>
  <c r="I229" i="12" s="1"/>
  <c r="J229" i="12" s="1"/>
  <c r="O236" i="12"/>
  <c r="O241" i="12"/>
  <c r="I241" i="12" s="1"/>
  <c r="J241" i="12" s="1"/>
  <c r="O244" i="12"/>
  <c r="I244" i="12" s="1"/>
  <c r="J244" i="12" s="1"/>
  <c r="O265" i="12"/>
  <c r="O287" i="12"/>
  <c r="O289" i="12"/>
  <c r="O291" i="12"/>
  <c r="O293" i="12"/>
  <c r="O295" i="12"/>
  <c r="O297" i="12"/>
  <c r="O299" i="12"/>
  <c r="O306" i="12"/>
  <c r="O308" i="12"/>
  <c r="O310" i="12"/>
  <c r="O312" i="12"/>
  <c r="O360" i="12"/>
  <c r="O372" i="12"/>
  <c r="O381" i="12"/>
  <c r="I381" i="12" s="1"/>
  <c r="J381" i="12" s="1"/>
  <c r="O411" i="12"/>
  <c r="O415" i="12"/>
  <c r="O419" i="12"/>
  <c r="O426" i="12"/>
  <c r="O431" i="12"/>
  <c r="I431" i="12" s="1"/>
  <c r="J431" i="12" s="1"/>
  <c r="O433" i="12"/>
  <c r="I433" i="12" s="1"/>
  <c r="J433" i="12" s="1"/>
  <c r="O435" i="12"/>
  <c r="I435" i="12" s="1"/>
  <c r="J435" i="12" s="1"/>
  <c r="O437" i="12"/>
  <c r="I437" i="12" s="1"/>
  <c r="J437" i="12" s="1"/>
  <c r="O439" i="12"/>
  <c r="I439" i="12" s="1"/>
  <c r="J439" i="12" s="1"/>
  <c r="O441" i="12"/>
  <c r="I441" i="12" s="1"/>
  <c r="J441" i="12" s="1"/>
  <c r="O443" i="12"/>
  <c r="I443" i="12" s="1"/>
  <c r="J443" i="12" s="1"/>
  <c r="O445" i="12"/>
  <c r="I445" i="12" s="1"/>
  <c r="J445" i="12" s="1"/>
  <c r="O447" i="12"/>
  <c r="I447" i="12" s="1"/>
  <c r="J447" i="12" s="1"/>
  <c r="O449" i="12"/>
  <c r="I449" i="12" s="1"/>
  <c r="J449" i="12" s="1"/>
  <c r="O451" i="12"/>
  <c r="I451" i="12" s="1"/>
  <c r="J451" i="12" s="1"/>
  <c r="O453" i="12"/>
  <c r="I453" i="12" s="1"/>
  <c r="J453" i="12" s="1"/>
  <c r="O471" i="12"/>
  <c r="I471" i="12" s="1"/>
  <c r="J471" i="12" s="1"/>
  <c r="O477" i="12"/>
  <c r="O483" i="12"/>
  <c r="I483" i="12" s="1"/>
  <c r="J483" i="12" s="1"/>
  <c r="O551" i="12"/>
  <c r="I551" i="12" s="1"/>
  <c r="J551" i="12" s="1"/>
  <c r="O616" i="12"/>
  <c r="O618" i="12"/>
  <c r="O620" i="12"/>
  <c r="O622" i="12"/>
  <c r="O624" i="12"/>
  <c r="O626" i="12"/>
  <c r="O628" i="12"/>
  <c r="O630" i="12"/>
  <c r="O632" i="12"/>
  <c r="O636" i="12"/>
  <c r="O640" i="12"/>
  <c r="O656" i="12"/>
  <c r="I656" i="12" s="1"/>
  <c r="J656" i="12" s="1"/>
  <c r="O672" i="12"/>
  <c r="I672" i="12" s="1"/>
  <c r="J672" i="12" s="1"/>
  <c r="O95" i="12"/>
  <c r="I95" i="12" s="1"/>
  <c r="J95" i="12" s="1"/>
  <c r="O97" i="12"/>
  <c r="I97" i="12" s="1"/>
  <c r="J97" i="12" s="1"/>
  <c r="O99" i="12"/>
  <c r="I99" i="12" s="1"/>
  <c r="J99" i="12" s="1"/>
  <c r="O107" i="12"/>
  <c r="I107" i="12" s="1"/>
  <c r="J107" i="12" s="1"/>
  <c r="O173" i="12"/>
  <c r="I173" i="12" s="1"/>
  <c r="J173" i="12" s="1"/>
  <c r="O177" i="12"/>
  <c r="O179" i="12"/>
  <c r="I179" i="12" s="1"/>
  <c r="J179" i="12" s="1"/>
  <c r="O187" i="12"/>
  <c r="I187" i="12" s="1"/>
  <c r="J187" i="12" s="1"/>
  <c r="O191" i="12"/>
  <c r="O199" i="12"/>
  <c r="O203" i="12"/>
  <c r="O237" i="12"/>
  <c r="I237" i="12" s="1"/>
  <c r="J237" i="12" s="1"/>
  <c r="O247" i="12"/>
  <c r="O249" i="12"/>
  <c r="I249" i="12" s="1"/>
  <c r="J249" i="12" s="1"/>
  <c r="O253" i="12"/>
  <c r="I253" i="12" s="1"/>
  <c r="J253" i="12" s="1"/>
  <c r="O257" i="12"/>
  <c r="I257" i="12" s="1"/>
  <c r="J257" i="12" s="1"/>
  <c r="O263" i="12"/>
  <c r="O271" i="12"/>
  <c r="O274" i="12"/>
  <c r="I274" i="12" s="1"/>
  <c r="J274" i="12" s="1"/>
  <c r="O276" i="12"/>
  <c r="I276" i="12" s="1"/>
  <c r="J276" i="12" s="1"/>
  <c r="O278" i="12"/>
  <c r="I278" i="12" s="1"/>
  <c r="J278" i="12" s="1"/>
  <c r="O280" i="12"/>
  <c r="I280" i="12" s="1"/>
  <c r="J280" i="12" s="1"/>
  <c r="O282" i="12"/>
  <c r="I282" i="12" s="1"/>
  <c r="J282" i="12" s="1"/>
  <c r="O284" i="12"/>
  <c r="I284" i="12" s="1"/>
  <c r="J284" i="12" s="1"/>
  <c r="O286" i="12"/>
  <c r="I286" i="12" s="1"/>
  <c r="J286" i="12" s="1"/>
  <c r="O288" i="12"/>
  <c r="O290" i="12"/>
  <c r="O292" i="12"/>
  <c r="O294" i="12"/>
  <c r="O296" i="12"/>
  <c r="O298" i="12"/>
  <c r="O305" i="12"/>
  <c r="O307" i="12"/>
  <c r="I307" i="12" s="1"/>
  <c r="J307" i="12" s="1"/>
  <c r="O309" i="12"/>
  <c r="I309" i="12" s="1"/>
  <c r="J309" i="12" s="1"/>
  <c r="O311" i="12"/>
  <c r="I311" i="12" s="1"/>
  <c r="J311" i="12" s="1"/>
  <c r="O313" i="12"/>
  <c r="I313" i="12" s="1"/>
  <c r="J313" i="12" s="1"/>
  <c r="O315" i="12"/>
  <c r="I315" i="12" s="1"/>
  <c r="J315" i="12" s="1"/>
  <c r="O317" i="12"/>
  <c r="I317" i="12" s="1"/>
  <c r="J317" i="12" s="1"/>
  <c r="O319" i="12"/>
  <c r="I319" i="12" s="1"/>
  <c r="J319" i="12" s="1"/>
  <c r="O321" i="12"/>
  <c r="I321" i="12" s="1"/>
  <c r="J321" i="12" s="1"/>
  <c r="O323" i="12"/>
  <c r="I323" i="12" s="1"/>
  <c r="J323" i="12" s="1"/>
  <c r="O325" i="12"/>
  <c r="I325" i="12" s="1"/>
  <c r="J325" i="12" s="1"/>
  <c r="O327" i="12"/>
  <c r="I327" i="12" s="1"/>
  <c r="J327" i="12" s="1"/>
  <c r="O329" i="12"/>
  <c r="I329" i="12" s="1"/>
  <c r="J329" i="12" s="1"/>
  <c r="O331" i="12"/>
  <c r="I331" i="12" s="1"/>
  <c r="J331" i="12" s="1"/>
  <c r="O333" i="12"/>
  <c r="I333" i="12" s="1"/>
  <c r="J333" i="12" s="1"/>
  <c r="O335" i="12"/>
  <c r="I335" i="12" s="1"/>
  <c r="J335" i="12" s="1"/>
  <c r="O337" i="12"/>
  <c r="I337" i="12" s="1"/>
  <c r="J337" i="12" s="1"/>
  <c r="O339" i="12"/>
  <c r="I339" i="12" s="1"/>
  <c r="J339" i="12" s="1"/>
  <c r="O341" i="12"/>
  <c r="I341" i="12" s="1"/>
  <c r="J341" i="12" s="1"/>
  <c r="O343" i="12"/>
  <c r="I343" i="12" s="1"/>
  <c r="J343" i="12" s="1"/>
  <c r="O345" i="12"/>
  <c r="I345" i="12" s="1"/>
  <c r="J345" i="12" s="1"/>
  <c r="O348" i="12"/>
  <c r="I348" i="12" s="1"/>
  <c r="J348" i="12" s="1"/>
  <c r="O350" i="12"/>
  <c r="I350" i="12" s="1"/>
  <c r="J350" i="12" s="1"/>
  <c r="O352" i="12"/>
  <c r="I352" i="12" s="1"/>
  <c r="J352" i="12" s="1"/>
  <c r="O358" i="12"/>
  <c r="O368" i="12"/>
  <c r="O375" i="12"/>
  <c r="I375" i="12" s="1"/>
  <c r="J375" i="12" s="1"/>
  <c r="O377" i="12"/>
  <c r="O422" i="12"/>
  <c r="I422" i="12" s="1"/>
  <c r="J422" i="12" s="1"/>
  <c r="O461" i="12"/>
  <c r="O465" i="12"/>
  <c r="O469" i="12"/>
  <c r="O476" i="12"/>
  <c r="I476" i="12" s="1"/>
  <c r="J476" i="12" s="1"/>
  <c r="O481" i="12"/>
  <c r="I481" i="12" s="1"/>
  <c r="J481" i="12" s="1"/>
  <c r="O487" i="12"/>
  <c r="O540" i="12"/>
  <c r="O567" i="12"/>
  <c r="I567" i="12" s="1"/>
  <c r="J567" i="12" s="1"/>
  <c r="O652" i="12"/>
  <c r="I652" i="12" s="1"/>
  <c r="J652" i="12" s="1"/>
  <c r="O668" i="12"/>
  <c r="I668" i="12" s="1"/>
  <c r="J668" i="12" s="1"/>
  <c r="N1488" i="12"/>
  <c r="N1491" i="12" s="1"/>
  <c r="O575" i="12"/>
  <c r="I575" i="12" s="1"/>
  <c r="J575" i="12" s="1"/>
  <c r="O579" i="12"/>
  <c r="I579" i="12" s="1"/>
  <c r="J579" i="12" s="1"/>
  <c r="O600" i="12"/>
  <c r="O608" i="12"/>
  <c r="I608" i="12" s="1"/>
  <c r="J608" i="12" s="1"/>
  <c r="O634" i="12"/>
  <c r="O638" i="12"/>
  <c r="O677" i="12"/>
  <c r="I677" i="12" s="1"/>
  <c r="J677" i="12" s="1"/>
  <c r="O682" i="12"/>
  <c r="O689" i="12"/>
  <c r="I689" i="12" s="1"/>
  <c r="J689" i="12" s="1"/>
  <c r="O556" i="12"/>
  <c r="I556" i="12" s="1"/>
  <c r="J556" i="12" s="1"/>
  <c r="O558" i="12"/>
  <c r="I558" i="12" s="1"/>
  <c r="J558" i="12" s="1"/>
  <c r="O582" i="12"/>
  <c r="I582" i="12" s="1"/>
  <c r="J582" i="12" s="1"/>
  <c r="O586" i="12"/>
  <c r="I586" i="12" s="1"/>
  <c r="J586" i="12" s="1"/>
  <c r="O590" i="12"/>
  <c r="I590" i="12" s="1"/>
  <c r="J590" i="12" s="1"/>
  <c r="O614" i="12"/>
  <c r="I614" i="12" s="1"/>
  <c r="J614" i="12" s="1"/>
  <c r="O641" i="12"/>
  <c r="O645" i="12"/>
  <c r="O649" i="12"/>
  <c r="O653" i="12"/>
  <c r="O657" i="12"/>
  <c r="O661" i="12"/>
  <c r="O665" i="12"/>
  <c r="O669" i="12"/>
  <c r="O673" i="12"/>
  <c r="O680" i="12"/>
  <c r="I680" i="12" s="1"/>
  <c r="J680" i="12" s="1"/>
  <c r="O685" i="12"/>
  <c r="O770" i="12"/>
  <c r="I770" i="12" s="1"/>
  <c r="J770" i="12" s="1"/>
  <c r="O774" i="12"/>
  <c r="I774" i="12" s="1"/>
  <c r="J774" i="12" s="1"/>
  <c r="O783" i="12"/>
  <c r="I783" i="12" s="1"/>
  <c r="J783" i="12" s="1"/>
  <c r="O790" i="12"/>
  <c r="I790" i="12" s="1"/>
  <c r="J790" i="12" s="1"/>
  <c r="O798" i="12"/>
  <c r="O806" i="12"/>
  <c r="O814" i="12"/>
  <c r="O823" i="12"/>
  <c r="I823" i="12" s="1"/>
  <c r="J823" i="12" s="1"/>
  <c r="O837" i="12"/>
  <c r="I837" i="12" s="1"/>
  <c r="J837" i="12" s="1"/>
  <c r="O870" i="12"/>
  <c r="I870" i="12" s="1"/>
  <c r="J870" i="12" s="1"/>
  <c r="O881" i="12"/>
  <c r="I881" i="12" s="1"/>
  <c r="J881" i="12" s="1"/>
  <c r="O883" i="12"/>
  <c r="I883" i="12" s="1"/>
  <c r="J883" i="12" s="1"/>
  <c r="O885" i="12"/>
  <c r="I885" i="12" s="1"/>
  <c r="J885" i="12" s="1"/>
  <c r="O887" i="12"/>
  <c r="I887" i="12" s="1"/>
  <c r="J887" i="12" s="1"/>
  <c r="O889" i="12"/>
  <c r="I889" i="12" s="1"/>
  <c r="J889" i="12" s="1"/>
  <c r="O891" i="12"/>
  <c r="I891" i="12" s="1"/>
  <c r="J891" i="12" s="1"/>
  <c r="O893" i="12"/>
  <c r="I893" i="12" s="1"/>
  <c r="J893" i="12" s="1"/>
  <c r="O895" i="12"/>
  <c r="I895" i="12" s="1"/>
  <c r="J895" i="12" s="1"/>
  <c r="O897" i="12"/>
  <c r="I897" i="12" s="1"/>
  <c r="J897" i="12" s="1"/>
  <c r="O899" i="12"/>
  <c r="I899" i="12" s="1"/>
  <c r="J899" i="12" s="1"/>
  <c r="O902" i="12"/>
  <c r="I902" i="12" s="1"/>
  <c r="J902" i="12" s="1"/>
  <c r="O904" i="12"/>
  <c r="I904" i="12" s="1"/>
  <c r="J904" i="12" s="1"/>
  <c r="O909" i="12"/>
  <c r="I909" i="12" s="1"/>
  <c r="J909" i="12" s="1"/>
  <c r="O912" i="12"/>
  <c r="I912" i="12" s="1"/>
  <c r="J912" i="12" s="1"/>
  <c r="O936" i="12"/>
  <c r="I936" i="12" s="1"/>
  <c r="J936" i="12" s="1"/>
  <c r="O949" i="12"/>
  <c r="O951" i="12"/>
  <c r="O993" i="12"/>
  <c r="O1004" i="12"/>
  <c r="I1004" i="12" s="1"/>
  <c r="J1004" i="12" s="1"/>
  <c r="O1009" i="12"/>
  <c r="I1009" i="12" s="1"/>
  <c r="J1009" i="12" s="1"/>
  <c r="O1059" i="12"/>
  <c r="I1059" i="12" s="1"/>
  <c r="J1059" i="12" s="1"/>
  <c r="O1061" i="12"/>
  <c r="I1061" i="12" s="1"/>
  <c r="J1061" i="12" s="1"/>
  <c r="O1063" i="12"/>
  <c r="I1063" i="12" s="1"/>
  <c r="J1063" i="12" s="1"/>
  <c r="O1065" i="12"/>
  <c r="I1065" i="12" s="1"/>
  <c r="J1065" i="12" s="1"/>
  <c r="O1067" i="12"/>
  <c r="I1067" i="12" s="1"/>
  <c r="J1067" i="12" s="1"/>
  <c r="O1069" i="12"/>
  <c r="I1069" i="12" s="1"/>
  <c r="J1069" i="12" s="1"/>
  <c r="O1075" i="12"/>
  <c r="I1075" i="12" s="1"/>
  <c r="J1075" i="12" s="1"/>
  <c r="O1081" i="12"/>
  <c r="I1081" i="12" s="1"/>
  <c r="J1081" i="12" s="1"/>
  <c r="O1148" i="12"/>
  <c r="I1148" i="12" s="1"/>
  <c r="J1148" i="12" s="1"/>
  <c r="O1159" i="12"/>
  <c r="I1159" i="12" s="1"/>
  <c r="J1159" i="12" s="1"/>
  <c r="O1161" i="12"/>
  <c r="I1161" i="12" s="1"/>
  <c r="J1161" i="12" s="1"/>
  <c r="O1163" i="12"/>
  <c r="I1163" i="12" s="1"/>
  <c r="J1163" i="12" s="1"/>
  <c r="O1165" i="12"/>
  <c r="I1165" i="12" s="1"/>
  <c r="J1165" i="12" s="1"/>
  <c r="O1167" i="12"/>
  <c r="I1167" i="12" s="1"/>
  <c r="J1167" i="12" s="1"/>
  <c r="O1169" i="12"/>
  <c r="I1169" i="12" s="1"/>
  <c r="J1169" i="12" s="1"/>
  <c r="O1171" i="12"/>
  <c r="I1171" i="12" s="1"/>
  <c r="J1171" i="12" s="1"/>
  <c r="O1173" i="12"/>
  <c r="I1173" i="12" s="1"/>
  <c r="J1173" i="12" s="1"/>
  <c r="O1180" i="12"/>
  <c r="O1194" i="12"/>
  <c r="O1201" i="12"/>
  <c r="I1201" i="12" s="1"/>
  <c r="J1201" i="12" s="1"/>
  <c r="O1212" i="12"/>
  <c r="I1212" i="12" s="1"/>
  <c r="J1212" i="12" s="1"/>
  <c r="O1223" i="12"/>
  <c r="I1223" i="12" s="1"/>
  <c r="J1223" i="12" s="1"/>
  <c r="O1247" i="12"/>
  <c r="O1249" i="12"/>
  <c r="I1249" i="12" s="1"/>
  <c r="J1249" i="12" s="1"/>
  <c r="O1251" i="12"/>
  <c r="I1251" i="12" s="1"/>
  <c r="J1251" i="12" s="1"/>
  <c r="O1266" i="12"/>
  <c r="I1266" i="12" s="1"/>
  <c r="J1266" i="12" s="1"/>
  <c r="O1271" i="12"/>
  <c r="O1274" i="12"/>
  <c r="O1290" i="12"/>
  <c r="I1290" i="12" s="1"/>
  <c r="J1290" i="12" s="1"/>
  <c r="O1326" i="12"/>
  <c r="O1331" i="12"/>
  <c r="O1340" i="12"/>
  <c r="O1350" i="12"/>
  <c r="O1353" i="12"/>
  <c r="O1366" i="12"/>
  <c r="O1371" i="12"/>
  <c r="O1384" i="12"/>
  <c r="O1396" i="12"/>
  <c r="I1396" i="12" s="1"/>
  <c r="J1396" i="12" s="1"/>
  <c r="O1427" i="12"/>
  <c r="I1427" i="12" s="1"/>
  <c r="J1427" i="12" s="1"/>
  <c r="O1471" i="12"/>
  <c r="I1471" i="12" s="1"/>
  <c r="J1471" i="12" s="1"/>
  <c r="O1476" i="12"/>
  <c r="O1484" i="12"/>
  <c r="O538" i="12"/>
  <c r="O758" i="12"/>
  <c r="O822" i="12"/>
  <c r="O869" i="12"/>
  <c r="I869" i="12" s="1"/>
  <c r="J869" i="12" s="1"/>
  <c r="O877" i="12"/>
  <c r="I877" i="12" s="1"/>
  <c r="J877" i="12" s="1"/>
  <c r="O931" i="12"/>
  <c r="I931" i="12" s="1"/>
  <c r="J931" i="12" s="1"/>
  <c r="O942" i="12"/>
  <c r="I942" i="12" s="1"/>
  <c r="J942" i="12" s="1"/>
  <c r="O979" i="12"/>
  <c r="I979" i="12" s="1"/>
  <c r="J979" i="12" s="1"/>
  <c r="O987" i="12"/>
  <c r="I987" i="12" s="1"/>
  <c r="J987" i="12" s="1"/>
  <c r="O1155" i="12"/>
  <c r="I1155" i="12" s="1"/>
  <c r="J1155" i="12" s="1"/>
  <c r="O1197" i="12"/>
  <c r="I1197" i="12" s="1"/>
  <c r="J1197" i="12" s="1"/>
  <c r="O1285" i="12"/>
  <c r="I1285" i="12" s="1"/>
  <c r="J1285" i="12" s="1"/>
  <c r="O1288" i="12"/>
  <c r="I1288" i="12" s="1"/>
  <c r="J1288" i="12" s="1"/>
  <c r="O1329" i="12"/>
  <c r="I1329" i="12" s="1"/>
  <c r="J1329" i="12" s="1"/>
  <c r="O1375" i="12"/>
  <c r="I1375" i="12" s="1"/>
  <c r="J1375" i="12" s="1"/>
  <c r="O1429" i="12"/>
  <c r="I1429" i="12" s="1"/>
  <c r="J1429" i="12" s="1"/>
  <c r="O1472" i="12"/>
  <c r="I1472" i="12" s="1"/>
  <c r="J1472" i="12" s="1"/>
  <c r="O1485" i="12"/>
  <c r="O775" i="12"/>
  <c r="I775" i="12" s="1"/>
  <c r="J775" i="12" s="1"/>
  <c r="O791" i="12"/>
  <c r="I791" i="12" s="1"/>
  <c r="J791" i="12" s="1"/>
  <c r="O805" i="12"/>
  <c r="O865" i="12"/>
  <c r="I865" i="12" s="1"/>
  <c r="J865" i="12" s="1"/>
  <c r="O898" i="12"/>
  <c r="I898" i="12" s="1"/>
  <c r="J898" i="12" s="1"/>
  <c r="O901" i="12"/>
  <c r="I901" i="12" s="1"/>
  <c r="J901" i="12" s="1"/>
  <c r="O905" i="12"/>
  <c r="I905" i="12" s="1"/>
  <c r="J905" i="12" s="1"/>
  <c r="O908" i="12"/>
  <c r="I908" i="12" s="1"/>
  <c r="J908" i="12" s="1"/>
  <c r="O911" i="12"/>
  <c r="O913" i="12"/>
  <c r="I913" i="12" s="1"/>
  <c r="J913" i="12" s="1"/>
  <c r="O952" i="12"/>
  <c r="I952" i="12" s="1"/>
  <c r="J952" i="12" s="1"/>
  <c r="O955" i="12"/>
  <c r="O973" i="12"/>
  <c r="I973" i="12" s="1"/>
  <c r="J973" i="12" s="1"/>
  <c r="O981" i="12"/>
  <c r="I981" i="12" s="1"/>
  <c r="J981" i="12" s="1"/>
  <c r="O989" i="12"/>
  <c r="I989" i="12" s="1"/>
  <c r="J989" i="12" s="1"/>
  <c r="O996" i="12"/>
  <c r="I996" i="12" s="1"/>
  <c r="J996" i="12" s="1"/>
  <c r="O1001" i="12"/>
  <c r="I1001" i="12" s="1"/>
  <c r="J1001" i="12" s="1"/>
  <c r="O1012" i="12"/>
  <c r="I1012" i="12" s="1"/>
  <c r="J1012" i="12" s="1"/>
  <c r="O1058" i="12"/>
  <c r="O1060" i="12"/>
  <c r="I1060" i="12" s="1"/>
  <c r="J1060" i="12" s="1"/>
  <c r="O1062" i="12"/>
  <c r="I1062" i="12" s="1"/>
  <c r="J1062" i="12" s="1"/>
  <c r="O1064" i="12"/>
  <c r="I1064" i="12" s="1"/>
  <c r="J1064" i="12" s="1"/>
  <c r="O1066" i="12"/>
  <c r="I1066" i="12" s="1"/>
  <c r="J1066" i="12" s="1"/>
  <c r="O1068" i="12"/>
  <c r="I1068" i="12" s="1"/>
  <c r="J1068" i="12" s="1"/>
  <c r="O1071" i="12"/>
  <c r="I1071" i="12" s="1"/>
  <c r="J1071" i="12" s="1"/>
  <c r="O1083" i="12"/>
  <c r="O1085" i="12"/>
  <c r="I1085" i="12" s="1"/>
  <c r="J1085" i="12" s="1"/>
  <c r="O1130" i="12"/>
  <c r="O1150" i="12"/>
  <c r="O1152" i="12"/>
  <c r="I1152" i="12" s="1"/>
  <c r="J1152" i="12" s="1"/>
  <c r="O1183" i="12"/>
  <c r="I1183" i="12" s="1"/>
  <c r="J1183" i="12" s="1"/>
  <c r="O1191" i="12"/>
  <c r="I1191" i="12" s="1"/>
  <c r="J1191" i="12" s="1"/>
  <c r="O1215" i="12"/>
  <c r="I1215" i="12" s="1"/>
  <c r="J1215" i="12" s="1"/>
  <c r="O1220" i="12"/>
  <c r="I1220" i="12" s="1"/>
  <c r="J1220" i="12" s="1"/>
  <c r="O1248" i="12"/>
  <c r="O1250" i="12"/>
  <c r="O1252" i="12"/>
  <c r="O1273" i="12"/>
  <c r="O1275" i="12"/>
  <c r="I1275" i="12" s="1"/>
  <c r="J1275" i="12" s="1"/>
  <c r="O1342" i="12"/>
  <c r="O1395" i="12"/>
  <c r="O1404" i="12"/>
  <c r="O1410" i="12"/>
  <c r="I1410" i="12" s="1"/>
  <c r="J1410" i="12" s="1"/>
  <c r="O1412" i="12"/>
  <c r="I1412" i="12" s="1"/>
  <c r="J1412" i="12" s="1"/>
  <c r="O1418" i="12"/>
  <c r="I1418" i="12" s="1"/>
  <c r="J1418" i="12" s="1"/>
  <c r="O1421" i="12"/>
  <c r="I1421" i="12" s="1"/>
  <c r="J1421" i="12" s="1"/>
  <c r="O1423" i="12"/>
  <c r="I1423" i="12" s="1"/>
  <c r="J1423" i="12" s="1"/>
  <c r="O1426" i="12"/>
  <c r="I1426" i="12" s="1"/>
  <c r="J1426" i="12" s="1"/>
  <c r="O1433" i="12"/>
  <c r="I1433" i="12" s="1"/>
  <c r="J1433" i="12" s="1"/>
  <c r="O1435" i="12"/>
  <c r="I1435" i="12" s="1"/>
  <c r="J1435" i="12" s="1"/>
  <c r="O1463" i="12"/>
  <c r="I1463" i="12" s="1"/>
  <c r="J1463" i="12" s="1"/>
  <c r="O1466" i="12"/>
  <c r="I1466" i="12" s="1"/>
  <c r="J1466" i="12" s="1"/>
  <c r="O1473" i="12"/>
  <c r="I1473" i="12" s="1"/>
  <c r="J1473" i="12" s="1"/>
  <c r="O1475" i="12"/>
  <c r="I1475" i="12" s="1"/>
  <c r="J1475" i="12" s="1"/>
  <c r="O1486" i="12"/>
  <c r="I1486" i="12" s="1"/>
  <c r="J1486" i="12" s="1"/>
  <c r="O239" i="12"/>
  <c r="I239" i="12" s="1"/>
  <c r="J239" i="12" s="1"/>
  <c r="M1488" i="12"/>
  <c r="O583" i="12"/>
  <c r="I583" i="12" s="1"/>
  <c r="J583" i="12" s="1"/>
  <c r="O587" i="12"/>
  <c r="I587" i="12" s="1"/>
  <c r="J587" i="12" s="1"/>
  <c r="O591" i="12"/>
  <c r="I591" i="12" s="1"/>
  <c r="J591" i="12" s="1"/>
  <c r="O557" i="12"/>
  <c r="O580" i="12"/>
  <c r="O585" i="12"/>
  <c r="I585" i="12" s="1"/>
  <c r="J585" i="12" s="1"/>
  <c r="O589" i="12"/>
  <c r="I589" i="12" s="1"/>
  <c r="J589" i="12" s="1"/>
  <c r="O595" i="12"/>
  <c r="I595" i="12" s="1"/>
  <c r="J595" i="12" s="1"/>
  <c r="O584" i="12"/>
  <c r="I584" i="12" s="1"/>
  <c r="J584" i="12" s="1"/>
  <c r="O588" i="12"/>
  <c r="I588" i="12" s="1"/>
  <c r="J588" i="12" s="1"/>
  <c r="O593" i="12"/>
  <c r="I593" i="12" s="1"/>
  <c r="J593" i="12" s="1"/>
  <c r="O597" i="12"/>
  <c r="O842" i="12"/>
  <c r="I842" i="12" s="1"/>
  <c r="J842" i="12" s="1"/>
  <c r="O846" i="12"/>
  <c r="I846" i="12" s="1"/>
  <c r="J846" i="12" s="1"/>
  <c r="O850" i="12"/>
  <c r="I850" i="12" s="1"/>
  <c r="J850" i="12" s="1"/>
  <c r="O854" i="12"/>
  <c r="I854" i="12" s="1"/>
  <c r="J854" i="12" s="1"/>
  <c r="O858" i="12"/>
  <c r="I858" i="12" s="1"/>
  <c r="J858" i="12" s="1"/>
  <c r="O863" i="12"/>
  <c r="I863" i="12" s="1"/>
  <c r="J863" i="12" s="1"/>
  <c r="O867" i="12"/>
  <c r="I867" i="12" s="1"/>
  <c r="J867" i="12" s="1"/>
  <c r="O871" i="12"/>
  <c r="I871" i="12" s="1"/>
  <c r="J871" i="12" s="1"/>
  <c r="O875" i="12"/>
  <c r="I875" i="12" s="1"/>
  <c r="J875" i="12" s="1"/>
  <c r="O879" i="12"/>
  <c r="I879" i="12" s="1"/>
  <c r="J879" i="12" s="1"/>
  <c r="O771" i="12"/>
  <c r="O839" i="12"/>
  <c r="O844" i="12"/>
  <c r="I844" i="12" s="1"/>
  <c r="J844" i="12" s="1"/>
  <c r="O848" i="12"/>
  <c r="I848" i="12" s="1"/>
  <c r="J848" i="12" s="1"/>
  <c r="O856" i="12"/>
  <c r="I856" i="12" s="1"/>
  <c r="J856" i="12" s="1"/>
  <c r="O801" i="12"/>
  <c r="O809" i="12"/>
  <c r="O817" i="12"/>
  <c r="O828" i="12"/>
  <c r="O843" i="12"/>
  <c r="I843" i="12" s="1"/>
  <c r="J843" i="12" s="1"/>
  <c r="O847" i="12"/>
  <c r="I847" i="12" s="1"/>
  <c r="J847" i="12" s="1"/>
  <c r="O851" i="12"/>
  <c r="I851" i="12" s="1"/>
  <c r="J851" i="12" s="1"/>
  <c r="O855" i="12"/>
  <c r="I855" i="12" s="1"/>
  <c r="J855" i="12" s="1"/>
  <c r="O859" i="12"/>
  <c r="I859" i="12" s="1"/>
  <c r="J859" i="12" s="1"/>
  <c r="O876" i="12"/>
  <c r="I876" i="12" s="1"/>
  <c r="J876" i="12" s="1"/>
  <c r="O880" i="12"/>
  <c r="I880" i="12" s="1"/>
  <c r="J880" i="12" s="1"/>
  <c r="O994" i="12"/>
  <c r="I994" i="12" s="1"/>
  <c r="J994" i="12" s="1"/>
  <c r="O998" i="12"/>
  <c r="I998" i="12" s="1"/>
  <c r="J998" i="12" s="1"/>
  <c r="O1002" i="12"/>
  <c r="I1002" i="12" s="1"/>
  <c r="J1002" i="12" s="1"/>
  <c r="O1006" i="12"/>
  <c r="I1006" i="12" s="1"/>
  <c r="J1006" i="12" s="1"/>
  <c r="O1010" i="12"/>
  <c r="I1010" i="12" s="1"/>
  <c r="J1010" i="12" s="1"/>
  <c r="O1014" i="12"/>
  <c r="I1014" i="12" s="1"/>
  <c r="J1014" i="12" s="1"/>
  <c r="O1015" i="12"/>
  <c r="I1015" i="12" s="1"/>
  <c r="J1015" i="12" s="1"/>
  <c r="O1019" i="12"/>
  <c r="I1019" i="12" s="1"/>
  <c r="J1019" i="12" s="1"/>
  <c r="O1023" i="12"/>
  <c r="I1023" i="12" s="1"/>
  <c r="J1023" i="12" s="1"/>
  <c r="O995" i="12"/>
  <c r="I995" i="12" s="1"/>
  <c r="J995" i="12" s="1"/>
  <c r="O999" i="12"/>
  <c r="I999" i="12" s="1"/>
  <c r="J999" i="12" s="1"/>
  <c r="O1003" i="12"/>
  <c r="I1003" i="12" s="1"/>
  <c r="J1003" i="12" s="1"/>
  <c r="O1007" i="12"/>
  <c r="I1007" i="12" s="1"/>
  <c r="J1007" i="12" s="1"/>
  <c r="O1011" i="12"/>
  <c r="I1011" i="12" s="1"/>
  <c r="J1011" i="12" s="1"/>
  <c r="O1018" i="12"/>
  <c r="I1018" i="12" s="1"/>
  <c r="J1018" i="12" s="1"/>
  <c r="O1022" i="12"/>
  <c r="I1022" i="12" s="1"/>
  <c r="J1022" i="12" s="1"/>
  <c r="O1179" i="12"/>
  <c r="I1179" i="12" s="1"/>
  <c r="J1179" i="12" s="1"/>
  <c r="O1209" i="12"/>
  <c r="I1209" i="12" s="1"/>
  <c r="J1209" i="12" s="1"/>
  <c r="O1213" i="12"/>
  <c r="I1213" i="12" s="1"/>
  <c r="J1213" i="12" s="1"/>
  <c r="O1217" i="12"/>
  <c r="I1217" i="12" s="1"/>
  <c r="J1217" i="12" s="1"/>
  <c r="O1221" i="12"/>
  <c r="I1221" i="12" s="1"/>
  <c r="J1221" i="12" s="1"/>
  <c r="O1225" i="12"/>
  <c r="I1225" i="12" s="1"/>
  <c r="J1225" i="12" s="1"/>
  <c r="O1229" i="12"/>
  <c r="I1229" i="12" s="1"/>
  <c r="J1229" i="12" s="1"/>
  <c r="O1233" i="12"/>
  <c r="I1233" i="12" s="1"/>
  <c r="J1233" i="12" s="1"/>
  <c r="O1210" i="12"/>
  <c r="I1210" i="12" s="1"/>
  <c r="J1210" i="12" s="1"/>
  <c r="O1214" i="12"/>
  <c r="I1214" i="12" s="1"/>
  <c r="J1214" i="12" s="1"/>
  <c r="O1218" i="12"/>
  <c r="I1218" i="12" s="1"/>
  <c r="J1218" i="12" s="1"/>
  <c r="O1222" i="12"/>
  <c r="I1222" i="12" s="1"/>
  <c r="J1222" i="12" s="1"/>
  <c r="O1228" i="12"/>
  <c r="I1228" i="12" s="1"/>
  <c r="J1228" i="12" s="1"/>
  <c r="O1232" i="12"/>
  <c r="I1232" i="12" s="1"/>
  <c r="J1232" i="12" s="1"/>
  <c r="O1236" i="12"/>
  <c r="I1236" i="12" s="1"/>
  <c r="J1236" i="12" s="1"/>
  <c r="O1355" i="12"/>
  <c r="O1365" i="12"/>
  <c r="O1380" i="12"/>
  <c r="O1389" i="12"/>
  <c r="I1389" i="12" s="1"/>
  <c r="J1389" i="12" s="1"/>
  <c r="O1398" i="12"/>
  <c r="I1398" i="12" s="1"/>
  <c r="J1398" i="12" s="1"/>
  <c r="O1449" i="12"/>
  <c r="O1481" i="12"/>
  <c r="O1444" i="12"/>
  <c r="I1444" i="12"/>
  <c r="J1444" i="12" s="1"/>
  <c r="O1445" i="12"/>
  <c r="I1445" i="12"/>
  <c r="J1445" i="12" s="1"/>
  <c r="O1394" i="12"/>
  <c r="O1453" i="12"/>
  <c r="I1453" i="12" s="1"/>
  <c r="J1453" i="12" s="1"/>
  <c r="O1456" i="12"/>
  <c r="O1459" i="12"/>
  <c r="I1459" i="12" s="1"/>
  <c r="J1459" i="12" s="1"/>
  <c r="O1367" i="12"/>
  <c r="I1367" i="12" s="1"/>
  <c r="J1367" i="12" s="1"/>
  <c r="O1382" i="12"/>
  <c r="O1388" i="12"/>
  <c r="I1388" i="12" s="1"/>
  <c r="J1388" i="12" s="1"/>
  <c r="O1392" i="12"/>
  <c r="I1392" i="12" s="1"/>
  <c r="J1392" i="12" s="1"/>
  <c r="O1400" i="12"/>
  <c r="O1451" i="12"/>
  <c r="I1451" i="12" s="1"/>
  <c r="J1451" i="12" s="1"/>
  <c r="O1478" i="12"/>
  <c r="Y21" i="10"/>
  <c r="R21" i="10"/>
  <c r="Q21" i="10" s="1"/>
  <c r="Y58" i="10"/>
  <c r="R69" i="10"/>
  <c r="Q69" i="10" s="1"/>
  <c r="Y69" i="10"/>
  <c r="R76" i="10"/>
  <c r="Q76" i="10" s="1"/>
  <c r="R93" i="10"/>
  <c r="Q93" i="10" s="1"/>
  <c r="Y93" i="10"/>
  <c r="Y107" i="10"/>
  <c r="R107" i="10"/>
  <c r="Q107" i="10" s="1"/>
  <c r="Y119" i="10"/>
  <c r="R119" i="10"/>
  <c r="Q119" i="10" s="1"/>
  <c r="Y122" i="10"/>
  <c r="R122" i="10"/>
  <c r="Q122" i="10" s="1"/>
  <c r="R126" i="10"/>
  <c r="Q126" i="10" s="1"/>
  <c r="Y126" i="10"/>
  <c r="Y127" i="10"/>
  <c r="R127" i="10"/>
  <c r="Q127" i="10" s="1"/>
  <c r="Y129" i="10"/>
  <c r="Y131" i="10"/>
  <c r="R131" i="10"/>
  <c r="Q131" i="10" s="1"/>
  <c r="Y133" i="10"/>
  <c r="R135" i="10"/>
  <c r="Q135" i="10" s="1"/>
  <c r="Y135" i="10"/>
  <c r="Y137" i="10"/>
  <c r="Y139" i="10"/>
  <c r="R139" i="10"/>
  <c r="Q139" i="10" s="1"/>
  <c r="R140" i="10"/>
  <c r="Q140" i="10" s="1"/>
  <c r="R142" i="10"/>
  <c r="Q142" i="10" s="1"/>
  <c r="Y142" i="10"/>
  <c r="R144" i="10"/>
  <c r="Q144" i="10" s="1"/>
  <c r="R146" i="10"/>
  <c r="Q146" i="10" s="1"/>
  <c r="Y146" i="10"/>
  <c r="R147" i="10"/>
  <c r="Q147" i="10" s="1"/>
  <c r="Y147" i="10"/>
  <c r="Y156" i="10"/>
  <c r="R156" i="10"/>
  <c r="Q156" i="10" s="1"/>
  <c r="Y172" i="10"/>
  <c r="R172" i="10"/>
  <c r="Q172" i="10" s="1"/>
  <c r="Y178" i="10"/>
  <c r="R178" i="10"/>
  <c r="Q178" i="10" s="1"/>
  <c r="Y183" i="10"/>
  <c r="R183" i="10"/>
  <c r="Q183" i="10" s="1"/>
  <c r="Y189" i="10"/>
  <c r="R189" i="10"/>
  <c r="Q189" i="10" s="1"/>
  <c r="Y200" i="10"/>
  <c r="R200" i="10"/>
  <c r="Q200" i="10" s="1"/>
  <c r="Y214" i="10"/>
  <c r="R214" i="10"/>
  <c r="Q214" i="10" s="1"/>
  <c r="Y218" i="10"/>
  <c r="R218" i="10"/>
  <c r="Q218" i="10" s="1"/>
  <c r="Y222" i="10"/>
  <c r="R222" i="10"/>
  <c r="Q222" i="10" s="1"/>
  <c r="Y226" i="10"/>
  <c r="R226" i="10"/>
  <c r="Q226" i="10" s="1"/>
  <c r="Y230" i="10"/>
  <c r="R230" i="10"/>
  <c r="Q230" i="10" s="1"/>
  <c r="Y246" i="10"/>
  <c r="R246" i="10"/>
  <c r="Q246" i="10" s="1"/>
  <c r="R282" i="10"/>
  <c r="Q282" i="10" s="1"/>
  <c r="Y300" i="10"/>
  <c r="R300" i="10"/>
  <c r="Q300" i="10" s="1"/>
  <c r="Y301" i="10"/>
  <c r="R301" i="10"/>
  <c r="Q301" i="10" s="1"/>
  <c r="Y305" i="10"/>
  <c r="R305" i="10"/>
  <c r="Q305" i="10" s="1"/>
  <c r="Y307" i="10"/>
  <c r="R307" i="10"/>
  <c r="Q307" i="10" s="1"/>
  <c r="Y346" i="10"/>
  <c r="R346" i="10"/>
  <c r="Q346" i="10" s="1"/>
  <c r="R14" i="10"/>
  <c r="Q14" i="10" s="1"/>
  <c r="Y14" i="10"/>
  <c r="R19" i="10"/>
  <c r="Q19" i="10" s="1"/>
  <c r="Y19" i="10"/>
  <c r="R22" i="10"/>
  <c r="Q22" i="10" s="1"/>
  <c r="Y22" i="10"/>
  <c r="Y23" i="10"/>
  <c r="R23" i="10"/>
  <c r="Q23" i="10" s="1"/>
  <c r="Y26" i="10"/>
  <c r="R26" i="10"/>
  <c r="Q26" i="10" s="1"/>
  <c r="R39" i="10"/>
  <c r="Q39" i="10" s="1"/>
  <c r="Y39" i="10"/>
  <c r="Y45" i="10"/>
  <c r="R45" i="10"/>
  <c r="Q45" i="10" s="1"/>
  <c r="R48" i="10"/>
  <c r="Q48" i="10" s="1"/>
  <c r="Y56" i="10"/>
  <c r="Y60" i="10"/>
  <c r="Y66" i="10"/>
  <c r="R75" i="10"/>
  <c r="Q75" i="10" s="1"/>
  <c r="Y80" i="10"/>
  <c r="R80" i="10"/>
  <c r="Q80" i="10" s="1"/>
  <c r="Y89" i="10"/>
  <c r="Y92" i="10"/>
  <c r="R94" i="10"/>
  <c r="Q94" i="10" s="1"/>
  <c r="Y103" i="10"/>
  <c r="R103" i="10"/>
  <c r="Q103" i="10" s="1"/>
  <c r="Y108" i="10"/>
  <c r="R108" i="10"/>
  <c r="Q108" i="10" s="1"/>
  <c r="Y112" i="10"/>
  <c r="R112" i="10"/>
  <c r="Q112" i="10" s="1"/>
  <c r="Y114" i="10"/>
  <c r="R114" i="10"/>
  <c r="Q114" i="10" s="1"/>
  <c r="Y154" i="10"/>
  <c r="R154" i="10"/>
  <c r="Q154" i="10" s="1"/>
  <c r="Y162" i="10"/>
  <c r="R162" i="10"/>
  <c r="Q162" i="10" s="1"/>
  <c r="Y179" i="10"/>
  <c r="R179" i="10"/>
  <c r="Q179" i="10" s="1"/>
  <c r="Y182" i="10"/>
  <c r="R182" i="10"/>
  <c r="Q182" i="10" s="1"/>
  <c r="Y184" i="10"/>
  <c r="R184" i="10"/>
  <c r="Q184" i="10" s="1"/>
  <c r="Y186" i="10"/>
  <c r="R186" i="10"/>
  <c r="Q186" i="10" s="1"/>
  <c r="Y190" i="10"/>
  <c r="R190" i="10"/>
  <c r="Q190" i="10" s="1"/>
  <c r="Y193" i="10"/>
  <c r="R193" i="10"/>
  <c r="Q193" i="10" s="1"/>
  <c r="Y201" i="10"/>
  <c r="R201" i="10"/>
  <c r="Q201" i="10" s="1"/>
  <c r="R215" i="10"/>
  <c r="Q215" i="10" s="1"/>
  <c r="Y219" i="10"/>
  <c r="Y223" i="10"/>
  <c r="Y227" i="10"/>
  <c r="Y234" i="10"/>
  <c r="R234" i="10"/>
  <c r="Q234" i="10" s="1"/>
  <c r="Y239" i="10"/>
  <c r="R239" i="10"/>
  <c r="Q239" i="10" s="1"/>
  <c r="Y242" i="10"/>
  <c r="R242" i="10"/>
  <c r="Q242" i="10" s="1"/>
  <c r="Y247" i="10"/>
  <c r="R247" i="10"/>
  <c r="Q247" i="10" s="1"/>
  <c r="Y253" i="10"/>
  <c r="R255" i="10"/>
  <c r="Q255" i="10" s="1"/>
  <c r="Y255" i="10"/>
  <c r="Y260" i="10"/>
  <c r="Y269" i="10"/>
  <c r="R269" i="10"/>
  <c r="Q269" i="10" s="1"/>
  <c r="R289" i="10"/>
  <c r="Q289" i="10" s="1"/>
  <c r="Y289" i="10"/>
  <c r="R297" i="10"/>
  <c r="Q297" i="10" s="1"/>
  <c r="Y302" i="10"/>
  <c r="R302" i="10"/>
  <c r="Q302" i="10" s="1"/>
  <c r="R315" i="10"/>
  <c r="Q315" i="10" s="1"/>
  <c r="R316" i="10"/>
  <c r="Q316" i="10" s="1"/>
  <c r="Y316" i="10"/>
  <c r="R323" i="10"/>
  <c r="Q323" i="10" s="1"/>
  <c r="R344" i="10"/>
  <c r="Q344" i="10" s="1"/>
  <c r="Y350" i="10"/>
  <c r="R350" i="10"/>
  <c r="Q350" i="10" s="1"/>
  <c r="Y351" i="10"/>
  <c r="R351" i="10"/>
  <c r="Q351" i="10" s="1"/>
  <c r="Y370" i="10"/>
  <c r="R370" i="10"/>
  <c r="Q370" i="10" s="1"/>
  <c r="Y374" i="10"/>
  <c r="R374" i="10"/>
  <c r="Q374" i="10" s="1"/>
  <c r="Y379" i="10"/>
  <c r="R379" i="10"/>
  <c r="Q379" i="10" s="1"/>
  <c r="R382" i="10"/>
  <c r="Q382" i="10" s="1"/>
  <c r="Y385" i="10"/>
  <c r="R385" i="10"/>
  <c r="Q385" i="10" s="1"/>
  <c r="Y386" i="10"/>
  <c r="R386" i="10"/>
  <c r="Q386" i="10" s="1"/>
  <c r="Y13" i="10"/>
  <c r="R13" i="10"/>
  <c r="Q13" i="10" s="1"/>
  <c r="R7" i="10"/>
  <c r="Q7" i="10" s="1"/>
  <c r="Y7" i="10"/>
  <c r="Y8" i="10"/>
  <c r="R8" i="10"/>
  <c r="Q8" i="10" s="1"/>
  <c r="Y11" i="10"/>
  <c r="R11" i="10"/>
  <c r="Q11" i="10" s="1"/>
  <c r="Y15" i="10"/>
  <c r="R15" i="10"/>
  <c r="Q15" i="10" s="1"/>
  <c r="Y16" i="10"/>
  <c r="R16" i="10"/>
  <c r="Q16" i="10" s="1"/>
  <c r="Y30" i="10"/>
  <c r="R30" i="10"/>
  <c r="Q30" i="10" s="1"/>
  <c r="R32" i="10"/>
  <c r="Q32" i="10" s="1"/>
  <c r="Y32" i="10"/>
  <c r="Y34" i="10"/>
  <c r="R34" i="10"/>
  <c r="Q34" i="10" s="1"/>
  <c r="Y36" i="10"/>
  <c r="R36" i="10"/>
  <c r="Q36" i="10" s="1"/>
  <c r="Y38" i="10"/>
  <c r="R38" i="10"/>
  <c r="Q38" i="10" s="1"/>
  <c r="Y43" i="10"/>
  <c r="R43" i="10"/>
  <c r="Q43" i="10" s="1"/>
  <c r="Y50" i="10"/>
  <c r="R50" i="10"/>
  <c r="Q50" i="10" s="1"/>
  <c r="R59" i="10"/>
  <c r="Q59" i="10" s="1"/>
  <c r="Y64" i="10"/>
  <c r="R64" i="10"/>
  <c r="Q64" i="10" s="1"/>
  <c r="R77" i="10"/>
  <c r="Q77" i="10" s="1"/>
  <c r="Y77" i="10"/>
  <c r="R95" i="10"/>
  <c r="Q95" i="10" s="1"/>
  <c r="Y95" i="10"/>
  <c r="Y99" i="10"/>
  <c r="R99" i="10"/>
  <c r="Q99" i="10" s="1"/>
  <c r="R100" i="10"/>
  <c r="Q100" i="10" s="1"/>
  <c r="Y104" i="10"/>
  <c r="R104" i="10"/>
  <c r="Q104" i="10" s="1"/>
  <c r="R115" i="10"/>
  <c r="Q115" i="10" s="1"/>
  <c r="Y115" i="10"/>
  <c r="Y152" i="10"/>
  <c r="R152" i="10"/>
  <c r="Q152" i="10" s="1"/>
  <c r="Y160" i="10"/>
  <c r="R160" i="10"/>
  <c r="Q160" i="10" s="1"/>
  <c r="Y167" i="10"/>
  <c r="R167" i="10"/>
  <c r="Q167" i="10" s="1"/>
  <c r="Y169" i="10"/>
  <c r="R169" i="10"/>
  <c r="Q169" i="10" s="1"/>
  <c r="Y176" i="10"/>
  <c r="R176" i="10"/>
  <c r="Q176" i="10" s="1"/>
  <c r="Y180" i="10"/>
  <c r="R180" i="10"/>
  <c r="Q180" i="10" s="1"/>
  <c r="Y187" i="10"/>
  <c r="R187" i="10"/>
  <c r="Q187" i="10" s="1"/>
  <c r="Y191" i="10"/>
  <c r="R191" i="10"/>
  <c r="Q191" i="10" s="1"/>
  <c r="Y194" i="10"/>
  <c r="R194" i="10"/>
  <c r="Q194" i="10" s="1"/>
  <c r="Y195" i="10"/>
  <c r="R195" i="10"/>
  <c r="Q195" i="10" s="1"/>
  <c r="Y198" i="10"/>
  <c r="R198" i="10"/>
  <c r="Q198" i="10" s="1"/>
  <c r="R204" i="10"/>
  <c r="Q204" i="10" s="1"/>
  <c r="Y205" i="10"/>
  <c r="R206" i="10"/>
  <c r="Q206" i="10" s="1"/>
  <c r="Y209" i="10"/>
  <c r="R209" i="10"/>
  <c r="Q209" i="10" s="1"/>
  <c r="Y210" i="10"/>
  <c r="R210" i="10"/>
  <c r="Q210" i="10" s="1"/>
  <c r="Y211" i="10"/>
  <c r="R212" i="10"/>
  <c r="Q212" i="10" s="1"/>
  <c r="Y216" i="10"/>
  <c r="R216" i="10"/>
  <c r="Q216" i="10" s="1"/>
  <c r="Y220" i="10"/>
  <c r="R220" i="10"/>
  <c r="Q220" i="10" s="1"/>
  <c r="Y224" i="10"/>
  <c r="R224" i="10"/>
  <c r="Q224" i="10" s="1"/>
  <c r="Y228" i="10"/>
  <c r="R228" i="10"/>
  <c r="Q228" i="10" s="1"/>
  <c r="Y237" i="10"/>
  <c r="R237" i="10"/>
  <c r="Q237" i="10" s="1"/>
  <c r="Y240" i="10"/>
  <c r="R240" i="10"/>
  <c r="Q240" i="10" s="1"/>
  <c r="R287" i="10"/>
  <c r="Q287" i="10" s="1"/>
  <c r="Y290" i="10"/>
  <c r="Y295" i="10"/>
  <c r="R298" i="10"/>
  <c r="Q298" i="10" s="1"/>
  <c r="Y298" i="10"/>
  <c r="Y303" i="10"/>
  <c r="R303" i="10"/>
  <c r="Q303" i="10" s="1"/>
  <c r="Y318" i="10"/>
  <c r="R318" i="10"/>
  <c r="Q318" i="10" s="1"/>
  <c r="Y326" i="10"/>
  <c r="R326" i="10"/>
  <c r="Q326" i="10" s="1"/>
  <c r="Y334" i="10"/>
  <c r="Y363" i="10"/>
  <c r="R363" i="10"/>
  <c r="Q363" i="10" s="1"/>
  <c r="Y366" i="10"/>
  <c r="R366" i="10"/>
  <c r="Q366" i="10" s="1"/>
  <c r="Y367" i="10"/>
  <c r="Y372" i="10"/>
  <c r="R372" i="10"/>
  <c r="Q372" i="10" s="1"/>
  <c r="Y375" i="10"/>
  <c r="R375" i="10"/>
  <c r="Q375" i="10" s="1"/>
  <c r="R20" i="10"/>
  <c r="Q20" i="10" s="1"/>
  <c r="Y20" i="10"/>
  <c r="Y41" i="10"/>
  <c r="R41" i="10"/>
  <c r="Q41" i="10" s="1"/>
  <c r="R49" i="10"/>
  <c r="Q49" i="10" s="1"/>
  <c r="Y49" i="10"/>
  <c r="R51" i="10"/>
  <c r="Q51" i="10" s="1"/>
  <c r="Y51" i="10"/>
  <c r="R53" i="10"/>
  <c r="Q53" i="10" s="1"/>
  <c r="Y53" i="10"/>
  <c r="R57" i="10"/>
  <c r="Q57" i="10" s="1"/>
  <c r="Y57" i="10"/>
  <c r="R61" i="10"/>
  <c r="Q61" i="10" s="1"/>
  <c r="Y61" i="10"/>
  <c r="R63" i="10"/>
  <c r="Q63" i="10" s="1"/>
  <c r="Y63" i="10"/>
  <c r="R67" i="10"/>
  <c r="Q67" i="10" s="1"/>
  <c r="Y67" i="10"/>
  <c r="Y72" i="10"/>
  <c r="R72" i="10"/>
  <c r="Q72" i="10" s="1"/>
  <c r="R81" i="10"/>
  <c r="Q81" i="10" s="1"/>
  <c r="Y81" i="10"/>
  <c r="R96" i="10"/>
  <c r="Q96" i="10" s="1"/>
  <c r="Y96" i="10"/>
  <c r="Y109" i="10"/>
  <c r="R109" i="10"/>
  <c r="Q109" i="10" s="1"/>
  <c r="Y110" i="10"/>
  <c r="R110" i="10"/>
  <c r="Q110" i="10" s="1"/>
  <c r="Y116" i="10"/>
  <c r="R116" i="10"/>
  <c r="Q116" i="10" s="1"/>
  <c r="Y158" i="10"/>
  <c r="R158" i="10"/>
  <c r="Q158" i="10" s="1"/>
  <c r="Y166" i="10"/>
  <c r="R166" i="10"/>
  <c r="Q166" i="10" s="1"/>
  <c r="Y168" i="10"/>
  <c r="R168" i="10"/>
  <c r="Q168" i="10" s="1"/>
  <c r="Y170" i="10"/>
  <c r="R170" i="10"/>
  <c r="Q170" i="10" s="1"/>
  <c r="Y174" i="10"/>
  <c r="R174" i="10"/>
  <c r="Q174" i="10" s="1"/>
  <c r="Y177" i="10"/>
  <c r="R177" i="10"/>
  <c r="Q177" i="10" s="1"/>
  <c r="Y188" i="10"/>
  <c r="R188" i="10"/>
  <c r="Q188" i="10" s="1"/>
  <c r="Y192" i="10"/>
  <c r="R192" i="10"/>
  <c r="Q192" i="10" s="1"/>
  <c r="Y196" i="10"/>
  <c r="R196" i="10"/>
  <c r="Q196" i="10" s="1"/>
  <c r="Y199" i="10"/>
  <c r="R199" i="10"/>
  <c r="Q199" i="10" s="1"/>
  <c r="Y202" i="10"/>
  <c r="R202" i="10"/>
  <c r="Q202" i="10" s="1"/>
  <c r="R213" i="10"/>
  <c r="Q213" i="10" s="1"/>
  <c r="Y217" i="10"/>
  <c r="R217" i="10"/>
  <c r="Q217" i="10" s="1"/>
  <c r="Y221" i="10"/>
  <c r="R221" i="10"/>
  <c r="Q221" i="10" s="1"/>
  <c r="Y225" i="10"/>
  <c r="R225" i="10"/>
  <c r="Q225" i="10" s="1"/>
  <c r="Y235" i="10"/>
  <c r="R235" i="10"/>
  <c r="Q235" i="10" s="1"/>
  <c r="Y238" i="10"/>
  <c r="R238" i="10"/>
  <c r="Q238" i="10" s="1"/>
  <c r="Y243" i="10"/>
  <c r="R243" i="10"/>
  <c r="Q243" i="10" s="1"/>
  <c r="Y245" i="10"/>
  <c r="R245" i="10"/>
  <c r="Q245" i="10" s="1"/>
  <c r="Y263" i="10"/>
  <c r="R263" i="10"/>
  <c r="Q263" i="10" s="1"/>
  <c r="R264" i="10"/>
  <c r="Q264" i="10" s="1"/>
  <c r="Y264" i="10"/>
  <c r="Y267" i="10"/>
  <c r="R267" i="10"/>
  <c r="Q267" i="10" s="1"/>
  <c r="R268" i="10"/>
  <c r="Q268" i="10" s="1"/>
  <c r="Y268" i="10"/>
  <c r="Y304" i="10"/>
  <c r="R304" i="10"/>
  <c r="Q304" i="10" s="1"/>
  <c r="Y311" i="10"/>
  <c r="R311" i="10"/>
  <c r="Q311" i="10" s="1"/>
  <c r="Y319" i="10"/>
  <c r="R319" i="10"/>
  <c r="Q319" i="10" s="1"/>
  <c r="Y332" i="10"/>
  <c r="R332" i="10"/>
  <c r="Q332" i="10" s="1"/>
  <c r="Y335" i="10"/>
  <c r="R335" i="10"/>
  <c r="Q335" i="10" s="1"/>
  <c r="R340" i="10"/>
  <c r="Q340" i="10" s="1"/>
  <c r="R358" i="10"/>
  <c r="Q358" i="10" s="1"/>
  <c r="Y358" i="10"/>
  <c r="Y360" i="10"/>
  <c r="R360" i="10"/>
  <c r="Q360" i="10" s="1"/>
  <c r="Y376" i="10"/>
  <c r="R376" i="10"/>
  <c r="Q376" i="10" s="1"/>
  <c r="R394" i="10"/>
  <c r="Q394" i="10" s="1"/>
  <c r="Y433" i="10"/>
  <c r="R433" i="10"/>
  <c r="Q433" i="10" s="1"/>
  <c r="Y12" i="10"/>
  <c r="R12" i="10"/>
  <c r="Q12" i="10" s="1"/>
  <c r="R91" i="10"/>
  <c r="Q91" i="10" s="1"/>
  <c r="Y91" i="10"/>
  <c r="Y97" i="10"/>
  <c r="R97" i="10"/>
  <c r="Q97" i="10" s="1"/>
  <c r="Y101" i="10"/>
  <c r="R101" i="10"/>
  <c r="Q101" i="10" s="1"/>
  <c r="Y105" i="10"/>
  <c r="R105" i="10"/>
  <c r="Q105" i="10" s="1"/>
  <c r="R118" i="10"/>
  <c r="Q118" i="10" s="1"/>
  <c r="Y118" i="10"/>
  <c r="Y123" i="10"/>
  <c r="R123" i="10"/>
  <c r="Q123" i="10" s="1"/>
  <c r="R128" i="10"/>
  <c r="Q128" i="10" s="1"/>
  <c r="Y128" i="10"/>
  <c r="R130" i="10"/>
  <c r="Q130" i="10" s="1"/>
  <c r="Y130" i="10"/>
  <c r="Y132" i="10"/>
  <c r="R132" i="10"/>
  <c r="Q132" i="10" s="1"/>
  <c r="R134" i="10"/>
  <c r="Q134" i="10" s="1"/>
  <c r="Y134" i="10"/>
  <c r="Y136" i="10"/>
  <c r="R136" i="10"/>
  <c r="Q136" i="10" s="1"/>
  <c r="R138" i="10"/>
  <c r="Q138" i="10" s="1"/>
  <c r="Y138" i="10"/>
  <c r="R141" i="10"/>
  <c r="Q141" i="10" s="1"/>
  <c r="R143" i="10"/>
  <c r="Q143" i="10" s="1"/>
  <c r="Y143" i="10"/>
  <c r="Y145" i="10"/>
  <c r="R150" i="10"/>
  <c r="Q150" i="10" s="1"/>
  <c r="Y150" i="10"/>
  <c r="Y164" i="10"/>
  <c r="R164" i="10"/>
  <c r="Q164" i="10" s="1"/>
  <c r="Y175" i="10"/>
  <c r="R175" i="10"/>
  <c r="Q175" i="10" s="1"/>
  <c r="Y185" i="10"/>
  <c r="R185" i="10"/>
  <c r="Q185" i="10" s="1"/>
  <c r="Y197" i="10"/>
  <c r="R197" i="10"/>
  <c r="Q197" i="10" s="1"/>
  <c r="Y203" i="10"/>
  <c r="R203" i="10"/>
  <c r="Q203" i="10" s="1"/>
  <c r="Y233" i="10"/>
  <c r="R233" i="10"/>
  <c r="Q233" i="10" s="1"/>
  <c r="Y236" i="10"/>
  <c r="R236" i="10"/>
  <c r="Q236" i="10" s="1"/>
  <c r="Y241" i="10"/>
  <c r="R241" i="10"/>
  <c r="Q241" i="10" s="1"/>
  <c r="R278" i="10"/>
  <c r="Q278" i="10" s="1"/>
  <c r="Y278" i="10"/>
  <c r="Y291" i="10"/>
  <c r="Y299" i="10"/>
  <c r="Y309" i="10"/>
  <c r="R309" i="10"/>
  <c r="Q309" i="10" s="1"/>
  <c r="Y330" i="10"/>
  <c r="R330" i="10"/>
  <c r="Q330" i="10" s="1"/>
  <c r="Y347" i="10"/>
  <c r="R347" i="10"/>
  <c r="Q347" i="10" s="1"/>
  <c r="Y355" i="10"/>
  <c r="R355" i="10"/>
  <c r="Q355" i="10" s="1"/>
  <c r="R362" i="10"/>
  <c r="Q362" i="10" s="1"/>
  <c r="Y362" i="10"/>
  <c r="Y364" i="10"/>
  <c r="R364" i="10"/>
  <c r="Q364" i="10" s="1"/>
  <c r="Y389" i="10"/>
  <c r="R389" i="10"/>
  <c r="Q389" i="10" s="1"/>
  <c r="Y406" i="10"/>
  <c r="R406" i="10"/>
  <c r="Q406" i="10" s="1"/>
  <c r="Y422" i="10"/>
  <c r="R422" i="10"/>
  <c r="Q422" i="10" s="1"/>
  <c r="Y427" i="10"/>
  <c r="R427" i="10"/>
  <c r="Q427" i="10" s="1"/>
  <c r="Y429" i="10"/>
  <c r="R429" i="10"/>
  <c r="Q429" i="10" s="1"/>
  <c r="Y458" i="10"/>
  <c r="R458" i="10"/>
  <c r="Q458" i="10" s="1"/>
  <c r="Y461" i="10"/>
  <c r="R461" i="10"/>
  <c r="Q461" i="10" s="1"/>
  <c r="Y466" i="10"/>
  <c r="R466" i="10"/>
  <c r="Q466" i="10" s="1"/>
  <c r="Y469" i="10"/>
  <c r="R469" i="10"/>
  <c r="Q469" i="10" s="1"/>
  <c r="Y473" i="10"/>
  <c r="R473" i="10"/>
  <c r="Q473" i="10" s="1"/>
  <c r="R477" i="10"/>
  <c r="Q477" i="10" s="1"/>
  <c r="Y478" i="10"/>
  <c r="R478" i="10"/>
  <c r="Q478" i="10" s="1"/>
  <c r="Y483" i="10"/>
  <c r="R483" i="10"/>
  <c r="Q483" i="10" s="1"/>
  <c r="Y488" i="10"/>
  <c r="R489" i="10"/>
  <c r="Q489" i="10" s="1"/>
  <c r="R490" i="10"/>
  <c r="Q490" i="10" s="1"/>
  <c r="Y490" i="10"/>
  <c r="R492" i="10"/>
  <c r="Q492" i="10" s="1"/>
  <c r="R493" i="10"/>
  <c r="Q493" i="10" s="1"/>
  <c r="R494" i="10"/>
  <c r="Q494" i="10" s="1"/>
  <c r="Y494" i="10"/>
  <c r="R497" i="10"/>
  <c r="Q497" i="10" s="1"/>
  <c r="R498" i="10"/>
  <c r="Q498" i="10" s="1"/>
  <c r="Y498" i="10"/>
  <c r="R501" i="10"/>
  <c r="Q501" i="10" s="1"/>
  <c r="R502" i="10"/>
  <c r="Q502" i="10" s="1"/>
  <c r="Y502" i="10"/>
  <c r="R505" i="10"/>
  <c r="Q505" i="10" s="1"/>
  <c r="R506" i="10"/>
  <c r="Q506" i="10" s="1"/>
  <c r="Y506" i="10"/>
  <c r="R509" i="10"/>
  <c r="Q509" i="10" s="1"/>
  <c r="R510" i="10"/>
  <c r="Q510" i="10" s="1"/>
  <c r="Y510" i="10"/>
  <c r="R511" i="10"/>
  <c r="Q511" i="10" s="1"/>
  <c r="R513" i="10"/>
  <c r="Q513" i="10" s="1"/>
  <c r="Y516" i="10"/>
  <c r="R516" i="10"/>
  <c r="Q516" i="10" s="1"/>
  <c r="Y519" i="10"/>
  <c r="R519" i="10"/>
  <c r="Q519" i="10" s="1"/>
  <c r="Y535" i="10"/>
  <c r="R535" i="10"/>
  <c r="Q535" i="10" s="1"/>
  <c r="Y538" i="10"/>
  <c r="R538" i="10"/>
  <c r="Q538" i="10" s="1"/>
  <c r="Y543" i="10"/>
  <c r="R543" i="10"/>
  <c r="Q543" i="10" s="1"/>
  <c r="Y546" i="10"/>
  <c r="R546" i="10"/>
  <c r="Q546" i="10" s="1"/>
  <c r="Y551" i="10"/>
  <c r="R551" i="10"/>
  <c r="Q551" i="10" s="1"/>
  <c r="Y554" i="10"/>
  <c r="R554" i="10"/>
  <c r="Q554" i="10" s="1"/>
  <c r="Y579" i="10"/>
  <c r="R579" i="10"/>
  <c r="Q579" i="10" s="1"/>
  <c r="Y593" i="10"/>
  <c r="R593" i="10"/>
  <c r="Q593" i="10" s="1"/>
  <c r="Y610" i="10"/>
  <c r="R610" i="10"/>
  <c r="Q610" i="10" s="1"/>
  <c r="Y630" i="10"/>
  <c r="R630" i="10"/>
  <c r="Q630" i="10" s="1"/>
  <c r="Y694" i="10"/>
  <c r="R694" i="10"/>
  <c r="Q694" i="10" s="1"/>
  <c r="Y702" i="10"/>
  <c r="R702" i="10"/>
  <c r="Q702" i="10" s="1"/>
  <c r="V1487" i="10"/>
  <c r="U1487" i="10"/>
  <c r="O5" i="10"/>
  <c r="I5" i="10" s="1"/>
  <c r="R6" i="10"/>
  <c r="Y6" i="10"/>
  <c r="R17" i="10"/>
  <c r="Q17" i="10" s="1"/>
  <c r="R18" i="10"/>
  <c r="Q18" i="10" s="1"/>
  <c r="R29" i="10"/>
  <c r="Q29" i="10" s="1"/>
  <c r="R31" i="10"/>
  <c r="Q31" i="10" s="1"/>
  <c r="R33" i="10"/>
  <c r="Q33" i="10" s="1"/>
  <c r="R35" i="10"/>
  <c r="Q35" i="10" s="1"/>
  <c r="R37" i="10"/>
  <c r="Q37" i="10" s="1"/>
  <c r="Y373" i="10"/>
  <c r="Y377" i="10"/>
  <c r="Y378" i="10"/>
  <c r="R380" i="10"/>
  <c r="Q380" i="10" s="1"/>
  <c r="Y381" i="10"/>
  <c r="X397" i="10"/>
  <c r="X401" i="10"/>
  <c r="X405" i="10"/>
  <c r="Y423" i="10"/>
  <c r="Y425" i="10"/>
  <c r="R428" i="10"/>
  <c r="Q428" i="10" s="1"/>
  <c r="R430" i="10"/>
  <c r="Q430" i="10" s="1"/>
  <c r="R432" i="10"/>
  <c r="Q432" i="10" s="1"/>
  <c r="R434" i="10"/>
  <c r="Q434" i="10" s="1"/>
  <c r="R438" i="10"/>
  <c r="Q438" i="10" s="1"/>
  <c r="R396" i="10"/>
  <c r="Q396" i="10" s="1"/>
  <c r="R400" i="10"/>
  <c r="Q400" i="10" s="1"/>
  <c r="Y400" i="10"/>
  <c r="R404" i="10"/>
  <c r="Q404" i="10" s="1"/>
  <c r="Y404" i="10"/>
  <c r="Y421" i="10"/>
  <c r="R421" i="10"/>
  <c r="Q421" i="10" s="1"/>
  <c r="Y424" i="10"/>
  <c r="R424" i="10"/>
  <c r="Q424" i="10" s="1"/>
  <c r="Y426" i="10"/>
  <c r="R426" i="10"/>
  <c r="Q426" i="10" s="1"/>
  <c r="R455" i="10"/>
  <c r="Q455" i="10" s="1"/>
  <c r="Y456" i="10"/>
  <c r="R456" i="10"/>
  <c r="Q456" i="10" s="1"/>
  <c r="Y459" i="10"/>
  <c r="R459" i="10"/>
  <c r="Q459" i="10" s="1"/>
  <c r="Y464" i="10"/>
  <c r="R464" i="10"/>
  <c r="Q464" i="10" s="1"/>
  <c r="Y467" i="10"/>
  <c r="R467" i="10"/>
  <c r="Q467" i="10" s="1"/>
  <c r="Y474" i="10"/>
  <c r="R474" i="10"/>
  <c r="Q474" i="10" s="1"/>
  <c r="Y481" i="10"/>
  <c r="R481" i="10"/>
  <c r="Q481" i="10" s="1"/>
  <c r="Y485" i="10"/>
  <c r="R485" i="10"/>
  <c r="Q485" i="10" s="1"/>
  <c r="Y517" i="10"/>
  <c r="R517" i="10"/>
  <c r="Q517" i="10" s="1"/>
  <c r="Y522" i="10"/>
  <c r="R522" i="10"/>
  <c r="Q522" i="10" s="1"/>
  <c r="Y536" i="10"/>
  <c r="R536" i="10"/>
  <c r="Q536" i="10" s="1"/>
  <c r="Y541" i="10"/>
  <c r="R541" i="10"/>
  <c r="Q541" i="10" s="1"/>
  <c r="Y544" i="10"/>
  <c r="R544" i="10"/>
  <c r="Q544" i="10" s="1"/>
  <c r="Y549" i="10"/>
  <c r="R549" i="10"/>
  <c r="Q549" i="10" s="1"/>
  <c r="Y552" i="10"/>
  <c r="R552" i="10"/>
  <c r="Q552" i="10" s="1"/>
  <c r="Y555" i="10"/>
  <c r="R555" i="10"/>
  <c r="Q555" i="10" s="1"/>
  <c r="Y581" i="10"/>
  <c r="R581" i="10"/>
  <c r="Q581" i="10" s="1"/>
  <c r="Y594" i="10"/>
  <c r="R594" i="10"/>
  <c r="Q594" i="10" s="1"/>
  <c r="Y599" i="10"/>
  <c r="R600" i="10"/>
  <c r="Q600" i="10" s="1"/>
  <c r="Y600" i="10"/>
  <c r="R603" i="10"/>
  <c r="Q603" i="10" s="1"/>
  <c r="Y603" i="10"/>
  <c r="R604" i="10"/>
  <c r="Q604" i="10" s="1"/>
  <c r="Y604" i="10"/>
  <c r="Y608" i="10"/>
  <c r="R608" i="10"/>
  <c r="Q608" i="10" s="1"/>
  <c r="Y622" i="10"/>
  <c r="R622" i="10"/>
  <c r="Q622" i="10" s="1"/>
  <c r="Y632" i="10"/>
  <c r="R632" i="10"/>
  <c r="Q632" i="10" s="1"/>
  <c r="Y700" i="10"/>
  <c r="R700" i="10"/>
  <c r="Q700" i="10" s="1"/>
  <c r="Y808" i="10"/>
  <c r="R808" i="10"/>
  <c r="Q808" i="10" s="1"/>
  <c r="Y812" i="10"/>
  <c r="R812" i="10"/>
  <c r="Q812" i="10" s="1"/>
  <c r="Y832" i="10"/>
  <c r="R832" i="10"/>
  <c r="Q832" i="10" s="1"/>
  <c r="R106" i="10"/>
  <c r="Q106" i="10" s="1"/>
  <c r="R111" i="10"/>
  <c r="Q111" i="10" s="1"/>
  <c r="R113" i="10"/>
  <c r="Q113" i="10" s="1"/>
  <c r="R151" i="10"/>
  <c r="Q151" i="10" s="1"/>
  <c r="R153" i="10"/>
  <c r="Q153" i="10" s="1"/>
  <c r="R155" i="10"/>
  <c r="Q155" i="10" s="1"/>
  <c r="R157" i="10"/>
  <c r="Q157" i="10" s="1"/>
  <c r="R159" i="10"/>
  <c r="Q159" i="10" s="1"/>
  <c r="R161" i="10"/>
  <c r="Q161" i="10" s="1"/>
  <c r="R163" i="10"/>
  <c r="Q163" i="10" s="1"/>
  <c r="R165" i="10"/>
  <c r="Q165" i="10" s="1"/>
  <c r="R171" i="10"/>
  <c r="Q171" i="10" s="1"/>
  <c r="R173" i="10"/>
  <c r="Q173" i="10" s="1"/>
  <c r="R181" i="10"/>
  <c r="Q181" i="10" s="1"/>
  <c r="R244" i="10"/>
  <c r="Q244" i="10" s="1"/>
  <c r="R248" i="10"/>
  <c r="Q248" i="10" s="1"/>
  <c r="R306" i="10"/>
  <c r="Q306" i="10" s="1"/>
  <c r="R308" i="10"/>
  <c r="Q308" i="10" s="1"/>
  <c r="Y371" i="10"/>
  <c r="R371" i="10"/>
  <c r="Q371" i="10" s="1"/>
  <c r="Y384" i="10"/>
  <c r="R384" i="10"/>
  <c r="Q384" i="10" s="1"/>
  <c r="Y407" i="10"/>
  <c r="R407" i="10"/>
  <c r="Q407" i="10" s="1"/>
  <c r="R454" i="10"/>
  <c r="Q454" i="10" s="1"/>
  <c r="Y454" i="10"/>
  <c r="Y457" i="10"/>
  <c r="R457" i="10"/>
  <c r="Q457" i="10" s="1"/>
  <c r="Y462" i="10"/>
  <c r="R462" i="10"/>
  <c r="Q462" i="10" s="1"/>
  <c r="Y465" i="10"/>
  <c r="R465" i="10"/>
  <c r="Q465" i="10" s="1"/>
  <c r="Y470" i="10"/>
  <c r="R470" i="10"/>
  <c r="Q470" i="10" s="1"/>
  <c r="R476" i="10"/>
  <c r="Q476" i="10" s="1"/>
  <c r="Y476" i="10"/>
  <c r="Y479" i="10"/>
  <c r="R479" i="10"/>
  <c r="Q479" i="10" s="1"/>
  <c r="Y482" i="10"/>
  <c r="R482" i="10"/>
  <c r="Q482" i="10" s="1"/>
  <c r="Y486" i="10"/>
  <c r="R486" i="10"/>
  <c r="Q486" i="10" s="1"/>
  <c r="Y514" i="10"/>
  <c r="Y515" i="10"/>
  <c r="R515" i="10"/>
  <c r="Q515" i="10" s="1"/>
  <c r="Y520" i="10"/>
  <c r="R520" i="10"/>
  <c r="Q520" i="10" s="1"/>
  <c r="Y525" i="10"/>
  <c r="R526" i="10"/>
  <c r="Q526" i="10" s="1"/>
  <c r="Y527" i="10"/>
  <c r="Y528" i="10"/>
  <c r="Y529" i="10"/>
  <c r="R530" i="10"/>
  <c r="Q530" i="10" s="1"/>
  <c r="Y531" i="10"/>
  <c r="R532" i="10"/>
  <c r="Q532" i="10" s="1"/>
  <c r="Y533" i="10"/>
  <c r="Y534" i="10"/>
  <c r="R534" i="10"/>
  <c r="Q534" i="10" s="1"/>
  <c r="Y539" i="10"/>
  <c r="R539" i="10"/>
  <c r="Q539" i="10" s="1"/>
  <c r="Y542" i="10"/>
  <c r="R542" i="10"/>
  <c r="Q542" i="10" s="1"/>
  <c r="Y547" i="10"/>
  <c r="R547" i="10"/>
  <c r="Q547" i="10" s="1"/>
  <c r="Y550" i="10"/>
  <c r="R550" i="10"/>
  <c r="Q550" i="10" s="1"/>
  <c r="Y556" i="10"/>
  <c r="R556" i="10"/>
  <c r="Q556" i="10" s="1"/>
  <c r="Y559" i="10"/>
  <c r="R560" i="10"/>
  <c r="Q560" i="10" s="1"/>
  <c r="Y560" i="10"/>
  <c r="R561" i="10"/>
  <c r="Q561" i="10" s="1"/>
  <c r="Y561" i="10"/>
  <c r="R564" i="10"/>
  <c r="Q564" i="10" s="1"/>
  <c r="Y564" i="10"/>
  <c r="R565" i="10"/>
  <c r="Q565" i="10" s="1"/>
  <c r="Y565" i="10"/>
  <c r="R566" i="10"/>
  <c r="Q566" i="10" s="1"/>
  <c r="R568" i="10"/>
  <c r="Q568" i="10" s="1"/>
  <c r="Y568" i="10"/>
  <c r="R569" i="10"/>
  <c r="Q569" i="10" s="1"/>
  <c r="Y569" i="10"/>
  <c r="R570" i="10"/>
  <c r="Q570" i="10" s="1"/>
  <c r="R571" i="10"/>
  <c r="Q571" i="10" s="1"/>
  <c r="R572" i="10"/>
  <c r="Q572" i="10" s="1"/>
  <c r="Y572" i="10"/>
  <c r="R573" i="10"/>
  <c r="Q573" i="10" s="1"/>
  <c r="Y573" i="10"/>
  <c r="Y575" i="10"/>
  <c r="R576" i="10"/>
  <c r="Q576" i="10" s="1"/>
  <c r="Y576" i="10"/>
  <c r="R577" i="10"/>
  <c r="Q577" i="10" s="1"/>
  <c r="Y577" i="10"/>
  <c r="R582" i="10"/>
  <c r="Q582" i="10" s="1"/>
  <c r="R583" i="10"/>
  <c r="Q583" i="10" s="1"/>
  <c r="Y583" i="10"/>
  <c r="Y584" i="10"/>
  <c r="R586" i="10"/>
  <c r="Q586" i="10" s="1"/>
  <c r="Y586" i="10"/>
  <c r="R587" i="10"/>
  <c r="Q587" i="10" s="1"/>
  <c r="Y587" i="10"/>
  <c r="Y588" i="10"/>
  <c r="R589" i="10"/>
  <c r="Q589" i="10" s="1"/>
  <c r="R590" i="10"/>
  <c r="Q590" i="10" s="1"/>
  <c r="R591" i="10"/>
  <c r="Q591" i="10" s="1"/>
  <c r="Y591" i="10"/>
  <c r="Y592" i="10"/>
  <c r="R592" i="10"/>
  <c r="Q592" i="10" s="1"/>
  <c r="Y597" i="10"/>
  <c r="R597" i="10"/>
  <c r="Q597" i="10" s="1"/>
  <c r="Y614" i="10"/>
  <c r="R614" i="10"/>
  <c r="Q614" i="10" s="1"/>
  <c r="Y624" i="10"/>
  <c r="R624" i="10"/>
  <c r="Q624" i="10" s="1"/>
  <c r="O373" i="10"/>
  <c r="O377" i="10"/>
  <c r="O381" i="10"/>
  <c r="I381" i="10" s="1"/>
  <c r="J381" i="10" s="1"/>
  <c r="X399" i="10"/>
  <c r="X403" i="10"/>
  <c r="O406" i="10"/>
  <c r="Y408" i="10"/>
  <c r="R408" i="10"/>
  <c r="Q408" i="10" s="1"/>
  <c r="Y410" i="10"/>
  <c r="R410" i="10"/>
  <c r="Q410" i="10" s="1"/>
  <c r="Y412" i="10"/>
  <c r="R412" i="10"/>
  <c r="Q412" i="10" s="1"/>
  <c r="Y414" i="10"/>
  <c r="R414" i="10"/>
  <c r="Q414" i="10" s="1"/>
  <c r="Y416" i="10"/>
  <c r="R416" i="10"/>
  <c r="Q416" i="10" s="1"/>
  <c r="Y418" i="10"/>
  <c r="R418" i="10"/>
  <c r="Q418" i="10" s="1"/>
  <c r="Y420" i="10"/>
  <c r="R420" i="10"/>
  <c r="Q420" i="10" s="1"/>
  <c r="R439" i="10"/>
  <c r="Q439" i="10" s="1"/>
  <c r="Y439" i="10"/>
  <c r="R441" i="10"/>
  <c r="Q441" i="10" s="1"/>
  <c r="Y441" i="10"/>
  <c r="R442" i="10"/>
  <c r="Q442" i="10" s="1"/>
  <c r="Y442" i="10"/>
  <c r="R443" i="10"/>
  <c r="Q443" i="10" s="1"/>
  <c r="Y443" i="10"/>
  <c r="R445" i="10"/>
  <c r="Q445" i="10" s="1"/>
  <c r="R446" i="10"/>
  <c r="Q446" i="10" s="1"/>
  <c r="Y446" i="10"/>
  <c r="R447" i="10"/>
  <c r="Q447" i="10" s="1"/>
  <c r="Y447" i="10"/>
  <c r="R449" i="10"/>
  <c r="Q449" i="10" s="1"/>
  <c r="Y449" i="10"/>
  <c r="R450" i="10"/>
  <c r="Q450" i="10" s="1"/>
  <c r="Y450" i="10"/>
  <c r="R451" i="10"/>
  <c r="Q451" i="10" s="1"/>
  <c r="Y451" i="10"/>
  <c r="R453" i="10"/>
  <c r="Q453" i="10" s="1"/>
  <c r="Y460" i="10"/>
  <c r="R460" i="10"/>
  <c r="Q460" i="10" s="1"/>
  <c r="Y463" i="10"/>
  <c r="R463" i="10"/>
  <c r="Q463" i="10" s="1"/>
  <c r="Y468" i="10"/>
  <c r="R468" i="10"/>
  <c r="Q468" i="10" s="1"/>
  <c r="Y472" i="10"/>
  <c r="R472" i="10"/>
  <c r="Q472" i="10" s="1"/>
  <c r="Y480" i="10"/>
  <c r="R480" i="10"/>
  <c r="Q480" i="10" s="1"/>
  <c r="Y487" i="10"/>
  <c r="R487" i="10"/>
  <c r="Q487" i="10" s="1"/>
  <c r="Y518" i="10"/>
  <c r="R518" i="10"/>
  <c r="Q518" i="10" s="1"/>
  <c r="Y537" i="10"/>
  <c r="R537" i="10"/>
  <c r="Q537" i="10" s="1"/>
  <c r="Y540" i="10"/>
  <c r="R540" i="10"/>
  <c r="Q540" i="10" s="1"/>
  <c r="Y545" i="10"/>
  <c r="R545" i="10"/>
  <c r="Q545" i="10" s="1"/>
  <c r="Y548" i="10"/>
  <c r="R548" i="10"/>
  <c r="Q548" i="10" s="1"/>
  <c r="Y553" i="10"/>
  <c r="R553" i="10"/>
  <c r="Q553" i="10" s="1"/>
  <c r="Y557" i="10"/>
  <c r="R557" i="10"/>
  <c r="Q557" i="10" s="1"/>
  <c r="Y595" i="10"/>
  <c r="R595" i="10"/>
  <c r="Q595" i="10" s="1"/>
  <c r="R598" i="10"/>
  <c r="Q598" i="10" s="1"/>
  <c r="Y598" i="10"/>
  <c r="R601" i="10"/>
  <c r="Q601" i="10" s="1"/>
  <c r="Y601" i="10"/>
  <c r="R602" i="10"/>
  <c r="Q602" i="10" s="1"/>
  <c r="Y602" i="10"/>
  <c r="R605" i="10"/>
  <c r="Q605" i="10" s="1"/>
  <c r="Y612" i="10"/>
  <c r="R612" i="10"/>
  <c r="Q612" i="10" s="1"/>
  <c r="Y616" i="10"/>
  <c r="R616" i="10"/>
  <c r="Q616" i="10" s="1"/>
  <c r="Y822" i="10"/>
  <c r="R822" i="10"/>
  <c r="Q822" i="10" s="1"/>
  <c r="Y824" i="10"/>
  <c r="R824" i="10"/>
  <c r="Q824" i="10" s="1"/>
  <c r="Y836" i="10"/>
  <c r="R836" i="10"/>
  <c r="Q836" i="10" s="1"/>
  <c r="X398" i="10"/>
  <c r="X402" i="10"/>
  <c r="O424" i="10"/>
  <c r="I424" i="10" s="1"/>
  <c r="J424" i="10" s="1"/>
  <c r="Y651" i="10"/>
  <c r="R667" i="10"/>
  <c r="Q667" i="10" s="1"/>
  <c r="Y667" i="10"/>
  <c r="Y695" i="10"/>
  <c r="R695" i="10"/>
  <c r="Q695" i="10" s="1"/>
  <c r="Y703" i="10"/>
  <c r="R703" i="10"/>
  <c r="Q703" i="10" s="1"/>
  <c r="R714" i="10"/>
  <c r="Q714" i="10" s="1"/>
  <c r="R718" i="10"/>
  <c r="Q718" i="10" s="1"/>
  <c r="Y718" i="10"/>
  <c r="R722" i="10"/>
  <c r="Q722" i="10" s="1"/>
  <c r="Y722" i="10"/>
  <c r="R726" i="10"/>
  <c r="Q726" i="10" s="1"/>
  <c r="Y726" i="10"/>
  <c r="R730" i="10"/>
  <c r="Q730" i="10" s="1"/>
  <c r="Y730" i="10"/>
  <c r="R734" i="10"/>
  <c r="Q734" i="10" s="1"/>
  <c r="R738" i="10"/>
  <c r="Q738" i="10" s="1"/>
  <c r="Y738" i="10"/>
  <c r="R742" i="10"/>
  <c r="Q742" i="10" s="1"/>
  <c r="Y742" i="10"/>
  <c r="R750" i="10"/>
  <c r="Q750" i="10" s="1"/>
  <c r="Y750" i="10"/>
  <c r="R754" i="10"/>
  <c r="Q754" i="10" s="1"/>
  <c r="R763" i="10"/>
  <c r="Q763" i="10" s="1"/>
  <c r="Y763" i="10"/>
  <c r="Y769" i="10"/>
  <c r="R769" i="10"/>
  <c r="Q769" i="10" s="1"/>
  <c r="Y797" i="10"/>
  <c r="R797" i="10"/>
  <c r="Q797" i="10" s="1"/>
  <c r="Y810" i="10"/>
  <c r="R810" i="10"/>
  <c r="Q810" i="10" s="1"/>
  <c r="Y813" i="10"/>
  <c r="R813" i="10"/>
  <c r="Q813" i="10" s="1"/>
  <c r="Y834" i="10"/>
  <c r="R834" i="10"/>
  <c r="Q834" i="10" s="1"/>
  <c r="Y854" i="10"/>
  <c r="R854" i="10"/>
  <c r="Q854" i="10" s="1"/>
  <c r="Y872" i="10"/>
  <c r="R872" i="10"/>
  <c r="Q872" i="10" s="1"/>
  <c r="Y873" i="10"/>
  <c r="R873" i="10"/>
  <c r="Q873" i="10" s="1"/>
  <c r="Y874" i="10"/>
  <c r="R874" i="10"/>
  <c r="Q874" i="10" s="1"/>
  <c r="R892" i="10"/>
  <c r="Q892" i="10" s="1"/>
  <c r="O614" i="10"/>
  <c r="I614" i="10" s="1"/>
  <c r="J614" i="10" s="1"/>
  <c r="R615" i="10"/>
  <c r="Q615" i="10" s="1"/>
  <c r="O616" i="10"/>
  <c r="R623" i="10"/>
  <c r="Q623" i="10" s="1"/>
  <c r="O624" i="10"/>
  <c r="R631" i="10"/>
  <c r="Q631" i="10" s="1"/>
  <c r="O774" i="10"/>
  <c r="I774" i="10" s="1"/>
  <c r="J774" i="10" s="1"/>
  <c r="Y774" i="10"/>
  <c r="O778" i="10"/>
  <c r="I778" i="10" s="1"/>
  <c r="J778" i="10" s="1"/>
  <c r="O782" i="10"/>
  <c r="I782" i="10" s="1"/>
  <c r="J782" i="10" s="1"/>
  <c r="Y782" i="10"/>
  <c r="O786" i="10"/>
  <c r="I786" i="10" s="1"/>
  <c r="J786" i="10" s="1"/>
  <c r="O790" i="10"/>
  <c r="I790" i="10" s="1"/>
  <c r="J790" i="10" s="1"/>
  <c r="Y790" i="10"/>
  <c r="O794" i="10"/>
  <c r="I794" i="10" s="1"/>
  <c r="J794" i="10" s="1"/>
  <c r="O802" i="10"/>
  <c r="R807" i="10"/>
  <c r="Q807" i="10" s="1"/>
  <c r="O818" i="10"/>
  <c r="R821" i="10"/>
  <c r="Q821" i="10" s="1"/>
  <c r="R839" i="10"/>
  <c r="Q839" i="10" s="1"/>
  <c r="R851" i="10"/>
  <c r="Q851" i="10" s="1"/>
  <c r="X853" i="10"/>
  <c r="R652" i="10"/>
  <c r="Q652" i="10" s="1"/>
  <c r="R668" i="10"/>
  <c r="Q668" i="10" s="1"/>
  <c r="R671" i="10"/>
  <c r="Q671" i="10" s="1"/>
  <c r="Y671" i="10"/>
  <c r="R692" i="10"/>
  <c r="Q692" i="10" s="1"/>
  <c r="Y697" i="10"/>
  <c r="R697" i="10"/>
  <c r="Q697" i="10" s="1"/>
  <c r="Y704" i="10"/>
  <c r="R704" i="10"/>
  <c r="Q704" i="10" s="1"/>
  <c r="R707" i="10"/>
  <c r="Q707" i="10" s="1"/>
  <c r="Y707" i="10"/>
  <c r="R715" i="10"/>
  <c r="Q715" i="10" s="1"/>
  <c r="Y715" i="10"/>
  <c r="R719" i="10"/>
  <c r="Q719" i="10" s="1"/>
  <c r="Y719" i="10"/>
  <c r="R727" i="10"/>
  <c r="Q727" i="10" s="1"/>
  <c r="R731" i="10"/>
  <c r="Q731" i="10" s="1"/>
  <c r="Y731" i="10"/>
  <c r="R735" i="10"/>
  <c r="Q735" i="10" s="1"/>
  <c r="R739" i="10"/>
  <c r="Q739" i="10" s="1"/>
  <c r="Y739" i="10"/>
  <c r="R743" i="10"/>
  <c r="Q743" i="10" s="1"/>
  <c r="Y743" i="10"/>
  <c r="R747" i="10"/>
  <c r="Q747" i="10" s="1"/>
  <c r="Y755" i="10"/>
  <c r="Y798" i="10"/>
  <c r="R798" i="10"/>
  <c r="Q798" i="10" s="1"/>
  <c r="Y801" i="10"/>
  <c r="R801" i="10"/>
  <c r="Q801" i="10" s="1"/>
  <c r="Y814" i="10"/>
  <c r="R814" i="10"/>
  <c r="Q814" i="10" s="1"/>
  <c r="Y817" i="10"/>
  <c r="R817" i="10"/>
  <c r="Q817" i="10" s="1"/>
  <c r="Y849" i="10"/>
  <c r="R849" i="10"/>
  <c r="Q849" i="10" s="1"/>
  <c r="Y850" i="10"/>
  <c r="R850" i="10"/>
  <c r="Q850" i="10" s="1"/>
  <c r="Y860" i="10"/>
  <c r="R860" i="10"/>
  <c r="Q860" i="10" s="1"/>
  <c r="Y862" i="10"/>
  <c r="R862" i="10"/>
  <c r="Q862" i="10" s="1"/>
  <c r="Y866" i="10"/>
  <c r="R866" i="10"/>
  <c r="Q866" i="10" s="1"/>
  <c r="Y876" i="10"/>
  <c r="R876" i="10"/>
  <c r="Q876" i="10" s="1"/>
  <c r="Y889" i="10"/>
  <c r="Y896" i="10"/>
  <c r="Y901" i="10"/>
  <c r="R901" i="10"/>
  <c r="Q901" i="10" s="1"/>
  <c r="Y905" i="10"/>
  <c r="R905" i="10"/>
  <c r="Q905" i="10" s="1"/>
  <c r="R471" i="10"/>
  <c r="Q471" i="10" s="1"/>
  <c r="R484" i="10"/>
  <c r="Q484" i="10" s="1"/>
  <c r="R521" i="10"/>
  <c r="Q521" i="10" s="1"/>
  <c r="R578" i="10"/>
  <c r="Q578" i="10" s="1"/>
  <c r="R580" i="10"/>
  <c r="Q580" i="10" s="1"/>
  <c r="R596" i="10"/>
  <c r="Q596" i="10" s="1"/>
  <c r="R607" i="10"/>
  <c r="Q607" i="10" s="1"/>
  <c r="R609" i="10"/>
  <c r="Q609" i="10" s="1"/>
  <c r="R611" i="10"/>
  <c r="Q611" i="10" s="1"/>
  <c r="Y773" i="10"/>
  <c r="Y789" i="10"/>
  <c r="Y620" i="10"/>
  <c r="R620" i="10"/>
  <c r="Q620" i="10" s="1"/>
  <c r="Y628" i="10"/>
  <c r="R628" i="10"/>
  <c r="Q628" i="10" s="1"/>
  <c r="R637" i="10"/>
  <c r="Q637" i="10" s="1"/>
  <c r="Y637" i="10"/>
  <c r="Y643" i="10"/>
  <c r="Y659" i="10"/>
  <c r="R672" i="10"/>
  <c r="Q672" i="10" s="1"/>
  <c r="Y672" i="10"/>
  <c r="R675" i="10"/>
  <c r="Q675" i="10" s="1"/>
  <c r="Y675" i="10"/>
  <c r="R678" i="10"/>
  <c r="Q678" i="10" s="1"/>
  <c r="Y678" i="10"/>
  <c r="R681" i="10"/>
  <c r="Q681" i="10" s="1"/>
  <c r="Y681" i="10"/>
  <c r="R684" i="10"/>
  <c r="Q684" i="10" s="1"/>
  <c r="Y684" i="10"/>
  <c r="R687" i="10"/>
  <c r="Q687" i="10" s="1"/>
  <c r="Y687" i="10"/>
  <c r="Y696" i="10"/>
  <c r="R696" i="10"/>
  <c r="Q696" i="10" s="1"/>
  <c r="Y699" i="10"/>
  <c r="R699" i="10"/>
  <c r="Q699" i="10" s="1"/>
  <c r="R708" i="10"/>
  <c r="Q708" i="10" s="1"/>
  <c r="Y708" i="10"/>
  <c r="R716" i="10"/>
  <c r="Q716" i="10" s="1"/>
  <c r="R720" i="10"/>
  <c r="Q720" i="10" s="1"/>
  <c r="Y720" i="10"/>
  <c r="R724" i="10"/>
  <c r="Q724" i="10" s="1"/>
  <c r="Y724" i="10"/>
  <c r="R732" i="10"/>
  <c r="Q732" i="10" s="1"/>
  <c r="Y732" i="10"/>
  <c r="Y740" i="10"/>
  <c r="R744" i="10"/>
  <c r="Q744" i="10" s="1"/>
  <c r="Y744" i="10"/>
  <c r="R748" i="10"/>
  <c r="Q748" i="10" s="1"/>
  <c r="Y748" i="10"/>
  <c r="Y752" i="10"/>
  <c r="R759" i="10"/>
  <c r="Q759" i="10" s="1"/>
  <c r="Y759" i="10"/>
  <c r="R767" i="10"/>
  <c r="Q767" i="10" s="1"/>
  <c r="R770" i="10"/>
  <c r="Q770" i="10" s="1"/>
  <c r="Y770" i="10"/>
  <c r="Y800" i="10"/>
  <c r="R800" i="10"/>
  <c r="Q800" i="10" s="1"/>
  <c r="Y802" i="10"/>
  <c r="R802" i="10"/>
  <c r="Q802" i="10" s="1"/>
  <c r="Y805" i="10"/>
  <c r="R805" i="10"/>
  <c r="Q805" i="10" s="1"/>
  <c r="Y816" i="10"/>
  <c r="R816" i="10"/>
  <c r="Q816" i="10" s="1"/>
  <c r="Y818" i="10"/>
  <c r="R818" i="10"/>
  <c r="Q818" i="10" s="1"/>
  <c r="Y835" i="10"/>
  <c r="R835" i="10"/>
  <c r="Q835" i="10" s="1"/>
  <c r="Y840" i="10"/>
  <c r="R840" i="10"/>
  <c r="Q840" i="10" s="1"/>
  <c r="Y856" i="10"/>
  <c r="R856" i="10"/>
  <c r="Q856" i="10" s="1"/>
  <c r="Y861" i="10"/>
  <c r="R861" i="10"/>
  <c r="Q861" i="10" s="1"/>
  <c r="Y877" i="10"/>
  <c r="R877" i="10"/>
  <c r="Q877" i="10" s="1"/>
  <c r="R878" i="10"/>
  <c r="Q878" i="10" s="1"/>
  <c r="Y880" i="10"/>
  <c r="Y884" i="10"/>
  <c r="R884" i="10"/>
  <c r="Q884" i="10" s="1"/>
  <c r="Y893" i="10"/>
  <c r="Y864" i="10"/>
  <c r="Y618" i="10"/>
  <c r="R618" i="10"/>
  <c r="Q618" i="10" s="1"/>
  <c r="Y626" i="10"/>
  <c r="R626" i="10"/>
  <c r="Q626" i="10" s="1"/>
  <c r="R644" i="10"/>
  <c r="Q644" i="10" s="1"/>
  <c r="Y644" i="10"/>
  <c r="R647" i="10"/>
  <c r="Q647" i="10" s="1"/>
  <c r="Y647" i="10"/>
  <c r="Y660" i="10"/>
  <c r="Y698" i="10"/>
  <c r="R698" i="10"/>
  <c r="Q698" i="10" s="1"/>
  <c r="Y701" i="10"/>
  <c r="R701" i="10"/>
  <c r="Q701" i="10" s="1"/>
  <c r="R705" i="10"/>
  <c r="Q705" i="10" s="1"/>
  <c r="Y705" i="10"/>
  <c r="R709" i="10"/>
  <c r="Q709" i="10" s="1"/>
  <c r="Y709" i="10"/>
  <c r="Y717" i="10"/>
  <c r="R721" i="10"/>
  <c r="Q721" i="10" s="1"/>
  <c r="Y721" i="10"/>
  <c r="R725" i="10"/>
  <c r="Q725" i="10" s="1"/>
  <c r="Y725" i="10"/>
  <c r="R737" i="10"/>
  <c r="Q737" i="10" s="1"/>
  <c r="Y737" i="10"/>
  <c r="R741" i="10"/>
  <c r="Q741" i="10" s="1"/>
  <c r="Y741" i="10"/>
  <c r="R745" i="10"/>
  <c r="Q745" i="10" s="1"/>
  <c r="Y745" i="10"/>
  <c r="R749" i="10"/>
  <c r="Q749" i="10" s="1"/>
  <c r="Y749" i="10"/>
  <c r="R753" i="10"/>
  <c r="Q753" i="10" s="1"/>
  <c r="Y753" i="10"/>
  <c r="R757" i="10"/>
  <c r="Q757" i="10" s="1"/>
  <c r="Y757" i="10"/>
  <c r="R765" i="10"/>
  <c r="Q765" i="10" s="1"/>
  <c r="Y765" i="10"/>
  <c r="Y804" i="10"/>
  <c r="R804" i="10"/>
  <c r="Q804" i="10" s="1"/>
  <c r="Y806" i="10"/>
  <c r="R806" i="10"/>
  <c r="Q806" i="10" s="1"/>
  <c r="Y809" i="10"/>
  <c r="R809" i="10"/>
  <c r="Q809" i="10" s="1"/>
  <c r="Y820" i="10"/>
  <c r="R820" i="10"/>
  <c r="Q820" i="10" s="1"/>
  <c r="Y831" i="10"/>
  <c r="R831" i="10"/>
  <c r="Q831" i="10" s="1"/>
  <c r="Y838" i="10"/>
  <c r="R838" i="10"/>
  <c r="Q838" i="10" s="1"/>
  <c r="Y842" i="10"/>
  <c r="Y852" i="10"/>
  <c r="R852" i="10"/>
  <c r="Q852" i="10" s="1"/>
  <c r="Y858" i="10"/>
  <c r="R858" i="10"/>
  <c r="Q858" i="10" s="1"/>
  <c r="Y868" i="10"/>
  <c r="R868" i="10"/>
  <c r="Q868" i="10" s="1"/>
  <c r="Y869" i="10"/>
  <c r="R869" i="10"/>
  <c r="Q869" i="10" s="1"/>
  <c r="Y870" i="10"/>
  <c r="R870" i="10"/>
  <c r="Q870" i="10" s="1"/>
  <c r="Y871" i="10"/>
  <c r="R871" i="10"/>
  <c r="Q871" i="10" s="1"/>
  <c r="Y881" i="10"/>
  <c r="R881" i="10"/>
  <c r="Q881" i="10" s="1"/>
  <c r="Y882" i="10"/>
  <c r="R882" i="10"/>
  <c r="Q882" i="10" s="1"/>
  <c r="Y897" i="10"/>
  <c r="R897" i="10"/>
  <c r="Q897" i="10" s="1"/>
  <c r="Y898" i="10"/>
  <c r="R898" i="10"/>
  <c r="Q898" i="10" s="1"/>
  <c r="Y936" i="10"/>
  <c r="O618" i="10"/>
  <c r="O626" i="10"/>
  <c r="O704" i="10"/>
  <c r="O775" i="10"/>
  <c r="I775" i="10" s="1"/>
  <c r="J775" i="10" s="1"/>
  <c r="O779" i="10"/>
  <c r="I779" i="10" s="1"/>
  <c r="J779" i="10" s="1"/>
  <c r="O783" i="10"/>
  <c r="I783" i="10" s="1"/>
  <c r="J783" i="10" s="1"/>
  <c r="O787" i="10"/>
  <c r="I787" i="10" s="1"/>
  <c r="J787" i="10" s="1"/>
  <c r="O791" i="10"/>
  <c r="I791" i="10" s="1"/>
  <c r="J791" i="10" s="1"/>
  <c r="O795" i="10"/>
  <c r="I795" i="10" s="1"/>
  <c r="J795" i="10" s="1"/>
  <c r="O798" i="10"/>
  <c r="O814" i="10"/>
  <c r="X841" i="10"/>
  <c r="X857" i="10"/>
  <c r="Y911" i="10"/>
  <c r="R911" i="10"/>
  <c r="Q911" i="10" s="1"/>
  <c r="Y937" i="10"/>
  <c r="R937" i="10"/>
  <c r="Q937" i="10" s="1"/>
  <c r="R940" i="10"/>
  <c r="Q940" i="10" s="1"/>
  <c r="Y940" i="10"/>
  <c r="R944" i="10"/>
  <c r="Q944" i="10" s="1"/>
  <c r="Y944" i="10"/>
  <c r="R945" i="10"/>
  <c r="Q945" i="10" s="1"/>
  <c r="Y945" i="10"/>
  <c r="Y946" i="10"/>
  <c r="R946" i="10"/>
  <c r="Q946" i="10" s="1"/>
  <c r="R962" i="10"/>
  <c r="Q962" i="10" s="1"/>
  <c r="Y962" i="10"/>
  <c r="R970" i="10"/>
  <c r="Q970" i="10" s="1"/>
  <c r="Y970" i="10"/>
  <c r="R971" i="10"/>
  <c r="Q971" i="10" s="1"/>
  <c r="Y971" i="10"/>
  <c r="R978" i="10"/>
  <c r="Q978" i="10" s="1"/>
  <c r="Y978" i="10"/>
  <c r="R979" i="10"/>
  <c r="Q979" i="10" s="1"/>
  <c r="Y979" i="10"/>
  <c r="R987" i="10"/>
  <c r="Q987" i="10" s="1"/>
  <c r="Y987" i="10"/>
  <c r="Y992" i="10"/>
  <c r="R992" i="10"/>
  <c r="Q992" i="10" s="1"/>
  <c r="Y1031" i="10"/>
  <c r="R1031" i="10"/>
  <c r="Q1031" i="10" s="1"/>
  <c r="O841" i="10"/>
  <c r="I841" i="10" s="1"/>
  <c r="J841" i="10" s="1"/>
  <c r="O845" i="10"/>
  <c r="I845" i="10" s="1"/>
  <c r="J845" i="10" s="1"/>
  <c r="O849" i="10"/>
  <c r="I849" i="10" s="1"/>
  <c r="J849" i="10" s="1"/>
  <c r="O853" i="10"/>
  <c r="I853" i="10" s="1"/>
  <c r="J853" i="10" s="1"/>
  <c r="O857" i="10"/>
  <c r="I857" i="10" s="1"/>
  <c r="J857" i="10" s="1"/>
  <c r="O861" i="10"/>
  <c r="I861" i="10" s="1"/>
  <c r="J861" i="10" s="1"/>
  <c r="R902" i="10"/>
  <c r="Q902" i="10" s="1"/>
  <c r="R906" i="10"/>
  <c r="Q906" i="10" s="1"/>
  <c r="R908" i="10"/>
  <c r="Q908" i="10" s="1"/>
  <c r="R933" i="10"/>
  <c r="Q933" i="10" s="1"/>
  <c r="Y909" i="10"/>
  <c r="R909" i="10"/>
  <c r="Q909" i="10" s="1"/>
  <c r="Y934" i="10"/>
  <c r="R934" i="10"/>
  <c r="Q934" i="10" s="1"/>
  <c r="Y938" i="10"/>
  <c r="R938" i="10"/>
  <c r="Q938" i="10" s="1"/>
  <c r="R941" i="10"/>
  <c r="Q941" i="10" s="1"/>
  <c r="Y941" i="10"/>
  <c r="Y952" i="10"/>
  <c r="R952" i="10"/>
  <c r="Q952" i="10" s="1"/>
  <c r="R960" i="10"/>
  <c r="Q960" i="10" s="1"/>
  <c r="Y960" i="10"/>
  <c r="R968" i="10"/>
  <c r="Q968" i="10" s="1"/>
  <c r="R969" i="10"/>
  <c r="Q969" i="10" s="1"/>
  <c r="Y969" i="10"/>
  <c r="R976" i="10"/>
  <c r="Q976" i="10" s="1"/>
  <c r="Y976" i="10"/>
  <c r="R977" i="10"/>
  <c r="Q977" i="10" s="1"/>
  <c r="Y977" i="10"/>
  <c r="Y984" i="10"/>
  <c r="Y994" i="10"/>
  <c r="R997" i="10"/>
  <c r="Q997" i="10" s="1"/>
  <c r="Y997" i="10"/>
  <c r="R998" i="10"/>
  <c r="Q998" i="10" s="1"/>
  <c r="Y998" i="10"/>
  <c r="R1002" i="10"/>
  <c r="Q1002" i="10" s="1"/>
  <c r="Y1002" i="10"/>
  <c r="R1008" i="10"/>
  <c r="Q1008" i="10" s="1"/>
  <c r="Y1008" i="10"/>
  <c r="R1010" i="10"/>
  <c r="Q1010" i="10" s="1"/>
  <c r="Y1010" i="10"/>
  <c r="R1012" i="10"/>
  <c r="Q1012" i="10" s="1"/>
  <c r="Y1012" i="10"/>
  <c r="R1016" i="10"/>
  <c r="Q1016" i="10" s="1"/>
  <c r="Y1016" i="10"/>
  <c r="R1018" i="10"/>
  <c r="Q1018" i="10" s="1"/>
  <c r="Y1018" i="10"/>
  <c r="Y1020" i="10"/>
  <c r="R1022" i="10"/>
  <c r="Q1022" i="10" s="1"/>
  <c r="Y1022" i="10"/>
  <c r="R1024" i="10"/>
  <c r="Q1024" i="10" s="1"/>
  <c r="Y1024" i="10"/>
  <c r="Y1025" i="10"/>
  <c r="R1025" i="10"/>
  <c r="Q1025" i="10" s="1"/>
  <c r="Y922" i="10"/>
  <c r="Y926" i="10"/>
  <c r="Y912" i="10"/>
  <c r="Y947" i="10"/>
  <c r="R947" i="10"/>
  <c r="Q947" i="10" s="1"/>
  <c r="Y949" i="10"/>
  <c r="R949" i="10"/>
  <c r="Q949" i="10" s="1"/>
  <c r="Y953" i="10"/>
  <c r="R953" i="10"/>
  <c r="Q953" i="10" s="1"/>
  <c r="Y958" i="10"/>
  <c r="R959" i="10"/>
  <c r="Q959" i="10" s="1"/>
  <c r="Y959" i="10"/>
  <c r="R966" i="10"/>
  <c r="Q966" i="10" s="1"/>
  <c r="Y966" i="10"/>
  <c r="Y974" i="10"/>
  <c r="R975" i="10"/>
  <c r="Q975" i="10" s="1"/>
  <c r="Y975" i="10"/>
  <c r="R982" i="10"/>
  <c r="Q982" i="10" s="1"/>
  <c r="Y982" i="10"/>
  <c r="Y1028" i="10"/>
  <c r="R1028" i="10"/>
  <c r="Q1028" i="10" s="1"/>
  <c r="O843" i="10"/>
  <c r="I843" i="10" s="1"/>
  <c r="J843" i="10" s="1"/>
  <c r="O847" i="10"/>
  <c r="I847" i="10" s="1"/>
  <c r="J847" i="10" s="1"/>
  <c r="O851" i="10"/>
  <c r="I851" i="10" s="1"/>
  <c r="J851" i="10" s="1"/>
  <c r="O855" i="10"/>
  <c r="I855" i="10" s="1"/>
  <c r="J855" i="10" s="1"/>
  <c r="O859" i="10"/>
  <c r="I859" i="10" s="1"/>
  <c r="J859" i="10" s="1"/>
  <c r="O903" i="10"/>
  <c r="I903" i="10" s="1"/>
  <c r="J903" i="10" s="1"/>
  <c r="O907" i="10"/>
  <c r="I907" i="10" s="1"/>
  <c r="J907" i="10" s="1"/>
  <c r="O908" i="10"/>
  <c r="I908" i="10" s="1"/>
  <c r="J908" i="10" s="1"/>
  <c r="Y917" i="10"/>
  <c r="Y921" i="10"/>
  <c r="Y929" i="10"/>
  <c r="Y910" i="10"/>
  <c r="R910" i="10"/>
  <c r="Q910" i="10" s="1"/>
  <c r="R913" i="10"/>
  <c r="Q913" i="10" s="1"/>
  <c r="Y932" i="10"/>
  <c r="R932" i="10"/>
  <c r="Q932" i="10" s="1"/>
  <c r="R939" i="10"/>
  <c r="Q939" i="10" s="1"/>
  <c r="Y939" i="10"/>
  <c r="Y943" i="10"/>
  <c r="Y948" i="10"/>
  <c r="R948" i="10"/>
  <c r="Q948" i="10" s="1"/>
  <c r="Y950" i="10"/>
  <c r="R950" i="10"/>
  <c r="Q950" i="10" s="1"/>
  <c r="Y951" i="10"/>
  <c r="R951" i="10"/>
  <c r="Q951" i="10" s="1"/>
  <c r="R955" i="10"/>
  <c r="Q955" i="10" s="1"/>
  <c r="Y955" i="10"/>
  <c r="R956" i="10"/>
  <c r="Q956" i="10" s="1"/>
  <c r="Y973" i="10"/>
  <c r="R988" i="10"/>
  <c r="Q988" i="10" s="1"/>
  <c r="Y989" i="10"/>
  <c r="R989" i="10"/>
  <c r="Q989" i="10" s="1"/>
  <c r="R995" i="10"/>
  <c r="Q995" i="10" s="1"/>
  <c r="Y1003" i="10"/>
  <c r="R1011" i="10"/>
  <c r="Q1011" i="10" s="1"/>
  <c r="Y1019" i="10"/>
  <c r="R1021" i="10"/>
  <c r="Q1021" i="10" s="1"/>
  <c r="Y1027" i="10"/>
  <c r="R1027" i="10"/>
  <c r="Q1027" i="10" s="1"/>
  <c r="Y1080" i="10"/>
  <c r="R1080" i="10"/>
  <c r="Q1080" i="10" s="1"/>
  <c r="Y1082" i="10"/>
  <c r="R1082" i="10"/>
  <c r="Q1082" i="10" s="1"/>
  <c r="Y1030" i="10"/>
  <c r="R1030" i="10"/>
  <c r="Q1030" i="10" s="1"/>
  <c r="R1033" i="10"/>
  <c r="Q1033" i="10" s="1"/>
  <c r="Y1037" i="10"/>
  <c r="R1041" i="10"/>
  <c r="Q1041" i="10" s="1"/>
  <c r="Y1044" i="10"/>
  <c r="R1044" i="10"/>
  <c r="Q1044" i="10" s="1"/>
  <c r="R1057" i="10"/>
  <c r="Q1057" i="10" s="1"/>
  <c r="Y1072" i="10"/>
  <c r="R1072" i="10"/>
  <c r="Q1072" i="10" s="1"/>
  <c r="Y1076" i="10"/>
  <c r="R1076" i="10"/>
  <c r="Q1076" i="10" s="1"/>
  <c r="Y1083" i="10"/>
  <c r="R1083" i="10"/>
  <c r="Q1083" i="10" s="1"/>
  <c r="Y1092" i="10"/>
  <c r="R1092" i="10"/>
  <c r="Q1092" i="10" s="1"/>
  <c r="Y1093" i="10"/>
  <c r="R1093" i="10"/>
  <c r="Q1093" i="10" s="1"/>
  <c r="Y1100" i="10"/>
  <c r="Y1108" i="10"/>
  <c r="R1108" i="10"/>
  <c r="Q1108" i="10" s="1"/>
  <c r="Y1129" i="10"/>
  <c r="R1129" i="10"/>
  <c r="Q1129" i="10" s="1"/>
  <c r="Y1141" i="10"/>
  <c r="R1141" i="10"/>
  <c r="Q1141" i="10" s="1"/>
  <c r="Y1146" i="10"/>
  <c r="R1146" i="10"/>
  <c r="Q1146" i="10" s="1"/>
  <c r="Y1182" i="10"/>
  <c r="R1182" i="10"/>
  <c r="Q1182" i="10" s="1"/>
  <c r="Y1186" i="10"/>
  <c r="R1186" i="10"/>
  <c r="Q1186" i="10" s="1"/>
  <c r="Y1190" i="10"/>
  <c r="R1190" i="10"/>
  <c r="Q1190" i="10" s="1"/>
  <c r="Y1193" i="10"/>
  <c r="R1193" i="10"/>
  <c r="Q1193" i="10" s="1"/>
  <c r="R1034" i="10"/>
  <c r="Q1034" i="10" s="1"/>
  <c r="Y1034" i="10"/>
  <c r="R1038" i="10"/>
  <c r="Q1038" i="10" s="1"/>
  <c r="Y1038" i="10"/>
  <c r="Y1079" i="10"/>
  <c r="R1079" i="10"/>
  <c r="Q1079" i="10" s="1"/>
  <c r="Y1084" i="10"/>
  <c r="R1084" i="10"/>
  <c r="Q1084" i="10" s="1"/>
  <c r="Y1094" i="10"/>
  <c r="Y1102" i="10"/>
  <c r="R1102" i="10"/>
  <c r="Q1102" i="10" s="1"/>
  <c r="Y1110" i="10"/>
  <c r="R1110" i="10"/>
  <c r="Q1110" i="10" s="1"/>
  <c r="Y1122" i="10"/>
  <c r="R1122" i="10"/>
  <c r="Q1122" i="10" s="1"/>
  <c r="Y1123" i="10"/>
  <c r="R1123" i="10"/>
  <c r="Q1123" i="10" s="1"/>
  <c r="Y1128" i="10"/>
  <c r="R1128" i="10"/>
  <c r="Q1128" i="10" s="1"/>
  <c r="Y1137" i="10"/>
  <c r="R1137" i="10"/>
  <c r="Q1137" i="10" s="1"/>
  <c r="Y1142" i="10"/>
  <c r="R1142" i="10"/>
  <c r="Q1142" i="10" s="1"/>
  <c r="Y1148" i="10"/>
  <c r="R1148" i="10"/>
  <c r="Q1148" i="10" s="1"/>
  <c r="Y1153" i="10"/>
  <c r="R1153" i="10"/>
  <c r="Q1153" i="10" s="1"/>
  <c r="Y1154" i="10"/>
  <c r="R1154" i="10"/>
  <c r="Q1154" i="10" s="1"/>
  <c r="R1158" i="10"/>
  <c r="Q1158" i="10" s="1"/>
  <c r="Y1158" i="10"/>
  <c r="R1160" i="10"/>
  <c r="Q1160" i="10" s="1"/>
  <c r="Y1160" i="10"/>
  <c r="R1162" i="10"/>
  <c r="Q1162" i="10" s="1"/>
  <c r="Y1162" i="10"/>
  <c r="Y1164" i="10"/>
  <c r="R1166" i="10"/>
  <c r="Q1166" i="10" s="1"/>
  <c r="Y1166" i="10"/>
  <c r="R1168" i="10"/>
  <c r="Q1168" i="10" s="1"/>
  <c r="Y1168" i="10"/>
  <c r="R1172" i="10"/>
  <c r="Q1172" i="10" s="1"/>
  <c r="Y1172" i="10"/>
  <c r="Y1195" i="10"/>
  <c r="R1195" i="10"/>
  <c r="Q1195" i="10" s="1"/>
  <c r="Y1199" i="10"/>
  <c r="R1199" i="10"/>
  <c r="Q1199" i="10" s="1"/>
  <c r="Y1203" i="10"/>
  <c r="R1203" i="10"/>
  <c r="Q1203" i="10" s="1"/>
  <c r="O990" i="10"/>
  <c r="O1026" i="10"/>
  <c r="I1026" i="10" s="1"/>
  <c r="J1026" i="10" s="1"/>
  <c r="Y1026" i="10"/>
  <c r="R1043" i="10"/>
  <c r="Q1043" i="10" s="1"/>
  <c r="R1045" i="10"/>
  <c r="Q1045" i="10" s="1"/>
  <c r="Y1047" i="10"/>
  <c r="Y1051" i="10"/>
  <c r="Y1055" i="10"/>
  <c r="Y1059" i="10"/>
  <c r="Y1063" i="10"/>
  <c r="Y1071" i="10"/>
  <c r="R1073" i="10"/>
  <c r="Q1073" i="10" s="1"/>
  <c r="Y1075" i="10"/>
  <c r="R1077" i="10"/>
  <c r="Q1077" i="10" s="1"/>
  <c r="R1035" i="10"/>
  <c r="Q1035" i="10" s="1"/>
  <c r="Y1035" i="10"/>
  <c r="R1039" i="10"/>
  <c r="Q1039" i="10" s="1"/>
  <c r="Y1039" i="10"/>
  <c r="Y1070" i="10"/>
  <c r="R1070" i="10"/>
  <c r="Q1070" i="10" s="1"/>
  <c r="Y1074" i="10"/>
  <c r="R1074" i="10"/>
  <c r="Q1074" i="10" s="1"/>
  <c r="Y1078" i="10"/>
  <c r="R1078" i="10"/>
  <c r="Q1078" i="10" s="1"/>
  <c r="R1088" i="10"/>
  <c r="Q1088" i="10" s="1"/>
  <c r="Y1089" i="10"/>
  <c r="R1089" i="10"/>
  <c r="Q1089" i="10" s="1"/>
  <c r="R1096" i="10"/>
  <c r="Q1096" i="10" s="1"/>
  <c r="R1097" i="10"/>
  <c r="Q1097" i="10" s="1"/>
  <c r="Y1104" i="10"/>
  <c r="R1104" i="10"/>
  <c r="Q1104" i="10" s="1"/>
  <c r="Y1105" i="10"/>
  <c r="R1105" i="10"/>
  <c r="Q1105" i="10" s="1"/>
  <c r="Y1119" i="10"/>
  <c r="R1119" i="10"/>
  <c r="Q1119" i="10" s="1"/>
  <c r="R1130" i="10"/>
  <c r="Q1130" i="10" s="1"/>
  <c r="Y1130" i="10"/>
  <c r="Y1133" i="10"/>
  <c r="R1133" i="10"/>
  <c r="Q1133" i="10" s="1"/>
  <c r="Y1138" i="10"/>
  <c r="R1138" i="10"/>
  <c r="Q1138" i="10" s="1"/>
  <c r="Y1156" i="10"/>
  <c r="R1156" i="10"/>
  <c r="Q1156" i="10" s="1"/>
  <c r="Y1176" i="10"/>
  <c r="R1176" i="10"/>
  <c r="Q1176" i="10" s="1"/>
  <c r="Y1180" i="10"/>
  <c r="R1180" i="10"/>
  <c r="Q1180" i="10" s="1"/>
  <c r="Y1184" i="10"/>
  <c r="R1184" i="10"/>
  <c r="Q1184" i="10" s="1"/>
  <c r="Y1188" i="10"/>
  <c r="R1188" i="10"/>
  <c r="Q1188" i="10" s="1"/>
  <c r="R1205" i="10"/>
  <c r="Q1205" i="10" s="1"/>
  <c r="Y1205" i="10"/>
  <c r="R954" i="10"/>
  <c r="Q954" i="10" s="1"/>
  <c r="R990" i="10"/>
  <c r="Q990" i="10" s="1"/>
  <c r="R991" i="10"/>
  <c r="Q991" i="10" s="1"/>
  <c r="R993" i="10"/>
  <c r="Q993" i="10" s="1"/>
  <c r="R1029" i="10"/>
  <c r="Q1029" i="10" s="1"/>
  <c r="Y1046" i="10"/>
  <c r="Y1050" i="10"/>
  <c r="Y1054" i="10"/>
  <c r="R1036" i="10"/>
  <c r="Q1036" i="10" s="1"/>
  <c r="Y1036" i="10"/>
  <c r="R1040" i="10"/>
  <c r="Q1040" i="10" s="1"/>
  <c r="Y1090" i="10"/>
  <c r="R1090" i="10"/>
  <c r="Q1090" i="10" s="1"/>
  <c r="R1098" i="10"/>
  <c r="Q1098" i="10" s="1"/>
  <c r="Y1106" i="10"/>
  <c r="Y1115" i="10"/>
  <c r="Y1134" i="10"/>
  <c r="R1134" i="10"/>
  <c r="Q1134" i="10" s="1"/>
  <c r="Y1145" i="10"/>
  <c r="R1145" i="10"/>
  <c r="Q1145" i="10" s="1"/>
  <c r="R1157" i="10"/>
  <c r="Q1157" i="10" s="1"/>
  <c r="Y1157" i="10"/>
  <c r="R1174" i="10"/>
  <c r="Q1174" i="10" s="1"/>
  <c r="Y1174" i="10"/>
  <c r="Y1192" i="10"/>
  <c r="R1192" i="10"/>
  <c r="Q1192" i="10" s="1"/>
  <c r="Y1085" i="10"/>
  <c r="Y1207" i="10"/>
  <c r="R1207" i="10"/>
  <c r="Q1207" i="10" s="1"/>
  <c r="R1208" i="10"/>
  <c r="Q1208" i="10" s="1"/>
  <c r="Y1208" i="10"/>
  <c r="R1209" i="10"/>
  <c r="Q1209" i="10" s="1"/>
  <c r="R1211" i="10"/>
  <c r="Q1211" i="10" s="1"/>
  <c r="Y1211" i="10"/>
  <c r="R1212" i="10"/>
  <c r="Q1212" i="10" s="1"/>
  <c r="Y1212" i="10"/>
  <c r="R1213" i="10"/>
  <c r="Q1213" i="10" s="1"/>
  <c r="R1215" i="10"/>
  <c r="Q1215" i="10" s="1"/>
  <c r="Y1215" i="10"/>
  <c r="R1216" i="10"/>
  <c r="Q1216" i="10" s="1"/>
  <c r="Y1216" i="10"/>
  <c r="R1217" i="10"/>
  <c r="Q1217" i="10" s="1"/>
  <c r="R1219" i="10"/>
  <c r="Q1219" i="10" s="1"/>
  <c r="Y1219" i="10"/>
  <c r="R1220" i="10"/>
  <c r="Q1220" i="10" s="1"/>
  <c r="Y1220" i="10"/>
  <c r="R1221" i="10"/>
  <c r="Q1221" i="10" s="1"/>
  <c r="R1223" i="10"/>
  <c r="Q1223" i="10" s="1"/>
  <c r="Y1223" i="10"/>
  <c r="R1224" i="10"/>
  <c r="Q1224" i="10" s="1"/>
  <c r="Y1224" i="10"/>
  <c r="R1225" i="10"/>
  <c r="Q1225" i="10" s="1"/>
  <c r="R1227" i="10"/>
  <c r="Q1227" i="10" s="1"/>
  <c r="Y1227" i="10"/>
  <c r="R1228" i="10"/>
  <c r="Q1228" i="10" s="1"/>
  <c r="Y1228" i="10"/>
  <c r="R1229" i="10"/>
  <c r="Q1229" i="10" s="1"/>
  <c r="R1230" i="10"/>
  <c r="Q1230" i="10" s="1"/>
  <c r="Y1230" i="10"/>
  <c r="R1231" i="10"/>
  <c r="Q1231" i="10" s="1"/>
  <c r="R1233" i="10"/>
  <c r="Q1233" i="10" s="1"/>
  <c r="Y1233" i="10"/>
  <c r="R1234" i="10"/>
  <c r="Q1234" i="10" s="1"/>
  <c r="Y1234" i="10"/>
  <c r="R1235" i="10"/>
  <c r="Q1235" i="10" s="1"/>
  <c r="Y1243" i="10"/>
  <c r="R1243" i="10"/>
  <c r="Q1243" i="10" s="1"/>
  <c r="Y1245" i="10"/>
  <c r="R1245" i="10"/>
  <c r="Q1245" i="10" s="1"/>
  <c r="Y1247" i="10"/>
  <c r="R1247" i="10"/>
  <c r="Q1247" i="10" s="1"/>
  <c r="Y1255" i="10"/>
  <c r="R1255" i="10"/>
  <c r="Q1255" i="10" s="1"/>
  <c r="Y1264" i="10"/>
  <c r="R1264" i="10"/>
  <c r="Q1264" i="10" s="1"/>
  <c r="Y1268" i="10"/>
  <c r="R1268" i="10"/>
  <c r="Q1268" i="10" s="1"/>
  <c r="Y1287" i="10"/>
  <c r="R1287" i="10"/>
  <c r="Q1287" i="10" s="1"/>
  <c r="Y1295" i="10"/>
  <c r="R1295" i="10"/>
  <c r="Q1295" i="10" s="1"/>
  <c r="Y1299" i="10"/>
  <c r="R1299" i="10"/>
  <c r="Q1299" i="10" s="1"/>
  <c r="Y1303" i="10"/>
  <c r="R1303" i="10"/>
  <c r="Q1303" i="10" s="1"/>
  <c r="R1307" i="10"/>
  <c r="Q1307" i="10" s="1"/>
  <c r="Y1323" i="10"/>
  <c r="R1323" i="10"/>
  <c r="Q1323" i="10" s="1"/>
  <c r="Y1331" i="10"/>
  <c r="Y1339" i="10"/>
  <c r="R1339" i="10"/>
  <c r="Q1339" i="10" s="1"/>
  <c r="Y1343" i="10"/>
  <c r="R1343" i="10"/>
  <c r="Q1343" i="10" s="1"/>
  <c r="Y1347" i="10"/>
  <c r="R1347" i="10"/>
  <c r="Q1347" i="10" s="1"/>
  <c r="O1089" i="10"/>
  <c r="I1089" i="10" s="1"/>
  <c r="J1089" i="10" s="1"/>
  <c r="O1093" i="10"/>
  <c r="I1093" i="10" s="1"/>
  <c r="J1093" i="10" s="1"/>
  <c r="O1097" i="10"/>
  <c r="I1097" i="10" s="1"/>
  <c r="J1097" i="10" s="1"/>
  <c r="O1101" i="10"/>
  <c r="I1101" i="10" s="1"/>
  <c r="J1101" i="10" s="1"/>
  <c r="O1105" i="10"/>
  <c r="I1105" i="10" s="1"/>
  <c r="J1105" i="10" s="1"/>
  <c r="O1109" i="10"/>
  <c r="I1109" i="10" s="1"/>
  <c r="J1109" i="10" s="1"/>
  <c r="O1113" i="10"/>
  <c r="I1113" i="10" s="1"/>
  <c r="J1113" i="10" s="1"/>
  <c r="O1117" i="10"/>
  <c r="I1117" i="10" s="1"/>
  <c r="J1117" i="10" s="1"/>
  <c r="O1121" i="10"/>
  <c r="I1121" i="10" s="1"/>
  <c r="J1121" i="10" s="1"/>
  <c r="O1125" i="10"/>
  <c r="I1125" i="10" s="1"/>
  <c r="J1125" i="10" s="1"/>
  <c r="R1147" i="10"/>
  <c r="Q1147" i="10" s="1"/>
  <c r="R1149" i="10"/>
  <c r="Q1149" i="10" s="1"/>
  <c r="O1150" i="10"/>
  <c r="R1152" i="10"/>
  <c r="Q1152" i="10" s="1"/>
  <c r="Y1159" i="10"/>
  <c r="Y1163" i="10"/>
  <c r="Y1165" i="10"/>
  <c r="Y1167" i="10"/>
  <c r="Y1169" i="10"/>
  <c r="Y1171" i="10"/>
  <c r="Y1173" i="10"/>
  <c r="O1178" i="10"/>
  <c r="R1194" i="10"/>
  <c r="Q1194" i="10" s="1"/>
  <c r="R1197" i="10"/>
  <c r="Q1197" i="10" s="1"/>
  <c r="R1198" i="10"/>
  <c r="Q1198" i="10" s="1"/>
  <c r="R1201" i="10"/>
  <c r="Q1201" i="10" s="1"/>
  <c r="R1202" i="10"/>
  <c r="Q1202" i="10" s="1"/>
  <c r="R1204" i="10"/>
  <c r="Q1204" i="10" s="1"/>
  <c r="Y1240" i="10"/>
  <c r="R1240" i="10"/>
  <c r="Q1240" i="10" s="1"/>
  <c r="Y1244" i="10"/>
  <c r="R1244" i="10"/>
  <c r="Q1244" i="10" s="1"/>
  <c r="Y1246" i="10"/>
  <c r="R1246" i="10"/>
  <c r="Q1246" i="10" s="1"/>
  <c r="Y1252" i="10"/>
  <c r="R1252" i="10"/>
  <c r="Q1252" i="10" s="1"/>
  <c r="Y1256" i="10"/>
  <c r="R1256" i="10"/>
  <c r="Q1256" i="10" s="1"/>
  <c r="Y1263" i="10"/>
  <c r="R1263" i="10"/>
  <c r="Q1263" i="10" s="1"/>
  <c r="Y1265" i="10"/>
  <c r="R1265" i="10"/>
  <c r="Q1265" i="10" s="1"/>
  <c r="Y1269" i="10"/>
  <c r="R1269" i="10"/>
  <c r="Q1269" i="10" s="1"/>
  <c r="Y1271" i="10"/>
  <c r="R1271" i="10"/>
  <c r="Q1271" i="10" s="1"/>
  <c r="Y1273" i="10"/>
  <c r="R1273" i="10"/>
  <c r="Q1273" i="10" s="1"/>
  <c r="R1284" i="10"/>
  <c r="Q1284" i="10" s="1"/>
  <c r="R1288" i="10"/>
  <c r="Q1288" i="10" s="1"/>
  <c r="Y1288" i="10"/>
  <c r="Y1289" i="10"/>
  <c r="R1289" i="10"/>
  <c r="Q1289" i="10" s="1"/>
  <c r="Y1290" i="10"/>
  <c r="R1290" i="10"/>
  <c r="Q1290" i="10" s="1"/>
  <c r="Y1296" i="10"/>
  <c r="R1296" i="10"/>
  <c r="Q1296" i="10" s="1"/>
  <c r="Y1300" i="10"/>
  <c r="R1300" i="10"/>
  <c r="Q1300" i="10" s="1"/>
  <c r="Y1304" i="10"/>
  <c r="R1304" i="10"/>
  <c r="Q1304" i="10" s="1"/>
  <c r="Y1308" i="10"/>
  <c r="R1308" i="10"/>
  <c r="Q1308" i="10" s="1"/>
  <c r="Y1316" i="10"/>
  <c r="R1316" i="10"/>
  <c r="Q1316" i="10" s="1"/>
  <c r="R1324" i="10"/>
  <c r="Q1324" i="10" s="1"/>
  <c r="R1113" i="10"/>
  <c r="Q1113" i="10" s="1"/>
  <c r="R1121" i="10"/>
  <c r="Q1121" i="10" s="1"/>
  <c r="R1131" i="10"/>
  <c r="Q1131" i="10" s="1"/>
  <c r="R1135" i="10"/>
  <c r="Q1135" i="10" s="1"/>
  <c r="R1139" i="10"/>
  <c r="Q1139" i="10" s="1"/>
  <c r="R1143" i="10"/>
  <c r="Q1143" i="10" s="1"/>
  <c r="R1151" i="10"/>
  <c r="Q1151" i="10" s="1"/>
  <c r="R1196" i="10"/>
  <c r="Q1196" i="10" s="1"/>
  <c r="R1200" i="10"/>
  <c r="Q1200" i="10" s="1"/>
  <c r="Y1132" i="10"/>
  <c r="R1132" i="10"/>
  <c r="Q1132" i="10" s="1"/>
  <c r="Y1136" i="10"/>
  <c r="R1136" i="10"/>
  <c r="Q1136" i="10" s="1"/>
  <c r="Y1140" i="10"/>
  <c r="R1140" i="10"/>
  <c r="Q1140" i="10" s="1"/>
  <c r="Y1144" i="10"/>
  <c r="R1144" i="10"/>
  <c r="Q1144" i="10" s="1"/>
  <c r="Y1183" i="10"/>
  <c r="R1183" i="10"/>
  <c r="Q1183" i="10" s="1"/>
  <c r="Y1185" i="10"/>
  <c r="R1185" i="10"/>
  <c r="Q1185" i="10" s="1"/>
  <c r="Y1187" i="10"/>
  <c r="R1187" i="10"/>
  <c r="Q1187" i="10" s="1"/>
  <c r="Y1189" i="10"/>
  <c r="R1189" i="10"/>
  <c r="Q1189" i="10" s="1"/>
  <c r="Y1191" i="10"/>
  <c r="R1191" i="10"/>
  <c r="Q1191" i="10" s="1"/>
  <c r="Y1237" i="10"/>
  <c r="R1237" i="10"/>
  <c r="Q1237" i="10" s="1"/>
  <c r="Y1238" i="10"/>
  <c r="R1238" i="10"/>
  <c r="Q1238" i="10" s="1"/>
  <c r="Y1241" i="10"/>
  <c r="R1241" i="10"/>
  <c r="Q1241" i="10" s="1"/>
  <c r="Y1250" i="10"/>
  <c r="R1250" i="10"/>
  <c r="Q1250" i="10" s="1"/>
  <c r="Y1253" i="10"/>
  <c r="R1253" i="10"/>
  <c r="Q1253" i="10" s="1"/>
  <c r="Y1257" i="10"/>
  <c r="R1257" i="10"/>
  <c r="Q1257" i="10" s="1"/>
  <c r="Y1259" i="10"/>
  <c r="R1259" i="10"/>
  <c r="Q1259" i="10" s="1"/>
  <c r="Y1261" i="10"/>
  <c r="R1261" i="10"/>
  <c r="Q1261" i="10" s="1"/>
  <c r="Y1266" i="10"/>
  <c r="R1266" i="10"/>
  <c r="Q1266" i="10" s="1"/>
  <c r="Y1270" i="10"/>
  <c r="R1270" i="10"/>
  <c r="Q1270" i="10" s="1"/>
  <c r="Y1272" i="10"/>
  <c r="R1272" i="10"/>
  <c r="Q1272" i="10" s="1"/>
  <c r="R1275" i="10"/>
  <c r="Q1275" i="10" s="1"/>
  <c r="Y1275" i="10"/>
  <c r="Y1276" i="10"/>
  <c r="R1276" i="10"/>
  <c r="Q1276" i="10" s="1"/>
  <c r="Y1277" i="10"/>
  <c r="Y1280" i="10"/>
  <c r="R1280" i="10"/>
  <c r="Q1280" i="10" s="1"/>
  <c r="R1282" i="10"/>
  <c r="Q1282" i="10" s="1"/>
  <c r="Y1282" i="10"/>
  <c r="R1286" i="10"/>
  <c r="Q1286" i="10" s="1"/>
  <c r="R1311" i="10"/>
  <c r="Q1311" i="10" s="1"/>
  <c r="Y1327" i="10"/>
  <c r="R1327" i="10"/>
  <c r="Q1327" i="10" s="1"/>
  <c r="R1328" i="10"/>
  <c r="Q1328" i="10" s="1"/>
  <c r="Y1328" i="10"/>
  <c r="Y1332" i="10"/>
  <c r="R1332" i="10"/>
  <c r="Q1332" i="10" s="1"/>
  <c r="Y1335" i="10"/>
  <c r="R1335" i="10"/>
  <c r="Q1335" i="10" s="1"/>
  <c r="Y1239" i="10"/>
  <c r="R1239" i="10"/>
  <c r="Q1239" i="10" s="1"/>
  <c r="Y1242" i="10"/>
  <c r="R1242" i="10"/>
  <c r="Q1242" i="10" s="1"/>
  <c r="Y1248" i="10"/>
  <c r="R1248" i="10"/>
  <c r="Q1248" i="10" s="1"/>
  <c r="Y1254" i="10"/>
  <c r="R1254" i="10"/>
  <c r="Q1254" i="10" s="1"/>
  <c r="Y1258" i="10"/>
  <c r="R1258" i="10"/>
  <c r="Q1258" i="10" s="1"/>
  <c r="Y1260" i="10"/>
  <c r="R1260" i="10"/>
  <c r="Q1260" i="10" s="1"/>
  <c r="Y1262" i="10"/>
  <c r="R1262" i="10"/>
  <c r="Q1262" i="10" s="1"/>
  <c r="Y1267" i="10"/>
  <c r="R1267" i="10"/>
  <c r="Q1267" i="10" s="1"/>
  <c r="R1309" i="10"/>
  <c r="Q1309" i="10" s="1"/>
  <c r="Y1312" i="10"/>
  <c r="Y1317" i="10"/>
  <c r="R1317" i="10"/>
  <c r="Q1317" i="10" s="1"/>
  <c r="Y1320" i="10"/>
  <c r="Y1325" i="10"/>
  <c r="R1325" i="10"/>
  <c r="Q1325" i="10" s="1"/>
  <c r="Y1336" i="10"/>
  <c r="R1336" i="10"/>
  <c r="Q1336" i="10" s="1"/>
  <c r="Y1340" i="10"/>
  <c r="R1340" i="10"/>
  <c r="Q1340" i="10" s="1"/>
  <c r="Y1344" i="10"/>
  <c r="R1344" i="10"/>
  <c r="Q1344" i="10" s="1"/>
  <c r="O1114" i="10"/>
  <c r="I1114" i="10" s="1"/>
  <c r="J1114" i="10" s="1"/>
  <c r="O1118" i="10"/>
  <c r="I1118" i="10" s="1"/>
  <c r="J1118" i="10" s="1"/>
  <c r="O1122" i="10"/>
  <c r="I1122" i="10" s="1"/>
  <c r="J1122" i="10" s="1"/>
  <c r="O1152" i="10"/>
  <c r="I1152" i="10" s="1"/>
  <c r="J1152" i="10" s="1"/>
  <c r="X1177" i="10"/>
  <c r="O1197" i="10"/>
  <c r="I1197" i="10" s="1"/>
  <c r="J1197" i="10" s="1"/>
  <c r="O1201" i="10"/>
  <c r="I1201" i="10" s="1"/>
  <c r="J1201" i="10" s="1"/>
  <c r="R1359" i="10"/>
  <c r="Q1359" i="10" s="1"/>
  <c r="Y1359" i="10"/>
  <c r="Y1369" i="10"/>
  <c r="R1369" i="10"/>
  <c r="Q1369" i="10" s="1"/>
  <c r="Y1370" i="10"/>
  <c r="R1370" i="10"/>
  <c r="Q1370" i="10" s="1"/>
  <c r="Y1372" i="10"/>
  <c r="R1372" i="10"/>
  <c r="Q1372" i="10" s="1"/>
  <c r="Y1378" i="10"/>
  <c r="R1378" i="10"/>
  <c r="Q1378" i="10" s="1"/>
  <c r="Y1381" i="10"/>
  <c r="R1381" i="10"/>
  <c r="Q1381" i="10" s="1"/>
  <c r="Y1382" i="10"/>
  <c r="R1382" i="10"/>
  <c r="Q1382" i="10" s="1"/>
  <c r="R1387" i="10"/>
  <c r="Q1387" i="10" s="1"/>
  <c r="Y1387" i="10"/>
  <c r="Y1389" i="10"/>
  <c r="Y1399" i="10"/>
  <c r="R1399" i="10"/>
  <c r="Q1399" i="10" s="1"/>
  <c r="Y1400" i="10"/>
  <c r="R1400" i="10"/>
  <c r="Q1400" i="10" s="1"/>
  <c r="Y1405" i="10"/>
  <c r="R1405" i="10"/>
  <c r="Q1405" i="10" s="1"/>
  <c r="Y1409" i="10"/>
  <c r="R1409" i="10"/>
  <c r="Q1409" i="10" s="1"/>
  <c r="Y1413" i="10"/>
  <c r="R1413" i="10"/>
  <c r="Q1413" i="10" s="1"/>
  <c r="Y1431" i="10"/>
  <c r="R1431" i="10"/>
  <c r="Q1431" i="10" s="1"/>
  <c r="R1447" i="10"/>
  <c r="Q1447" i="10" s="1"/>
  <c r="Y1447" i="10"/>
  <c r="Y1452" i="10"/>
  <c r="R1452" i="10"/>
  <c r="Q1452" i="10" s="1"/>
  <c r="Y1456" i="10"/>
  <c r="R1456" i="10"/>
  <c r="Q1456" i="10" s="1"/>
  <c r="Y1466" i="10"/>
  <c r="R1482" i="10"/>
  <c r="Q1482" i="10" s="1"/>
  <c r="Y1482" i="10"/>
  <c r="O1280" i="10"/>
  <c r="I1280" i="10" s="1"/>
  <c r="J1280" i="10" s="1"/>
  <c r="O1292" i="10"/>
  <c r="I1292" i="10" s="1"/>
  <c r="J1292" i="10" s="1"/>
  <c r="O1348" i="10"/>
  <c r="R1349" i="10"/>
  <c r="Q1349" i="10" s="1"/>
  <c r="Y1351" i="10"/>
  <c r="R1352" i="10"/>
  <c r="Q1352" i="10" s="1"/>
  <c r="Y1362" i="10"/>
  <c r="Y1373" i="10"/>
  <c r="Y1386" i="10"/>
  <c r="Y1388" i="10"/>
  <c r="Y1390" i="10"/>
  <c r="R1392" i="10"/>
  <c r="Q1392" i="10" s="1"/>
  <c r="Y1404" i="10"/>
  <c r="Y1408" i="10"/>
  <c r="Y1412" i="10"/>
  <c r="Y1430" i="10"/>
  <c r="Y1438" i="10"/>
  <c r="R1440" i="10"/>
  <c r="Q1440" i="10" s="1"/>
  <c r="Y1365" i="10"/>
  <c r="R1365" i="10"/>
  <c r="Q1365" i="10" s="1"/>
  <c r="Y1366" i="10"/>
  <c r="R1366" i="10"/>
  <c r="Q1366" i="10" s="1"/>
  <c r="Y1374" i="10"/>
  <c r="R1375" i="10"/>
  <c r="Q1375" i="10" s="1"/>
  <c r="R1376" i="10"/>
  <c r="Q1376" i="10" s="1"/>
  <c r="Y1393" i="10"/>
  <c r="R1393" i="10"/>
  <c r="Q1393" i="10" s="1"/>
  <c r="Y1417" i="10"/>
  <c r="Y1421" i="10"/>
  <c r="R1421" i="10"/>
  <c r="Q1421" i="10" s="1"/>
  <c r="Y1425" i="10"/>
  <c r="R1425" i="10"/>
  <c r="Q1425" i="10" s="1"/>
  <c r="Y1429" i="10"/>
  <c r="R1429" i="10"/>
  <c r="Q1429" i="10" s="1"/>
  <c r="Y1437" i="10"/>
  <c r="R1437" i="10"/>
  <c r="Q1437" i="10" s="1"/>
  <c r="Y1458" i="10"/>
  <c r="R1458" i="10"/>
  <c r="Q1458" i="10" s="1"/>
  <c r="Y1469" i="10"/>
  <c r="R1469" i="10"/>
  <c r="Q1469" i="10" s="1"/>
  <c r="R1474" i="10"/>
  <c r="Q1474" i="10" s="1"/>
  <c r="Y1474" i="10"/>
  <c r="R1480" i="10"/>
  <c r="Q1480" i="10" s="1"/>
  <c r="R1249" i="10"/>
  <c r="Q1249" i="10" s="1"/>
  <c r="R1251" i="10"/>
  <c r="Q1251" i="10" s="1"/>
  <c r="R1274" i="10"/>
  <c r="Q1274" i="10" s="1"/>
  <c r="Y1281" i="10"/>
  <c r="Y1283" i="10"/>
  <c r="R1293" i="10"/>
  <c r="Q1293" i="10" s="1"/>
  <c r="R1297" i="10"/>
  <c r="Q1297" i="10" s="1"/>
  <c r="R1301" i="10"/>
  <c r="Q1301" i="10" s="1"/>
  <c r="R1305" i="10"/>
  <c r="Q1305" i="10" s="1"/>
  <c r="R1333" i="10"/>
  <c r="Q1333" i="10" s="1"/>
  <c r="Y1428" i="10"/>
  <c r="Y1294" i="10"/>
  <c r="R1294" i="10"/>
  <c r="Q1294" i="10" s="1"/>
  <c r="Y1298" i="10"/>
  <c r="R1298" i="10"/>
  <c r="Q1298" i="10" s="1"/>
  <c r="Y1302" i="10"/>
  <c r="R1302" i="10"/>
  <c r="Q1302" i="10" s="1"/>
  <c r="Y1306" i="10"/>
  <c r="R1306" i="10"/>
  <c r="Q1306" i="10" s="1"/>
  <c r="Y1334" i="10"/>
  <c r="R1334" i="10"/>
  <c r="Q1334" i="10" s="1"/>
  <c r="Y1346" i="10"/>
  <c r="R1346" i="10"/>
  <c r="Q1346" i="10" s="1"/>
  <c r="Y1350" i="10"/>
  <c r="R1350" i="10"/>
  <c r="Q1350" i="10" s="1"/>
  <c r="Y1353" i="10"/>
  <c r="R1353" i="10"/>
  <c r="Q1353" i="10" s="1"/>
  <c r="R1357" i="10"/>
  <c r="Q1357" i="10" s="1"/>
  <c r="Y1357" i="10"/>
  <c r="Y1363" i="10"/>
  <c r="R1363" i="10"/>
  <c r="Q1363" i="10" s="1"/>
  <c r="Y1364" i="10"/>
  <c r="R1364" i="10"/>
  <c r="Q1364" i="10" s="1"/>
  <c r="Y1380" i="10"/>
  <c r="R1380" i="10"/>
  <c r="Q1380" i="10" s="1"/>
  <c r="Y1384" i="10"/>
  <c r="R1384" i="10"/>
  <c r="Q1384" i="10" s="1"/>
  <c r="Y1395" i="10"/>
  <c r="R1395" i="10"/>
  <c r="Q1395" i="10" s="1"/>
  <c r="Y1406" i="10"/>
  <c r="R1406" i="10"/>
  <c r="Q1406" i="10" s="1"/>
  <c r="Y1407" i="10"/>
  <c r="R1407" i="10"/>
  <c r="Q1407" i="10" s="1"/>
  <c r="Y1410" i="10"/>
  <c r="R1410" i="10"/>
  <c r="Q1410" i="10" s="1"/>
  <c r="Y1411" i="10"/>
  <c r="R1411" i="10"/>
  <c r="Q1411" i="10" s="1"/>
  <c r="Y1414" i="10"/>
  <c r="R1414" i="10"/>
  <c r="Q1414" i="10" s="1"/>
  <c r="Y1415" i="10"/>
  <c r="R1415" i="10"/>
  <c r="Q1415" i="10" s="1"/>
  <c r="Y1419" i="10"/>
  <c r="R1419" i="10"/>
  <c r="Q1419" i="10" s="1"/>
  <c r="Y1423" i="10"/>
  <c r="R1423" i="10"/>
  <c r="Q1423" i="10" s="1"/>
  <c r="Y1426" i="10"/>
  <c r="R1426" i="10"/>
  <c r="Q1426" i="10" s="1"/>
  <c r="Y1427" i="10"/>
  <c r="R1427" i="10"/>
  <c r="Q1427" i="10" s="1"/>
  <c r="Y1435" i="10"/>
  <c r="R1435" i="10"/>
  <c r="Q1435" i="10" s="1"/>
  <c r="Y1450" i="10"/>
  <c r="R1450" i="10"/>
  <c r="Q1450" i="10" s="1"/>
  <c r="Y1453" i="10"/>
  <c r="R1453" i="10"/>
  <c r="Q1453" i="10" s="1"/>
  <c r="Y1461" i="10"/>
  <c r="R1461" i="10"/>
  <c r="Q1461" i="10" s="1"/>
  <c r="Y1462" i="10"/>
  <c r="R1462" i="10"/>
  <c r="Q1462" i="10" s="1"/>
  <c r="Y1463" i="10"/>
  <c r="R1463" i="10"/>
  <c r="Q1463" i="10" s="1"/>
  <c r="R1279" i="10"/>
  <c r="Q1279" i="10" s="1"/>
  <c r="R1394" i="10"/>
  <c r="Q1394" i="10" s="1"/>
  <c r="Y1337" i="10"/>
  <c r="R1337" i="10"/>
  <c r="Q1337" i="10" s="1"/>
  <c r="Y1341" i="10"/>
  <c r="R1341" i="10"/>
  <c r="Q1341" i="10" s="1"/>
  <c r="Y1345" i="10"/>
  <c r="R1345" i="10"/>
  <c r="Q1345" i="10" s="1"/>
  <c r="Y1355" i="10"/>
  <c r="R1355" i="10"/>
  <c r="Q1355" i="10" s="1"/>
  <c r="Y1368" i="10"/>
  <c r="R1368" i="10"/>
  <c r="Q1368" i="10" s="1"/>
  <c r="Y1371" i="10"/>
  <c r="R1371" i="10"/>
  <c r="Q1371" i="10" s="1"/>
  <c r="Y1385" i="10"/>
  <c r="R1385" i="10"/>
  <c r="Q1385" i="10" s="1"/>
  <c r="Y1396" i="10"/>
  <c r="R1396" i="10"/>
  <c r="Q1396" i="10" s="1"/>
  <c r="Y1397" i="10"/>
  <c r="R1397" i="10"/>
  <c r="Q1397" i="10" s="1"/>
  <c r="Y1398" i="10"/>
  <c r="R1398" i="10"/>
  <c r="Q1398" i="10" s="1"/>
  <c r="Y1433" i="10"/>
  <c r="R1433" i="10"/>
  <c r="Q1433" i="10" s="1"/>
  <c r="Y1441" i="10"/>
  <c r="R1441" i="10"/>
  <c r="Q1441" i="10" s="1"/>
  <c r="Y1448" i="10"/>
  <c r="R1448" i="10"/>
  <c r="Q1448" i="10" s="1"/>
  <c r="Y1454" i="10"/>
  <c r="R1454" i="10"/>
  <c r="Q1454" i="10" s="1"/>
  <c r="Y1460" i="10"/>
  <c r="R1460" i="10"/>
  <c r="Q1460" i="10" s="1"/>
  <c r="Y1467" i="10"/>
  <c r="R1467" i="10"/>
  <c r="Q1467" i="10" s="1"/>
  <c r="X1285" i="10"/>
  <c r="R1354" i="10"/>
  <c r="Q1354" i="10" s="1"/>
  <c r="R1403" i="10"/>
  <c r="Q1403" i="10" s="1"/>
  <c r="O1364" i="10"/>
  <c r="I1364" i="10" s="1"/>
  <c r="J1364" i="10" s="1"/>
  <c r="O1370" i="10"/>
  <c r="O1375" i="10"/>
  <c r="I1375" i="10" s="1"/>
  <c r="J1375" i="10" s="1"/>
  <c r="O1377" i="10"/>
  <c r="O1397" i="10"/>
  <c r="X1443" i="10"/>
  <c r="O1444" i="10"/>
  <c r="R1455" i="10"/>
  <c r="Q1455" i="10" s="1"/>
  <c r="O1456" i="10"/>
  <c r="R1457" i="10"/>
  <c r="Q1457" i="10" s="1"/>
  <c r="X1471" i="10"/>
  <c r="O1472" i="10"/>
  <c r="I1472" i="10" s="1"/>
  <c r="J1472" i="10" s="1"/>
  <c r="X1475" i="10"/>
  <c r="O1476" i="10"/>
  <c r="X1478" i="10"/>
  <c r="X1483" i="10"/>
  <c r="X1485" i="10"/>
  <c r="O1486" i="10"/>
  <c r="I1486" i="10" s="1"/>
  <c r="J1486" i="10" s="1"/>
  <c r="O1452" i="10"/>
  <c r="X1473" i="10"/>
  <c r="O1474" i="10"/>
  <c r="I1474" i="10" s="1"/>
  <c r="J1474" i="10" s="1"/>
  <c r="X1477" i="10"/>
  <c r="X1479" i="10"/>
  <c r="O1480" i="10"/>
  <c r="I1480" i="10" s="1"/>
  <c r="J1480" i="10" s="1"/>
  <c r="O1482" i="10"/>
  <c r="X1484" i="10"/>
  <c r="R512" i="10" l="1"/>
  <c r="Q512" i="10" s="1"/>
  <c r="Y512" i="10"/>
  <c r="R496" i="10"/>
  <c r="Q496" i="10" s="1"/>
  <c r="Y496" i="10"/>
  <c r="R279" i="10"/>
  <c r="Q279" i="10" s="1"/>
  <c r="Y279" i="10"/>
  <c r="Y764" i="10"/>
  <c r="R764" i="10"/>
  <c r="Q764" i="10" s="1"/>
  <c r="Y1424" i="10"/>
  <c r="R1424" i="10"/>
  <c r="Q1424" i="10" s="1"/>
  <c r="R149" i="10"/>
  <c r="Q149" i="10" s="1"/>
  <c r="Y149" i="10"/>
  <c r="R125" i="10"/>
  <c r="Q125" i="10" s="1"/>
  <c r="Y125" i="10"/>
  <c r="R121" i="10"/>
  <c r="Q121" i="10" s="1"/>
  <c r="Y121" i="10"/>
  <c r="Y117" i="10"/>
  <c r="R117" i="10"/>
  <c r="Q117" i="10" s="1"/>
  <c r="Y1236" i="10"/>
  <c r="Y1232" i="10"/>
  <c r="Y1226" i="10"/>
  <c r="Y1222" i="10"/>
  <c r="Y1218" i="10"/>
  <c r="Y1214" i="10"/>
  <c r="Y1210" i="10"/>
  <c r="R1206" i="10"/>
  <c r="Q1206" i="10" s="1"/>
  <c r="R1114" i="10"/>
  <c r="Q1114" i="10" s="1"/>
  <c r="Y1042" i="10"/>
  <c r="R1111" i="10"/>
  <c r="Q1111" i="10" s="1"/>
  <c r="R1101" i="10"/>
  <c r="Q1101" i="10" s="1"/>
  <c r="Y1007" i="10"/>
  <c r="Y999" i="10"/>
  <c r="Y986" i="10"/>
  <c r="Y712" i="10"/>
  <c r="R844" i="10"/>
  <c r="Q844" i="10" s="1"/>
  <c r="R723" i="10"/>
  <c r="Q723" i="10" s="1"/>
  <c r="Y636" i="10"/>
  <c r="R885" i="10"/>
  <c r="Q885" i="10" s="1"/>
  <c r="Y563" i="10"/>
  <c r="Y524" i="10"/>
  <c r="Y508" i="10"/>
  <c r="R354" i="10"/>
  <c r="Q354" i="10" s="1"/>
  <c r="R327" i="10"/>
  <c r="Q327" i="10" s="1"/>
  <c r="Y296" i="10"/>
  <c r="R331" i="10"/>
  <c r="Q331" i="10" s="1"/>
  <c r="Y257" i="10"/>
  <c r="Y249" i="10"/>
  <c r="Y102" i="10"/>
  <c r="R322" i="10"/>
  <c r="Q322" i="10" s="1"/>
  <c r="Y275" i="10"/>
  <c r="Y848" i="10"/>
  <c r="R848" i="10"/>
  <c r="Q848" i="10" s="1"/>
  <c r="Y669" i="10"/>
  <c r="R274" i="10"/>
  <c r="Q274" i="10" s="1"/>
  <c r="Y274" i="10"/>
  <c r="Y84" i="10"/>
  <c r="R84" i="10"/>
  <c r="Q84" i="10" s="1"/>
  <c r="Y1116" i="10"/>
  <c r="R1116" i="10"/>
  <c r="Q1116" i="10" s="1"/>
  <c r="Y1095" i="10"/>
  <c r="R1095" i="10"/>
  <c r="Q1095" i="10" s="1"/>
  <c r="Y646" i="10"/>
  <c r="R646" i="10"/>
  <c r="Q646" i="10" s="1"/>
  <c r="Y333" i="10"/>
  <c r="R333" i="10"/>
  <c r="Q333" i="10" s="1"/>
  <c r="Y639" i="10"/>
  <c r="R639" i="10"/>
  <c r="Q639" i="10" s="1"/>
  <c r="R148" i="10"/>
  <c r="Q148" i="10" s="1"/>
  <c r="Y148" i="10"/>
  <c r="R124" i="10"/>
  <c r="Q124" i="10" s="1"/>
  <c r="Y124" i="10"/>
  <c r="R1315" i="10"/>
  <c r="Q1315" i="10" s="1"/>
  <c r="Y1170" i="10"/>
  <c r="Y736" i="10"/>
  <c r="Y728" i="10"/>
  <c r="R640" i="10"/>
  <c r="Q640" i="10" s="1"/>
  <c r="Y777" i="10"/>
  <c r="R890" i="10"/>
  <c r="Q890" i="10" s="1"/>
  <c r="R751" i="10"/>
  <c r="Q751" i="10" s="1"/>
  <c r="Y711" i="10"/>
  <c r="Y655" i="10"/>
  <c r="Y794" i="10"/>
  <c r="Y786" i="10"/>
  <c r="Y778" i="10"/>
  <c r="R746" i="10"/>
  <c r="Q746" i="10" s="1"/>
  <c r="Y706" i="10"/>
  <c r="Y664" i="10"/>
  <c r="Y606" i="10"/>
  <c r="R574" i="10"/>
  <c r="Q574" i="10" s="1"/>
  <c r="Y567" i="10"/>
  <c r="Y475" i="10"/>
  <c r="Y504" i="10"/>
  <c r="R500" i="10"/>
  <c r="Q500" i="10" s="1"/>
  <c r="R368" i="10"/>
  <c r="Q368" i="10" s="1"/>
  <c r="Y286" i="10"/>
  <c r="Y65" i="10"/>
  <c r="R288" i="10"/>
  <c r="Q288" i="10" s="1"/>
  <c r="R208" i="10"/>
  <c r="Q208" i="10" s="1"/>
  <c r="Y90" i="10"/>
  <c r="Y68" i="10"/>
  <c r="R266" i="10"/>
  <c r="Q266" i="10" s="1"/>
  <c r="R1329" i="10"/>
  <c r="Q1329" i="10" s="1"/>
  <c r="Y895" i="10"/>
  <c r="R758" i="10"/>
  <c r="Q758" i="10" s="1"/>
  <c r="R392" i="10"/>
  <c r="Q392" i="10" s="1"/>
  <c r="Y649" i="10"/>
  <c r="R649" i="10"/>
  <c r="Q649" i="10" s="1"/>
  <c r="Y436" i="10"/>
  <c r="R436" i="10"/>
  <c r="Q436" i="10" s="1"/>
  <c r="R314" i="10"/>
  <c r="Q314" i="10" s="1"/>
  <c r="Y314" i="10"/>
  <c r="R261" i="10"/>
  <c r="Q261" i="10" s="1"/>
  <c r="Y261" i="10"/>
  <c r="R73" i="10"/>
  <c r="Q73" i="10" s="1"/>
  <c r="Y73" i="10"/>
  <c r="Y634" i="10"/>
  <c r="R634" i="10"/>
  <c r="Q634" i="10" s="1"/>
  <c r="R283" i="10"/>
  <c r="Q283" i="10" s="1"/>
  <c r="Y283" i="10"/>
  <c r="R762" i="10"/>
  <c r="Q762" i="10" s="1"/>
  <c r="Y762" i="10"/>
  <c r="R1444" i="10"/>
  <c r="Q1444" i="10" s="1"/>
  <c r="Y1444" i="10"/>
  <c r="R793" i="10"/>
  <c r="Q793" i="10" s="1"/>
  <c r="Y793" i="10"/>
  <c r="R503" i="10"/>
  <c r="Q503" i="10" s="1"/>
  <c r="Y503" i="10"/>
  <c r="R252" i="10"/>
  <c r="Q252" i="10" s="1"/>
  <c r="Y252" i="10"/>
  <c r="Y1064" i="10"/>
  <c r="R324" i="10"/>
  <c r="Q324" i="10" s="1"/>
  <c r="Y324" i="10"/>
  <c r="Y395" i="10"/>
  <c r="R395" i="10"/>
  <c r="Q395" i="10" s="1"/>
  <c r="Y391" i="10"/>
  <c r="R391" i="10"/>
  <c r="Q391" i="10" s="1"/>
  <c r="Y338" i="10"/>
  <c r="R338" i="10"/>
  <c r="Q338" i="10" s="1"/>
  <c r="Y361" i="10"/>
  <c r="R361" i="10"/>
  <c r="Q361" i="10" s="1"/>
  <c r="R294" i="10"/>
  <c r="Q294" i="10" s="1"/>
  <c r="Y294" i="10"/>
  <c r="Y120" i="10"/>
  <c r="R120" i="10"/>
  <c r="Q120" i="10" s="1"/>
  <c r="R71" i="10"/>
  <c r="Q71" i="10" s="1"/>
  <c r="Y71" i="10"/>
  <c r="Y1445" i="10"/>
  <c r="R1422" i="10"/>
  <c r="Q1422" i="10" s="1"/>
  <c r="R1418" i="10"/>
  <c r="Q1418" i="10" s="1"/>
  <c r="Y1361" i="10"/>
  <c r="R1117" i="10"/>
  <c r="Q1117" i="10" s="1"/>
  <c r="R1330" i="10"/>
  <c r="Q1330" i="10" s="1"/>
  <c r="R1175" i="10"/>
  <c r="Q1175" i="10" s="1"/>
  <c r="Y1023" i="10"/>
  <c r="Y1015" i="10"/>
  <c r="Y964" i="10"/>
  <c r="Y1014" i="10"/>
  <c r="Y1006" i="10"/>
  <c r="Y1000" i="10"/>
  <c r="Y985" i="10"/>
  <c r="Y733" i="10"/>
  <c r="Y663" i="10"/>
  <c r="R846" i="10"/>
  <c r="Q846" i="10" s="1"/>
  <c r="R1005" i="10"/>
  <c r="Q1005" i="10" s="1"/>
  <c r="Y981" i="10"/>
  <c r="R935" i="10"/>
  <c r="Q935" i="10" s="1"/>
  <c r="Y930" i="10"/>
  <c r="Y756" i="10"/>
  <c r="R656" i="10"/>
  <c r="Q656" i="10" s="1"/>
  <c r="R761" i="10"/>
  <c r="Q761" i="10" s="1"/>
  <c r="R562" i="10"/>
  <c r="Q562" i="10" s="1"/>
  <c r="Y523" i="10"/>
  <c r="Y499" i="10"/>
  <c r="R495" i="10"/>
  <c r="Q495" i="10" s="1"/>
  <c r="R343" i="10"/>
  <c r="Q343" i="10" s="1"/>
  <c r="R342" i="10"/>
  <c r="Q342" i="10" s="1"/>
  <c r="Y207" i="10"/>
  <c r="R85" i="10"/>
  <c r="Q85" i="10" s="1"/>
  <c r="Y359" i="10"/>
  <c r="R265" i="10"/>
  <c r="Q265" i="10" s="1"/>
  <c r="R55" i="10"/>
  <c r="Q55" i="10" s="1"/>
  <c r="R826" i="10"/>
  <c r="Q826" i="10" s="1"/>
  <c r="R1360" i="10"/>
  <c r="Q1360" i="10" s="1"/>
  <c r="Y648" i="10"/>
  <c r="R648" i="10"/>
  <c r="Q648" i="10" s="1"/>
  <c r="Y585" i="10"/>
  <c r="R585" i="10"/>
  <c r="Q585" i="10" s="1"/>
  <c r="Y431" i="10"/>
  <c r="R431" i="10"/>
  <c r="Q431" i="10" s="1"/>
  <c r="Y339" i="10"/>
  <c r="R339" i="10"/>
  <c r="Q339" i="10" s="1"/>
  <c r="Y891" i="10"/>
  <c r="R891" i="10"/>
  <c r="Q891" i="10" s="1"/>
  <c r="R52" i="10"/>
  <c r="Q52" i="10" s="1"/>
  <c r="R791" i="10"/>
  <c r="Q791" i="10" s="1"/>
  <c r="R1124" i="10"/>
  <c r="Q1124" i="10" s="1"/>
  <c r="R62" i="10"/>
  <c r="Q62" i="10" s="1"/>
  <c r="R776" i="10"/>
  <c r="Q776" i="10" s="1"/>
  <c r="Y776" i="10"/>
  <c r="R277" i="10"/>
  <c r="Q277" i="10" s="1"/>
  <c r="Y277" i="10"/>
  <c r="Y925" i="10"/>
  <c r="R888" i="10"/>
  <c r="Q888" i="10" s="1"/>
  <c r="R894" i="10"/>
  <c r="Q894" i="10" s="1"/>
  <c r="Y710" i="10"/>
  <c r="R229" i="10"/>
  <c r="Q229" i="10" s="1"/>
  <c r="R356" i="10"/>
  <c r="Q356" i="10" s="1"/>
  <c r="Y317" i="10"/>
  <c r="R317" i="10"/>
  <c r="Q317" i="10" s="1"/>
  <c r="R292" i="10"/>
  <c r="Q292" i="10" s="1"/>
  <c r="Y292" i="10"/>
  <c r="R256" i="10"/>
  <c r="Q256" i="10" s="1"/>
  <c r="Y256" i="10"/>
  <c r="R87" i="10"/>
  <c r="Q87" i="10" s="1"/>
  <c r="Y87" i="10"/>
  <c r="Y691" i="10"/>
  <c r="R691" i="10"/>
  <c r="Q691" i="10" s="1"/>
  <c r="R775" i="10"/>
  <c r="Q775" i="10" s="1"/>
  <c r="Y775" i="10"/>
  <c r="R1065" i="10"/>
  <c r="Q1065" i="10" s="1"/>
  <c r="Y1065" i="10"/>
  <c r="R931" i="10"/>
  <c r="Q931" i="10" s="1"/>
  <c r="Y931" i="10"/>
  <c r="R284" i="10"/>
  <c r="Q284" i="10" s="1"/>
  <c r="Y284" i="10"/>
  <c r="R280" i="10"/>
  <c r="Q280" i="10" s="1"/>
  <c r="Y280" i="10"/>
  <c r="Y74" i="10"/>
  <c r="R74" i="10"/>
  <c r="Q74" i="10" s="1"/>
  <c r="R1377" i="10"/>
  <c r="Q1377" i="10" s="1"/>
  <c r="R1319" i="10"/>
  <c r="Q1319" i="10" s="1"/>
  <c r="Y1321" i="10"/>
  <c r="Y1313" i="10"/>
  <c r="Y1278" i="10"/>
  <c r="R1126" i="10"/>
  <c r="Q1126" i="10" s="1"/>
  <c r="R1118" i="10"/>
  <c r="Q1118" i="10" s="1"/>
  <c r="Y1067" i="10"/>
  <c r="R1127" i="10"/>
  <c r="Q1127" i="10" s="1"/>
  <c r="Y1109" i="10"/>
  <c r="R1013" i="10"/>
  <c r="Q1013" i="10" s="1"/>
  <c r="R996" i="10"/>
  <c r="Q996" i="10" s="1"/>
  <c r="Y980" i="10"/>
  <c r="Y972" i="10"/>
  <c r="Y957" i="10"/>
  <c r="Y983" i="10"/>
  <c r="R942" i="10"/>
  <c r="Q942" i="10" s="1"/>
  <c r="Y1004" i="10"/>
  <c r="Y961" i="10"/>
  <c r="Y963" i="10"/>
  <c r="Y713" i="10"/>
  <c r="R845" i="10"/>
  <c r="Q845" i="10" s="1"/>
  <c r="Y785" i="10"/>
  <c r="R886" i="10"/>
  <c r="Q886" i="10" s="1"/>
  <c r="Y452" i="10"/>
  <c r="Y448" i="10"/>
  <c r="Y444" i="10"/>
  <c r="Y440" i="10"/>
  <c r="AE14" i="10"/>
  <c r="Y558" i="10"/>
  <c r="Y507" i="10"/>
  <c r="Y491" i="10"/>
  <c r="R390" i="10"/>
  <c r="Q390" i="10" s="1"/>
  <c r="Y281" i="10"/>
  <c r="Y276" i="10"/>
  <c r="Y272" i="10"/>
  <c r="Y82" i="10"/>
  <c r="R393" i="10"/>
  <c r="Q393" i="10" s="1"/>
  <c r="R293" i="10"/>
  <c r="Q293" i="10" s="1"/>
  <c r="R86" i="10"/>
  <c r="Q86" i="10" s="1"/>
  <c r="Y435" i="10"/>
  <c r="R98" i="10"/>
  <c r="Q98" i="10" s="1"/>
  <c r="R285" i="10"/>
  <c r="Q285" i="10" s="1"/>
  <c r="Y336" i="10"/>
  <c r="R336" i="10"/>
  <c r="Q336" i="10" s="1"/>
  <c r="R259" i="10"/>
  <c r="Q259" i="10" s="1"/>
  <c r="Y259" i="10"/>
  <c r="R251" i="10"/>
  <c r="Q251" i="10" s="1"/>
  <c r="Y251" i="10"/>
  <c r="R231" i="10"/>
  <c r="Q231" i="10" s="1"/>
  <c r="Y231" i="10"/>
  <c r="R47" i="10"/>
  <c r="Q47" i="10" s="1"/>
  <c r="Y47" i="10"/>
  <c r="R928" i="10"/>
  <c r="Q928" i="10" s="1"/>
  <c r="Y928" i="10"/>
  <c r="R273" i="10"/>
  <c r="Q273" i="10" s="1"/>
  <c r="Y273" i="10"/>
  <c r="R847" i="10"/>
  <c r="Q847" i="10" s="1"/>
  <c r="Y847" i="10"/>
  <c r="Y328" i="10"/>
  <c r="R328" i="10"/>
  <c r="Q328" i="10" s="1"/>
  <c r="R270" i="10"/>
  <c r="Q270" i="10" s="1"/>
  <c r="Y270" i="10"/>
  <c r="R83" i="10"/>
  <c r="Q83" i="10" s="1"/>
  <c r="Y83" i="10"/>
  <c r="R923" i="10"/>
  <c r="Q923" i="10" s="1"/>
  <c r="Y923" i="10"/>
  <c r="R1125" i="10"/>
  <c r="Q1125" i="10" s="1"/>
  <c r="Y1161" i="10"/>
  <c r="Y1062" i="10"/>
  <c r="Y781" i="10"/>
  <c r="R88" i="10"/>
  <c r="Q88" i="10" s="1"/>
  <c r="Y313" i="10"/>
  <c r="R855" i="10"/>
  <c r="Q855" i="10" s="1"/>
  <c r="R920" i="10"/>
  <c r="Q920" i="10" s="1"/>
  <c r="O1488" i="10"/>
  <c r="R1056" i="10"/>
  <c r="Q1056" i="10" s="1"/>
  <c r="Y1056" i="10"/>
  <c r="R915" i="10"/>
  <c r="Q915" i="10" s="1"/>
  <c r="Y915" i="10"/>
  <c r="R1091" i="10"/>
  <c r="Q1091" i="10" s="1"/>
  <c r="Y1091" i="10"/>
  <c r="R788" i="10"/>
  <c r="Q788" i="10" s="1"/>
  <c r="Y788" i="10"/>
  <c r="R787" i="10"/>
  <c r="Q787" i="10" s="1"/>
  <c r="Y787" i="10"/>
  <c r="Y1032" i="10"/>
  <c r="Y1058" i="10"/>
  <c r="Y1017" i="10"/>
  <c r="Y1009" i="10"/>
  <c r="Y1001" i="10"/>
  <c r="Y965" i="10"/>
  <c r="Y729" i="10"/>
  <c r="Y271" i="10"/>
  <c r="R348" i="10"/>
  <c r="Q348" i="10" s="1"/>
  <c r="Y232" i="10"/>
  <c r="Y79" i="10"/>
  <c r="R320" i="10"/>
  <c r="Q320" i="10" s="1"/>
  <c r="Y262" i="10"/>
  <c r="Y258" i="10"/>
  <c r="Y254" i="10"/>
  <c r="Y250" i="10"/>
  <c r="R1069" i="10"/>
  <c r="Q1069" i="10" s="1"/>
  <c r="Y1069" i="10"/>
  <c r="Y1464" i="10"/>
  <c r="R1464" i="10"/>
  <c r="Q1464" i="10" s="1"/>
  <c r="R1049" i="10"/>
  <c r="Q1049" i="10" s="1"/>
  <c r="Y1049" i="10"/>
  <c r="R859" i="10"/>
  <c r="Q859" i="10" s="1"/>
  <c r="Y859" i="10"/>
  <c r="Y1358" i="10"/>
  <c r="Y967" i="10"/>
  <c r="Y690" i="10"/>
  <c r="O1488" i="12"/>
  <c r="R1476" i="10"/>
  <c r="Q1476" i="10" s="1"/>
  <c r="Y1476" i="10"/>
  <c r="R1061" i="10"/>
  <c r="Q1061" i="10" s="1"/>
  <c r="Y1061" i="10"/>
  <c r="R796" i="10"/>
  <c r="Q796" i="10" s="1"/>
  <c r="Y796" i="10"/>
  <c r="R1068" i="10"/>
  <c r="Q1068" i="10" s="1"/>
  <c r="Y1068" i="10"/>
  <c r="R1060" i="10"/>
  <c r="Q1060" i="10" s="1"/>
  <c r="Y1060" i="10"/>
  <c r="R792" i="10"/>
  <c r="Q792" i="10" s="1"/>
  <c r="Y792" i="10"/>
  <c r="R772" i="10"/>
  <c r="Q772" i="10" s="1"/>
  <c r="Y772" i="10"/>
  <c r="R1486" i="10"/>
  <c r="Q1486" i="10" s="1"/>
  <c r="Y1486" i="10"/>
  <c r="R1356" i="10"/>
  <c r="Q1356" i="10" s="1"/>
  <c r="Y1356" i="10"/>
  <c r="R927" i="10"/>
  <c r="Q927" i="10" s="1"/>
  <c r="Y927" i="10"/>
  <c r="R828" i="10"/>
  <c r="Q828" i="10" s="1"/>
  <c r="Y828" i="10"/>
  <c r="R795" i="10"/>
  <c r="Q795" i="10" s="1"/>
  <c r="Y795" i="10"/>
  <c r="R779" i="10"/>
  <c r="Q779" i="10" s="1"/>
  <c r="Y779" i="10"/>
  <c r="R843" i="10"/>
  <c r="Q843" i="10" s="1"/>
  <c r="Y843" i="10"/>
  <c r="Y760" i="10"/>
  <c r="R760" i="10"/>
  <c r="Q760" i="10" s="1"/>
  <c r="Y1066" i="10"/>
  <c r="Y918" i="10"/>
  <c r="X1487" i="10"/>
  <c r="AE28" i="10" s="1"/>
  <c r="J1476" i="12"/>
  <c r="J1487" i="12" s="1"/>
  <c r="R1472" i="10"/>
  <c r="Q1472" i="10" s="1"/>
  <c r="Y1472" i="10"/>
  <c r="Y1322" i="10"/>
  <c r="R1322" i="10"/>
  <c r="Q1322" i="10" s="1"/>
  <c r="R1052" i="10"/>
  <c r="Q1052" i="10" s="1"/>
  <c r="Y1052" i="10"/>
  <c r="R919" i="10"/>
  <c r="Q919" i="10" s="1"/>
  <c r="Y919" i="10"/>
  <c r="Y1310" i="10"/>
  <c r="R1310" i="10"/>
  <c r="Q1310" i="10" s="1"/>
  <c r="R924" i="10"/>
  <c r="Q924" i="10" s="1"/>
  <c r="Y924" i="10"/>
  <c r="R916" i="10"/>
  <c r="Q916" i="10" s="1"/>
  <c r="Y916" i="10"/>
  <c r="R784" i="10"/>
  <c r="Q784" i="10" s="1"/>
  <c r="Y784" i="10"/>
  <c r="I1476" i="12"/>
  <c r="I1487" i="12" s="1"/>
  <c r="K3" i="12" s="1"/>
  <c r="L3" i="12" s="1"/>
  <c r="R1479" i="10"/>
  <c r="Q1479" i="10" s="1"/>
  <c r="Y1479" i="10"/>
  <c r="R1483" i="10"/>
  <c r="Q1483" i="10" s="1"/>
  <c r="Y1483" i="10"/>
  <c r="Y841" i="10"/>
  <c r="R841" i="10"/>
  <c r="Q841" i="10" s="1"/>
  <c r="R1485" i="10"/>
  <c r="Q1485" i="10" s="1"/>
  <c r="Y1485" i="10"/>
  <c r="R1475" i="10"/>
  <c r="Q1475" i="10" s="1"/>
  <c r="Y1475" i="10"/>
  <c r="R1443" i="10"/>
  <c r="Q1443" i="10" s="1"/>
  <c r="Y1443" i="10"/>
  <c r="R1285" i="10"/>
  <c r="Q1285" i="10" s="1"/>
  <c r="Y1285" i="10"/>
  <c r="Y857" i="10"/>
  <c r="R857" i="10"/>
  <c r="Q857" i="10" s="1"/>
  <c r="R398" i="10"/>
  <c r="Q398" i="10" s="1"/>
  <c r="Y398" i="10"/>
  <c r="R401" i="10"/>
  <c r="Q401" i="10" s="1"/>
  <c r="Y401" i="10"/>
  <c r="J5" i="10"/>
  <c r="I1476" i="10"/>
  <c r="I1487" i="10" s="1"/>
  <c r="K3" i="10" s="1"/>
  <c r="L3" i="10" s="1"/>
  <c r="R1473" i="10"/>
  <c r="Q1473" i="10" s="1"/>
  <c r="Y1473" i="10"/>
  <c r="R1484" i="10"/>
  <c r="Q1484" i="10" s="1"/>
  <c r="Y1484" i="10"/>
  <c r="R1477" i="10"/>
  <c r="Q1477" i="10" s="1"/>
  <c r="Y1477" i="10"/>
  <c r="R1177" i="10"/>
  <c r="Q1177" i="10" s="1"/>
  <c r="Y1177" i="10"/>
  <c r="Y853" i="10"/>
  <c r="R853" i="10"/>
  <c r="Q853" i="10" s="1"/>
  <c r="R402" i="10"/>
  <c r="Q402" i="10" s="1"/>
  <c r="Y402" i="10"/>
  <c r="R399" i="10"/>
  <c r="Q399" i="10" s="1"/>
  <c r="Y399" i="10"/>
  <c r="R405" i="10"/>
  <c r="Q405" i="10" s="1"/>
  <c r="Y405" i="10"/>
  <c r="Q6" i="10"/>
  <c r="J1476" i="10"/>
  <c r="R1478" i="10"/>
  <c r="Q1478" i="10" s="1"/>
  <c r="Y1478" i="10"/>
  <c r="R403" i="10"/>
  <c r="Q403" i="10" s="1"/>
  <c r="Y403" i="10"/>
  <c r="AE21" i="10"/>
  <c r="AE22" i="10" s="1"/>
  <c r="AE25" i="10" s="1"/>
  <c r="AF25" i="10" s="1"/>
  <c r="AE13" i="10"/>
  <c r="R1471" i="10"/>
  <c r="Q1471" i="10" s="1"/>
  <c r="Y1471" i="10"/>
  <c r="R397" i="10"/>
  <c r="Q397" i="10" s="1"/>
  <c r="Y397" i="10"/>
  <c r="X1490" i="10"/>
  <c r="AE12" i="10"/>
  <c r="W940" i="8"/>
  <c r="W939" i="8"/>
  <c r="W912" i="8"/>
  <c r="W913" i="8"/>
  <c r="W875" i="8"/>
  <c r="W876" i="8"/>
  <c r="W877" i="8"/>
  <c r="W878" i="8"/>
  <c r="U6" i="8"/>
  <c r="V6" i="8" s="1"/>
  <c r="AG14" i="8"/>
  <c r="W1471" i="8"/>
  <c r="W1472" i="8"/>
  <c r="W1473" i="8"/>
  <c r="W1474" i="8"/>
  <c r="W1475" i="8"/>
  <c r="W1352" i="8"/>
  <c r="W1275" i="8"/>
  <c r="W1276" i="8"/>
  <c r="W1277" i="8"/>
  <c r="W1278" i="8"/>
  <c r="W1279" i="8"/>
  <c r="W1280" i="8"/>
  <c r="W1281" i="8"/>
  <c r="W1282" i="8"/>
  <c r="W1283" i="8"/>
  <c r="W1284" i="8"/>
  <c r="W1285" i="8"/>
  <c r="W1286" i="8"/>
  <c r="W1307" i="8"/>
  <c r="W1308" i="8"/>
  <c r="W1309" i="8"/>
  <c r="W1310" i="8"/>
  <c r="W1311" i="8"/>
  <c r="W1312" i="8"/>
  <c r="W1313" i="8"/>
  <c r="W1314" i="8"/>
  <c r="W1315" i="8"/>
  <c r="W1316" i="8"/>
  <c r="W1317" i="8"/>
  <c r="W1318" i="8"/>
  <c r="W1319" i="8"/>
  <c r="W1320" i="8"/>
  <c r="W1321" i="8"/>
  <c r="W1322" i="8"/>
  <c r="W1323" i="8"/>
  <c r="W1324" i="8"/>
  <c r="W1325" i="8"/>
  <c r="W1326" i="8"/>
  <c r="W1327" i="8"/>
  <c r="W1328" i="8"/>
  <c r="W1329" i="8"/>
  <c r="W1330" i="8"/>
  <c r="W1331" i="8"/>
  <c r="W1332" i="8"/>
  <c r="W935" i="8"/>
  <c r="W936" i="8"/>
  <c r="W879" i="8"/>
  <c r="W880" i="8"/>
  <c r="W881" i="8"/>
  <c r="W882" i="8"/>
  <c r="W883" i="8"/>
  <c r="W884" i="8"/>
  <c r="W885" i="8"/>
  <c r="W886" i="8"/>
  <c r="W887" i="8"/>
  <c r="W888" i="8"/>
  <c r="W889" i="8"/>
  <c r="W890" i="8"/>
  <c r="W891" i="8"/>
  <c r="W892" i="8"/>
  <c r="W893" i="8"/>
  <c r="W894" i="8"/>
  <c r="W895" i="8"/>
  <c r="W896" i="8"/>
  <c r="W897" i="8"/>
  <c r="W898" i="8"/>
  <c r="W899" i="8"/>
  <c r="W915" i="8"/>
  <c r="W916" i="8"/>
  <c r="W917" i="8"/>
  <c r="W918" i="8"/>
  <c r="W919" i="8"/>
  <c r="W920" i="8"/>
  <c r="W921" i="8"/>
  <c r="W922" i="8"/>
  <c r="W923" i="8"/>
  <c r="W924" i="8"/>
  <c r="W925" i="8"/>
  <c r="W926" i="8"/>
  <c r="W927" i="8"/>
  <c r="W928" i="8"/>
  <c r="W929" i="8"/>
  <c r="W930" i="8"/>
  <c r="W931" i="8"/>
  <c r="W770" i="8"/>
  <c r="W558" i="8"/>
  <c r="W559" i="8"/>
  <c r="W560" i="8"/>
  <c r="W427" i="8"/>
  <c r="W428" i="8"/>
  <c r="W429" i="8"/>
  <c r="W430" i="8"/>
  <c r="W382" i="8"/>
  <c r="W39" i="8"/>
  <c r="W1466" i="8"/>
  <c r="W46" i="8"/>
  <c r="W1480" i="8"/>
  <c r="W633" i="8"/>
  <c r="W634" i="8"/>
  <c r="W635" i="8"/>
  <c r="W636" i="8"/>
  <c r="W637" i="8"/>
  <c r="W638" i="8"/>
  <c r="W639" i="8"/>
  <c r="W640" i="8"/>
  <c r="W641" i="8"/>
  <c r="W47" i="8"/>
  <c r="W48" i="8"/>
  <c r="W49" i="8"/>
  <c r="W50" i="8"/>
  <c r="W51" i="8"/>
  <c r="W52" i="8"/>
  <c r="W53" i="8"/>
  <c r="W1443" i="8"/>
  <c r="W1444" i="8"/>
  <c r="W1445" i="8"/>
  <c r="W1446" i="8"/>
  <c r="W1447" i="8"/>
  <c r="U1476" i="8"/>
  <c r="V1476" i="8" s="1"/>
  <c r="U1477" i="8"/>
  <c r="V1477" i="8" s="1"/>
  <c r="U1478" i="8"/>
  <c r="V1478" i="8" s="1"/>
  <c r="U1479" i="8"/>
  <c r="V1479" i="8" s="1"/>
  <c r="U1480" i="8"/>
  <c r="V1480" i="8" s="1"/>
  <c r="U1481" i="8"/>
  <c r="V1481" i="8" s="1"/>
  <c r="U1482" i="8"/>
  <c r="V1482" i="8" s="1"/>
  <c r="U1483" i="8"/>
  <c r="V1483" i="8" s="1"/>
  <c r="U1484" i="8"/>
  <c r="V1484" i="8" s="1"/>
  <c r="U1485" i="8"/>
  <c r="V1485" i="8" s="1"/>
  <c r="U1486" i="8"/>
  <c r="V1486" i="8" s="1"/>
  <c r="U1475" i="8"/>
  <c r="V1475" i="8" s="1"/>
  <c r="W1486" i="8"/>
  <c r="W1477" i="8"/>
  <c r="W1476" i="8"/>
  <c r="W1478" i="8"/>
  <c r="W1479" i="8"/>
  <c r="W1481" i="8"/>
  <c r="W1482" i="8"/>
  <c r="W1483" i="8"/>
  <c r="W1484" i="8"/>
  <c r="W1485" i="8"/>
  <c r="W1469" i="8"/>
  <c r="W1181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368" i="8"/>
  <c r="W369" i="8"/>
  <c r="W385" i="8"/>
  <c r="W386" i="8"/>
  <c r="W387" i="8"/>
  <c r="W388" i="8"/>
  <c r="W389" i="8"/>
  <c r="W390" i="8"/>
  <c r="W391" i="8"/>
  <c r="W392" i="8"/>
  <c r="W393" i="8"/>
  <c r="W394" i="8"/>
  <c r="W395" i="8"/>
  <c r="W396" i="8"/>
  <c r="W397" i="8"/>
  <c r="W398" i="8"/>
  <c r="W399" i="8"/>
  <c r="W400" i="8"/>
  <c r="W401" i="8"/>
  <c r="W402" i="8"/>
  <c r="W403" i="8"/>
  <c r="W404" i="8"/>
  <c r="W405" i="8"/>
  <c r="W431" i="8"/>
  <c r="W432" i="8"/>
  <c r="W433" i="8"/>
  <c r="W434" i="8"/>
  <c r="W435" i="8"/>
  <c r="W436" i="8"/>
  <c r="W437" i="8"/>
  <c r="W438" i="8"/>
  <c r="W439" i="8"/>
  <c r="W440" i="8"/>
  <c r="W441" i="8"/>
  <c r="W442" i="8"/>
  <c r="W443" i="8"/>
  <c r="W444" i="8"/>
  <c r="W445" i="8"/>
  <c r="W446" i="8"/>
  <c r="W447" i="8"/>
  <c r="W448" i="8"/>
  <c r="W449" i="8"/>
  <c r="W450" i="8"/>
  <c r="W451" i="8"/>
  <c r="W452" i="8"/>
  <c r="W453" i="8"/>
  <c r="W454" i="8"/>
  <c r="W455" i="8"/>
  <c r="W475" i="8"/>
  <c r="W476" i="8"/>
  <c r="W477" i="8"/>
  <c r="W488" i="8"/>
  <c r="W489" i="8"/>
  <c r="W490" i="8"/>
  <c r="W491" i="8"/>
  <c r="W492" i="8"/>
  <c r="W493" i="8"/>
  <c r="W494" i="8"/>
  <c r="W495" i="8"/>
  <c r="W496" i="8"/>
  <c r="W497" i="8"/>
  <c r="W498" i="8"/>
  <c r="W499" i="8"/>
  <c r="W500" i="8"/>
  <c r="W501" i="8"/>
  <c r="W502" i="8"/>
  <c r="W503" i="8"/>
  <c r="W504" i="8"/>
  <c r="W505" i="8"/>
  <c r="W506" i="8"/>
  <c r="W507" i="8"/>
  <c r="W508" i="8"/>
  <c r="W509" i="8"/>
  <c r="W510" i="8"/>
  <c r="W511" i="8"/>
  <c r="W512" i="8"/>
  <c r="W513" i="8"/>
  <c r="W514" i="8"/>
  <c r="W523" i="8"/>
  <c r="W524" i="8"/>
  <c r="W525" i="8"/>
  <c r="W526" i="8"/>
  <c r="W527" i="8"/>
  <c r="W528" i="8"/>
  <c r="W529" i="8"/>
  <c r="W530" i="8"/>
  <c r="W531" i="8"/>
  <c r="W532" i="8"/>
  <c r="W533" i="8"/>
  <c r="W561" i="8"/>
  <c r="W562" i="8"/>
  <c r="W563" i="8"/>
  <c r="W564" i="8"/>
  <c r="W565" i="8"/>
  <c r="W566" i="8"/>
  <c r="W567" i="8"/>
  <c r="W568" i="8"/>
  <c r="W569" i="8"/>
  <c r="W570" i="8"/>
  <c r="W571" i="8"/>
  <c r="W572" i="8"/>
  <c r="W573" i="8"/>
  <c r="W574" i="8"/>
  <c r="W575" i="8"/>
  <c r="W576" i="8"/>
  <c r="W577" i="8"/>
  <c r="W582" i="8"/>
  <c r="W583" i="8"/>
  <c r="W584" i="8"/>
  <c r="W585" i="8"/>
  <c r="W586" i="8"/>
  <c r="W587" i="8"/>
  <c r="W588" i="8"/>
  <c r="W589" i="8"/>
  <c r="W590" i="8"/>
  <c r="W591" i="8"/>
  <c r="W598" i="8"/>
  <c r="W599" i="8"/>
  <c r="W600" i="8"/>
  <c r="W601" i="8"/>
  <c r="W602" i="8"/>
  <c r="W603" i="8"/>
  <c r="W604" i="8"/>
  <c r="W605" i="8"/>
  <c r="W606" i="8"/>
  <c r="W642" i="8"/>
  <c r="W643" i="8"/>
  <c r="W644" i="8"/>
  <c r="W645" i="8"/>
  <c r="W646" i="8"/>
  <c r="W647" i="8"/>
  <c r="W648" i="8"/>
  <c r="W649" i="8"/>
  <c r="W650" i="8"/>
  <c r="W651" i="8"/>
  <c r="W652" i="8"/>
  <c r="W653" i="8"/>
  <c r="W654" i="8"/>
  <c r="W655" i="8"/>
  <c r="W656" i="8"/>
  <c r="W657" i="8"/>
  <c r="W658" i="8"/>
  <c r="W659" i="8"/>
  <c r="W660" i="8"/>
  <c r="W661" i="8"/>
  <c r="W662" i="8"/>
  <c r="W663" i="8"/>
  <c r="W664" i="8"/>
  <c r="W665" i="8"/>
  <c r="W666" i="8"/>
  <c r="W667" i="8"/>
  <c r="W668" i="8"/>
  <c r="W669" i="8"/>
  <c r="W670" i="8"/>
  <c r="W671" i="8"/>
  <c r="W672" i="8"/>
  <c r="W673" i="8"/>
  <c r="W674" i="8"/>
  <c r="W675" i="8"/>
  <c r="W676" i="8"/>
  <c r="W677" i="8"/>
  <c r="W678" i="8"/>
  <c r="W679" i="8"/>
  <c r="W680" i="8"/>
  <c r="W681" i="8"/>
  <c r="W682" i="8"/>
  <c r="W683" i="8"/>
  <c r="W684" i="8"/>
  <c r="W685" i="8"/>
  <c r="W686" i="8"/>
  <c r="W687" i="8"/>
  <c r="W688" i="8"/>
  <c r="W689" i="8"/>
  <c r="W690" i="8"/>
  <c r="W691" i="8"/>
  <c r="W692" i="8"/>
  <c r="W705" i="8"/>
  <c r="W706" i="8"/>
  <c r="W707" i="8"/>
  <c r="W708" i="8"/>
  <c r="W709" i="8"/>
  <c r="W710" i="8"/>
  <c r="W711" i="8"/>
  <c r="W712" i="8"/>
  <c r="W713" i="8"/>
  <c r="W714" i="8"/>
  <c r="W715" i="8"/>
  <c r="W716" i="8"/>
  <c r="W717" i="8"/>
  <c r="W718" i="8"/>
  <c r="W719" i="8"/>
  <c r="W720" i="8"/>
  <c r="W721" i="8"/>
  <c r="W722" i="8"/>
  <c r="W723" i="8"/>
  <c r="W724" i="8"/>
  <c r="W725" i="8"/>
  <c r="W726" i="8"/>
  <c r="W727" i="8"/>
  <c r="W728" i="8"/>
  <c r="W729" i="8"/>
  <c r="W730" i="8"/>
  <c r="W731" i="8"/>
  <c r="W732" i="8"/>
  <c r="W733" i="8"/>
  <c r="W734" i="8"/>
  <c r="W735" i="8"/>
  <c r="W736" i="8"/>
  <c r="W737" i="8"/>
  <c r="W738" i="8"/>
  <c r="W739" i="8"/>
  <c r="W740" i="8"/>
  <c r="W741" i="8"/>
  <c r="W742" i="8"/>
  <c r="W743" i="8"/>
  <c r="W744" i="8"/>
  <c r="W745" i="8"/>
  <c r="W746" i="8"/>
  <c r="W747" i="8"/>
  <c r="W748" i="8"/>
  <c r="W749" i="8"/>
  <c r="W750" i="8"/>
  <c r="W751" i="8"/>
  <c r="W752" i="8"/>
  <c r="W753" i="8"/>
  <c r="W754" i="8"/>
  <c r="W755" i="8"/>
  <c r="W756" i="8"/>
  <c r="W757" i="8"/>
  <c r="W758" i="8"/>
  <c r="W759" i="8"/>
  <c r="W760" i="8"/>
  <c r="W761" i="8"/>
  <c r="W762" i="8"/>
  <c r="W763" i="8"/>
  <c r="W764" i="8"/>
  <c r="W765" i="8"/>
  <c r="W766" i="8"/>
  <c r="W767" i="8"/>
  <c r="W772" i="8"/>
  <c r="W773" i="8"/>
  <c r="W774" i="8"/>
  <c r="W775" i="8"/>
  <c r="W776" i="8"/>
  <c r="W777" i="8"/>
  <c r="W778" i="8"/>
  <c r="W779" i="8"/>
  <c r="W780" i="8"/>
  <c r="W781" i="8"/>
  <c r="W782" i="8"/>
  <c r="W783" i="8"/>
  <c r="W784" i="8"/>
  <c r="W785" i="8"/>
  <c r="W786" i="8"/>
  <c r="W787" i="8"/>
  <c r="W788" i="8"/>
  <c r="W789" i="8"/>
  <c r="W790" i="8"/>
  <c r="W791" i="8"/>
  <c r="W792" i="8"/>
  <c r="W793" i="8"/>
  <c r="W794" i="8"/>
  <c r="W795" i="8"/>
  <c r="W796" i="8"/>
  <c r="W825" i="8"/>
  <c r="W826" i="8"/>
  <c r="W827" i="8"/>
  <c r="W828" i="8"/>
  <c r="W829" i="8"/>
  <c r="W830" i="8"/>
  <c r="W841" i="8"/>
  <c r="W842" i="8"/>
  <c r="W843" i="8"/>
  <c r="W844" i="8"/>
  <c r="W845" i="8"/>
  <c r="W846" i="8"/>
  <c r="W847" i="8"/>
  <c r="W848" i="8"/>
  <c r="W849" i="8"/>
  <c r="W850" i="8"/>
  <c r="W851" i="8"/>
  <c r="W852" i="8"/>
  <c r="W853" i="8"/>
  <c r="W854" i="8"/>
  <c r="W855" i="8"/>
  <c r="W856" i="8"/>
  <c r="W857" i="8"/>
  <c r="W858" i="8"/>
  <c r="W859" i="8"/>
  <c r="W860" i="8"/>
  <c r="W861" i="8"/>
  <c r="W941" i="8"/>
  <c r="W942" i="8"/>
  <c r="W943" i="8"/>
  <c r="W944" i="8"/>
  <c r="W945" i="8"/>
  <c r="W946" i="8"/>
  <c r="W956" i="8"/>
  <c r="W957" i="8"/>
  <c r="W958" i="8"/>
  <c r="W959" i="8"/>
  <c r="W960" i="8"/>
  <c r="W961" i="8"/>
  <c r="W962" i="8"/>
  <c r="W963" i="8"/>
  <c r="W964" i="8"/>
  <c r="W965" i="8"/>
  <c r="W966" i="8"/>
  <c r="W967" i="8"/>
  <c r="W968" i="8"/>
  <c r="W969" i="8"/>
  <c r="W970" i="8"/>
  <c r="W971" i="8"/>
  <c r="W972" i="8"/>
  <c r="W973" i="8"/>
  <c r="W974" i="8"/>
  <c r="W975" i="8"/>
  <c r="W976" i="8"/>
  <c r="W977" i="8"/>
  <c r="W978" i="8"/>
  <c r="W979" i="8"/>
  <c r="W980" i="8"/>
  <c r="W981" i="8"/>
  <c r="W982" i="8"/>
  <c r="W983" i="8"/>
  <c r="W984" i="8"/>
  <c r="W985" i="8"/>
  <c r="W986" i="8"/>
  <c r="W987" i="8"/>
  <c r="W988" i="8"/>
  <c r="W994" i="8"/>
  <c r="W995" i="8"/>
  <c r="W996" i="8"/>
  <c r="W997" i="8"/>
  <c r="W998" i="8"/>
  <c r="W999" i="8"/>
  <c r="W1000" i="8"/>
  <c r="W1001" i="8"/>
  <c r="W1002" i="8"/>
  <c r="W1003" i="8"/>
  <c r="W1004" i="8"/>
  <c r="W1005" i="8"/>
  <c r="W1006" i="8"/>
  <c r="W1007" i="8"/>
  <c r="W1008" i="8"/>
  <c r="W1009" i="8"/>
  <c r="W1010" i="8"/>
  <c r="W1011" i="8"/>
  <c r="W1012" i="8"/>
  <c r="W1013" i="8"/>
  <c r="W1014" i="8"/>
  <c r="W1015" i="8"/>
  <c r="W1016" i="8"/>
  <c r="W1017" i="8"/>
  <c r="W1018" i="8"/>
  <c r="W1019" i="8"/>
  <c r="W1020" i="8"/>
  <c r="W1021" i="8"/>
  <c r="W1022" i="8"/>
  <c r="W1023" i="8"/>
  <c r="W1024" i="8"/>
  <c r="W1032" i="8"/>
  <c r="W1033" i="8"/>
  <c r="W1034" i="8"/>
  <c r="W1035" i="8"/>
  <c r="W1036" i="8"/>
  <c r="W1037" i="8"/>
  <c r="W1038" i="8"/>
  <c r="W1039" i="8"/>
  <c r="W1040" i="8"/>
  <c r="W1041" i="8"/>
  <c r="W1042" i="8"/>
  <c r="W1046" i="8"/>
  <c r="W1047" i="8"/>
  <c r="W1048" i="8"/>
  <c r="W1049" i="8"/>
  <c r="W1050" i="8"/>
  <c r="W1051" i="8"/>
  <c r="W1052" i="8"/>
  <c r="W1053" i="8"/>
  <c r="W1054" i="8"/>
  <c r="W1055" i="8"/>
  <c r="W1056" i="8"/>
  <c r="W1057" i="8"/>
  <c r="W1058" i="8"/>
  <c r="W1059" i="8"/>
  <c r="W1060" i="8"/>
  <c r="W1061" i="8"/>
  <c r="W1062" i="8"/>
  <c r="W1063" i="8"/>
  <c r="W1064" i="8"/>
  <c r="W1065" i="8"/>
  <c r="W1066" i="8"/>
  <c r="W1067" i="8"/>
  <c r="W1068" i="8"/>
  <c r="W1069" i="8"/>
  <c r="W1088" i="8"/>
  <c r="W1089" i="8"/>
  <c r="W1090" i="8"/>
  <c r="W1091" i="8"/>
  <c r="W1092" i="8"/>
  <c r="W1093" i="8"/>
  <c r="W1094" i="8"/>
  <c r="W1095" i="8"/>
  <c r="W1096" i="8"/>
  <c r="W1097" i="8"/>
  <c r="W1098" i="8"/>
  <c r="W1099" i="8"/>
  <c r="W1100" i="8"/>
  <c r="W1101" i="8"/>
  <c r="W1102" i="8"/>
  <c r="W1103" i="8"/>
  <c r="W1104" i="8"/>
  <c r="W1105" i="8"/>
  <c r="W1106" i="8"/>
  <c r="W1107" i="8"/>
  <c r="W1108" i="8"/>
  <c r="W1109" i="8"/>
  <c r="W1110" i="8"/>
  <c r="W1111" i="8"/>
  <c r="W1112" i="8"/>
  <c r="W1113" i="8"/>
  <c r="W1114" i="8"/>
  <c r="W1115" i="8"/>
  <c r="W1116" i="8"/>
  <c r="W1117" i="8"/>
  <c r="W1118" i="8"/>
  <c r="W1119" i="8"/>
  <c r="W1120" i="8"/>
  <c r="W1121" i="8"/>
  <c r="W1122" i="8"/>
  <c r="W1123" i="8"/>
  <c r="W1124" i="8"/>
  <c r="W1125" i="8"/>
  <c r="W1126" i="8"/>
  <c r="W1127" i="8"/>
  <c r="W1128" i="8"/>
  <c r="W1129" i="8"/>
  <c r="W1130" i="8"/>
  <c r="W1131" i="8"/>
  <c r="W1158" i="8"/>
  <c r="W1159" i="8"/>
  <c r="W1160" i="8"/>
  <c r="W1161" i="8"/>
  <c r="W1162" i="8"/>
  <c r="W1163" i="8"/>
  <c r="W1164" i="8"/>
  <c r="W1165" i="8"/>
  <c r="W1166" i="8"/>
  <c r="W1167" i="8"/>
  <c r="W1168" i="8"/>
  <c r="W1169" i="8"/>
  <c r="W1170" i="8"/>
  <c r="W1171" i="8"/>
  <c r="W1172" i="8"/>
  <c r="W1173" i="8"/>
  <c r="W1174" i="8"/>
  <c r="W1175" i="8"/>
  <c r="W1176" i="8"/>
  <c r="W1177" i="8"/>
  <c r="W1205" i="8"/>
  <c r="W1206" i="8"/>
  <c r="W1207" i="8"/>
  <c r="W1208" i="8"/>
  <c r="W1209" i="8"/>
  <c r="W1210" i="8"/>
  <c r="W1211" i="8"/>
  <c r="W1212" i="8"/>
  <c r="W1213" i="8"/>
  <c r="W1214" i="8"/>
  <c r="W1215" i="8"/>
  <c r="W1216" i="8"/>
  <c r="W1217" i="8"/>
  <c r="W1218" i="8"/>
  <c r="W1219" i="8"/>
  <c r="W1220" i="8"/>
  <c r="W1221" i="8"/>
  <c r="W1222" i="8"/>
  <c r="W1223" i="8"/>
  <c r="W1224" i="8"/>
  <c r="W1225" i="8"/>
  <c r="W1226" i="8"/>
  <c r="W1227" i="8"/>
  <c r="W1228" i="8"/>
  <c r="W1229" i="8"/>
  <c r="W1230" i="8"/>
  <c r="W1231" i="8"/>
  <c r="W1232" i="8"/>
  <c r="W1233" i="8"/>
  <c r="W1234" i="8"/>
  <c r="W1235" i="8"/>
  <c r="W1236" i="8"/>
  <c r="W1333" i="8"/>
  <c r="W1356" i="8"/>
  <c r="W1357" i="8"/>
  <c r="W1358" i="8"/>
  <c r="W1359" i="8"/>
  <c r="W1360" i="8"/>
  <c r="W1361" i="8"/>
  <c r="W1362" i="8"/>
  <c r="W1372" i="8"/>
  <c r="W1373" i="8"/>
  <c r="W1374" i="8"/>
  <c r="W1375" i="8"/>
  <c r="W1376" i="8"/>
  <c r="W1377" i="8"/>
  <c r="W1386" i="8"/>
  <c r="W1387" i="8"/>
  <c r="W1388" i="8"/>
  <c r="W1389" i="8"/>
  <c r="W1390" i="8"/>
  <c r="W1416" i="8"/>
  <c r="W1417" i="8"/>
  <c r="W1418" i="8"/>
  <c r="W1419" i="8"/>
  <c r="W1420" i="8"/>
  <c r="W1421" i="8"/>
  <c r="W1422" i="8"/>
  <c r="W1423" i="8"/>
  <c r="W1424" i="8"/>
  <c r="W1425" i="8"/>
  <c r="W1426" i="8"/>
  <c r="W1427" i="8"/>
  <c r="W1463" i="8"/>
  <c r="W1464" i="8"/>
  <c r="W1465" i="8"/>
  <c r="W1467" i="8"/>
  <c r="W1468" i="8"/>
  <c r="W54" i="8"/>
  <c r="V7" i="8"/>
  <c r="X7" i="8" s="1"/>
  <c r="AE15" i="10" l="1"/>
  <c r="AG15" i="10" s="1"/>
  <c r="AI15" i="10" s="1"/>
  <c r="Y1487" i="10"/>
  <c r="AE16" i="10" s="1"/>
  <c r="P3" i="12"/>
  <c r="N3" i="12"/>
  <c r="R1487" i="10"/>
  <c r="N3" i="10"/>
  <c r="P3" i="10"/>
  <c r="Q1487" i="10"/>
  <c r="J1487" i="10"/>
  <c r="Y7" i="8"/>
  <c r="R7" i="8"/>
  <c r="Q7" i="8" s="1"/>
  <c r="X1486" i="8"/>
  <c r="X1480" i="8"/>
  <c r="X1476" i="8"/>
  <c r="X1484" i="8"/>
  <c r="X1478" i="8"/>
  <c r="X1483" i="8"/>
  <c r="X1479" i="8"/>
  <c r="X1475" i="8"/>
  <c r="X1482" i="8"/>
  <c r="W1487" i="8"/>
  <c r="X1485" i="8"/>
  <c r="X1481" i="8"/>
  <c r="X1477" i="8"/>
  <c r="U16" i="8"/>
  <c r="V16" i="8" s="1"/>
  <c r="X16" i="8" s="1"/>
  <c r="U371" i="8"/>
  <c r="V371" i="8" s="1"/>
  <c r="X371" i="8" s="1"/>
  <c r="AI6" i="8"/>
  <c r="AK6" i="8" s="1"/>
  <c r="AP6" i="8"/>
  <c r="AH6" i="8"/>
  <c r="U8" i="8"/>
  <c r="V8" i="8" s="1"/>
  <c r="X8" i="8" s="1"/>
  <c r="U9" i="8"/>
  <c r="V9" i="8" s="1"/>
  <c r="X9" i="8" s="1"/>
  <c r="U10" i="8"/>
  <c r="V10" i="8" s="1"/>
  <c r="X10" i="8" s="1"/>
  <c r="U11" i="8"/>
  <c r="V11" i="8" s="1"/>
  <c r="X11" i="8" s="1"/>
  <c r="U12" i="8"/>
  <c r="V12" i="8" s="1"/>
  <c r="X12" i="8" s="1"/>
  <c r="U13" i="8"/>
  <c r="V13" i="8" s="1"/>
  <c r="X13" i="8" s="1"/>
  <c r="U14" i="8"/>
  <c r="V14" i="8" s="1"/>
  <c r="X14" i="8" s="1"/>
  <c r="U15" i="8"/>
  <c r="V15" i="8" s="1"/>
  <c r="X15" i="8" s="1"/>
  <c r="U17" i="8"/>
  <c r="V17" i="8" s="1"/>
  <c r="X17" i="8" s="1"/>
  <c r="U18" i="8"/>
  <c r="V18" i="8" s="1"/>
  <c r="X18" i="8" s="1"/>
  <c r="U19" i="8"/>
  <c r="V19" i="8" s="1"/>
  <c r="X19" i="8" s="1"/>
  <c r="U20" i="8"/>
  <c r="V20" i="8" s="1"/>
  <c r="X20" i="8" s="1"/>
  <c r="U21" i="8"/>
  <c r="V21" i="8" s="1"/>
  <c r="X21" i="8" s="1"/>
  <c r="U22" i="8"/>
  <c r="V22" i="8" s="1"/>
  <c r="X22" i="8" s="1"/>
  <c r="U23" i="8"/>
  <c r="V23" i="8" s="1"/>
  <c r="X23" i="8" s="1"/>
  <c r="U24" i="8"/>
  <c r="V24" i="8" s="1"/>
  <c r="X24" i="8" s="1"/>
  <c r="U25" i="8"/>
  <c r="V25" i="8" s="1"/>
  <c r="X25" i="8" s="1"/>
  <c r="U26" i="8"/>
  <c r="V26" i="8" s="1"/>
  <c r="X26" i="8" s="1"/>
  <c r="U27" i="8"/>
  <c r="V27" i="8" s="1"/>
  <c r="X27" i="8" s="1"/>
  <c r="U28" i="8"/>
  <c r="V28" i="8" s="1"/>
  <c r="X28" i="8" s="1"/>
  <c r="U29" i="8"/>
  <c r="V29" i="8" s="1"/>
  <c r="X29" i="8" s="1"/>
  <c r="U30" i="8"/>
  <c r="V30" i="8" s="1"/>
  <c r="X30" i="8" s="1"/>
  <c r="U31" i="8"/>
  <c r="V31" i="8" s="1"/>
  <c r="X31" i="8" s="1"/>
  <c r="U32" i="8"/>
  <c r="V32" i="8" s="1"/>
  <c r="X32" i="8" s="1"/>
  <c r="U33" i="8"/>
  <c r="V33" i="8" s="1"/>
  <c r="X33" i="8" s="1"/>
  <c r="U34" i="8"/>
  <c r="V34" i="8" s="1"/>
  <c r="X34" i="8" s="1"/>
  <c r="U35" i="8"/>
  <c r="V35" i="8" s="1"/>
  <c r="X35" i="8" s="1"/>
  <c r="U36" i="8"/>
  <c r="V36" i="8" s="1"/>
  <c r="X36" i="8" s="1"/>
  <c r="U37" i="8"/>
  <c r="V37" i="8" s="1"/>
  <c r="X37" i="8" s="1"/>
  <c r="U38" i="8"/>
  <c r="V38" i="8" s="1"/>
  <c r="X38" i="8" s="1"/>
  <c r="U39" i="8"/>
  <c r="V39" i="8" s="1"/>
  <c r="X39" i="8" s="1"/>
  <c r="U40" i="8"/>
  <c r="V40" i="8" s="1"/>
  <c r="X40" i="8" s="1"/>
  <c r="U41" i="8"/>
  <c r="V41" i="8" s="1"/>
  <c r="X41" i="8" s="1"/>
  <c r="U42" i="8"/>
  <c r="U43" i="8"/>
  <c r="V43" i="8" s="1"/>
  <c r="X43" i="8" s="1"/>
  <c r="U44" i="8"/>
  <c r="V44" i="8" s="1"/>
  <c r="X44" i="8" s="1"/>
  <c r="U45" i="8"/>
  <c r="V45" i="8" s="1"/>
  <c r="X45" i="8" s="1"/>
  <c r="U46" i="8"/>
  <c r="V46" i="8" s="1"/>
  <c r="X46" i="8" s="1"/>
  <c r="U47" i="8"/>
  <c r="V47" i="8" s="1"/>
  <c r="X47" i="8" s="1"/>
  <c r="U48" i="8"/>
  <c r="V48" i="8" s="1"/>
  <c r="X48" i="8" s="1"/>
  <c r="U49" i="8"/>
  <c r="V49" i="8" s="1"/>
  <c r="X49" i="8" s="1"/>
  <c r="U50" i="8"/>
  <c r="V50" i="8" s="1"/>
  <c r="X50" i="8" s="1"/>
  <c r="U51" i="8"/>
  <c r="V51" i="8" s="1"/>
  <c r="X51" i="8" s="1"/>
  <c r="U52" i="8"/>
  <c r="V52" i="8" s="1"/>
  <c r="X52" i="8" s="1"/>
  <c r="U53" i="8"/>
  <c r="V53" i="8" s="1"/>
  <c r="X53" i="8" s="1"/>
  <c r="U54" i="8"/>
  <c r="V54" i="8" s="1"/>
  <c r="X54" i="8" s="1"/>
  <c r="U55" i="8"/>
  <c r="V55" i="8" s="1"/>
  <c r="X55" i="8" s="1"/>
  <c r="U56" i="8"/>
  <c r="V56" i="8" s="1"/>
  <c r="X56" i="8" s="1"/>
  <c r="U57" i="8"/>
  <c r="V57" i="8" s="1"/>
  <c r="X57" i="8" s="1"/>
  <c r="U58" i="8"/>
  <c r="V58" i="8" s="1"/>
  <c r="X58" i="8" s="1"/>
  <c r="U59" i="8"/>
  <c r="V59" i="8" s="1"/>
  <c r="X59" i="8" s="1"/>
  <c r="U60" i="8"/>
  <c r="V60" i="8" s="1"/>
  <c r="X60" i="8" s="1"/>
  <c r="U61" i="8"/>
  <c r="V61" i="8" s="1"/>
  <c r="X61" i="8" s="1"/>
  <c r="U62" i="8"/>
  <c r="V62" i="8" s="1"/>
  <c r="X62" i="8" s="1"/>
  <c r="U63" i="8"/>
  <c r="V63" i="8" s="1"/>
  <c r="X63" i="8" s="1"/>
  <c r="U64" i="8"/>
  <c r="V64" i="8" s="1"/>
  <c r="X64" i="8" s="1"/>
  <c r="U65" i="8"/>
  <c r="V65" i="8" s="1"/>
  <c r="X65" i="8" s="1"/>
  <c r="U66" i="8"/>
  <c r="V66" i="8" s="1"/>
  <c r="X66" i="8" s="1"/>
  <c r="U67" i="8"/>
  <c r="V67" i="8" s="1"/>
  <c r="X67" i="8" s="1"/>
  <c r="U68" i="8"/>
  <c r="V68" i="8" s="1"/>
  <c r="X68" i="8" s="1"/>
  <c r="U69" i="8"/>
  <c r="V69" i="8" s="1"/>
  <c r="X69" i="8" s="1"/>
  <c r="U70" i="8"/>
  <c r="V70" i="8" s="1"/>
  <c r="X70" i="8" s="1"/>
  <c r="U71" i="8"/>
  <c r="V71" i="8" s="1"/>
  <c r="X71" i="8" s="1"/>
  <c r="U72" i="8"/>
  <c r="V72" i="8" s="1"/>
  <c r="X72" i="8" s="1"/>
  <c r="U73" i="8"/>
  <c r="V73" i="8" s="1"/>
  <c r="X73" i="8" s="1"/>
  <c r="U74" i="8"/>
  <c r="V74" i="8" s="1"/>
  <c r="X74" i="8" s="1"/>
  <c r="U75" i="8"/>
  <c r="V75" i="8" s="1"/>
  <c r="X75" i="8" s="1"/>
  <c r="U76" i="8"/>
  <c r="V76" i="8" s="1"/>
  <c r="X76" i="8" s="1"/>
  <c r="U77" i="8"/>
  <c r="V77" i="8" s="1"/>
  <c r="X77" i="8" s="1"/>
  <c r="U78" i="8"/>
  <c r="V78" i="8" s="1"/>
  <c r="X78" i="8" s="1"/>
  <c r="U79" i="8"/>
  <c r="V79" i="8" s="1"/>
  <c r="X79" i="8" s="1"/>
  <c r="U80" i="8"/>
  <c r="V80" i="8" s="1"/>
  <c r="X80" i="8" s="1"/>
  <c r="U81" i="8"/>
  <c r="V81" i="8" s="1"/>
  <c r="X81" i="8" s="1"/>
  <c r="U82" i="8"/>
  <c r="V82" i="8" s="1"/>
  <c r="X82" i="8" s="1"/>
  <c r="U83" i="8"/>
  <c r="V83" i="8" s="1"/>
  <c r="X83" i="8" s="1"/>
  <c r="U84" i="8"/>
  <c r="V84" i="8" s="1"/>
  <c r="X84" i="8" s="1"/>
  <c r="U85" i="8"/>
  <c r="V85" i="8" s="1"/>
  <c r="X85" i="8" s="1"/>
  <c r="U86" i="8"/>
  <c r="V86" i="8" s="1"/>
  <c r="X86" i="8" s="1"/>
  <c r="U87" i="8"/>
  <c r="V87" i="8" s="1"/>
  <c r="X87" i="8" s="1"/>
  <c r="U88" i="8"/>
  <c r="V88" i="8" s="1"/>
  <c r="X88" i="8" s="1"/>
  <c r="U89" i="8"/>
  <c r="V89" i="8" s="1"/>
  <c r="X89" i="8" s="1"/>
  <c r="U90" i="8"/>
  <c r="V90" i="8" s="1"/>
  <c r="X90" i="8" s="1"/>
  <c r="U91" i="8"/>
  <c r="V91" i="8" s="1"/>
  <c r="X91" i="8" s="1"/>
  <c r="U92" i="8"/>
  <c r="V92" i="8" s="1"/>
  <c r="X92" i="8" s="1"/>
  <c r="U93" i="8"/>
  <c r="V93" i="8" s="1"/>
  <c r="X93" i="8" s="1"/>
  <c r="U94" i="8"/>
  <c r="V94" i="8" s="1"/>
  <c r="X94" i="8" s="1"/>
  <c r="U95" i="8"/>
  <c r="V95" i="8" s="1"/>
  <c r="X95" i="8" s="1"/>
  <c r="U96" i="8"/>
  <c r="V96" i="8" s="1"/>
  <c r="X96" i="8" s="1"/>
  <c r="U97" i="8"/>
  <c r="V97" i="8" s="1"/>
  <c r="X97" i="8" s="1"/>
  <c r="U98" i="8"/>
  <c r="V98" i="8" s="1"/>
  <c r="X98" i="8" s="1"/>
  <c r="U99" i="8"/>
  <c r="V99" i="8" s="1"/>
  <c r="X99" i="8" s="1"/>
  <c r="U100" i="8"/>
  <c r="V100" i="8" s="1"/>
  <c r="X100" i="8" s="1"/>
  <c r="U101" i="8"/>
  <c r="V101" i="8" s="1"/>
  <c r="X101" i="8" s="1"/>
  <c r="U102" i="8"/>
  <c r="V102" i="8" s="1"/>
  <c r="X102" i="8" s="1"/>
  <c r="X103" i="8"/>
  <c r="U104" i="8"/>
  <c r="V104" i="8" s="1"/>
  <c r="X104" i="8" s="1"/>
  <c r="U105" i="8"/>
  <c r="V105" i="8" s="1"/>
  <c r="X105" i="8" s="1"/>
  <c r="U106" i="8"/>
  <c r="V106" i="8" s="1"/>
  <c r="X106" i="8" s="1"/>
  <c r="U107" i="8"/>
  <c r="V107" i="8" s="1"/>
  <c r="X107" i="8" s="1"/>
  <c r="U108" i="8"/>
  <c r="V108" i="8" s="1"/>
  <c r="X108" i="8" s="1"/>
  <c r="U109" i="8"/>
  <c r="V109" i="8" s="1"/>
  <c r="X109" i="8" s="1"/>
  <c r="V110" i="8"/>
  <c r="X110" i="8" s="1"/>
  <c r="U111" i="8"/>
  <c r="V111" i="8" s="1"/>
  <c r="X111" i="8" s="1"/>
  <c r="V112" i="8"/>
  <c r="X112" i="8" s="1"/>
  <c r="U113" i="8"/>
  <c r="V113" i="8" s="1"/>
  <c r="X113" i="8" s="1"/>
  <c r="U114" i="8"/>
  <c r="V114" i="8" s="1"/>
  <c r="X114" i="8" s="1"/>
  <c r="U115" i="8"/>
  <c r="V115" i="8" s="1"/>
  <c r="X115" i="8" s="1"/>
  <c r="U116" i="8"/>
  <c r="V116" i="8" s="1"/>
  <c r="X116" i="8" s="1"/>
  <c r="U117" i="8"/>
  <c r="V117" i="8" s="1"/>
  <c r="X117" i="8" s="1"/>
  <c r="U118" i="8"/>
  <c r="V118" i="8" s="1"/>
  <c r="X118" i="8" s="1"/>
  <c r="U119" i="8"/>
  <c r="V119" i="8" s="1"/>
  <c r="X119" i="8" s="1"/>
  <c r="U120" i="8"/>
  <c r="V120" i="8" s="1"/>
  <c r="X120" i="8" s="1"/>
  <c r="U121" i="8"/>
  <c r="V121" i="8" s="1"/>
  <c r="X121" i="8" s="1"/>
  <c r="U122" i="8"/>
  <c r="V122" i="8" s="1"/>
  <c r="X122" i="8" s="1"/>
  <c r="U123" i="8"/>
  <c r="V123" i="8" s="1"/>
  <c r="X123" i="8" s="1"/>
  <c r="U124" i="8"/>
  <c r="V124" i="8" s="1"/>
  <c r="X124" i="8" s="1"/>
  <c r="U125" i="8"/>
  <c r="V125" i="8" s="1"/>
  <c r="X125" i="8" s="1"/>
  <c r="U126" i="8"/>
  <c r="V126" i="8" s="1"/>
  <c r="X126" i="8" s="1"/>
  <c r="U127" i="8"/>
  <c r="V127" i="8" s="1"/>
  <c r="X127" i="8" s="1"/>
  <c r="U128" i="8"/>
  <c r="V128" i="8" s="1"/>
  <c r="X128" i="8" s="1"/>
  <c r="U129" i="8"/>
  <c r="V129" i="8" s="1"/>
  <c r="X129" i="8" s="1"/>
  <c r="U130" i="8"/>
  <c r="V130" i="8" s="1"/>
  <c r="X130" i="8" s="1"/>
  <c r="U131" i="8"/>
  <c r="V131" i="8" s="1"/>
  <c r="X131" i="8" s="1"/>
  <c r="U132" i="8"/>
  <c r="V132" i="8" s="1"/>
  <c r="X132" i="8" s="1"/>
  <c r="U133" i="8"/>
  <c r="V133" i="8" s="1"/>
  <c r="X133" i="8" s="1"/>
  <c r="U134" i="8"/>
  <c r="V134" i="8" s="1"/>
  <c r="X134" i="8" s="1"/>
  <c r="U135" i="8"/>
  <c r="V135" i="8" s="1"/>
  <c r="X135" i="8" s="1"/>
  <c r="U136" i="8"/>
  <c r="V136" i="8" s="1"/>
  <c r="X136" i="8" s="1"/>
  <c r="U137" i="8"/>
  <c r="V137" i="8" s="1"/>
  <c r="X137" i="8" s="1"/>
  <c r="U138" i="8"/>
  <c r="V138" i="8" s="1"/>
  <c r="X138" i="8" s="1"/>
  <c r="U139" i="8"/>
  <c r="V139" i="8" s="1"/>
  <c r="X139" i="8" s="1"/>
  <c r="U140" i="8"/>
  <c r="V140" i="8" s="1"/>
  <c r="X140" i="8" s="1"/>
  <c r="U141" i="8"/>
  <c r="V141" i="8" s="1"/>
  <c r="X141" i="8" s="1"/>
  <c r="U142" i="8"/>
  <c r="V142" i="8" s="1"/>
  <c r="X142" i="8" s="1"/>
  <c r="U143" i="8"/>
  <c r="V143" i="8" s="1"/>
  <c r="X143" i="8" s="1"/>
  <c r="U144" i="8"/>
  <c r="V144" i="8" s="1"/>
  <c r="X144" i="8" s="1"/>
  <c r="U145" i="8"/>
  <c r="V145" i="8" s="1"/>
  <c r="X145" i="8" s="1"/>
  <c r="U146" i="8"/>
  <c r="V146" i="8" s="1"/>
  <c r="X146" i="8" s="1"/>
  <c r="U147" i="8"/>
  <c r="V147" i="8" s="1"/>
  <c r="X147" i="8" s="1"/>
  <c r="U148" i="8"/>
  <c r="V148" i="8" s="1"/>
  <c r="X148" i="8" s="1"/>
  <c r="U149" i="8"/>
  <c r="V149" i="8" s="1"/>
  <c r="X149" i="8" s="1"/>
  <c r="U150" i="8"/>
  <c r="V150" i="8" s="1"/>
  <c r="X150" i="8" s="1"/>
  <c r="U151" i="8"/>
  <c r="V151" i="8" s="1"/>
  <c r="X151" i="8" s="1"/>
  <c r="U152" i="8"/>
  <c r="V152" i="8" s="1"/>
  <c r="X152" i="8" s="1"/>
  <c r="U153" i="8"/>
  <c r="V153" i="8" s="1"/>
  <c r="X153" i="8" s="1"/>
  <c r="U154" i="8"/>
  <c r="V154" i="8" s="1"/>
  <c r="X154" i="8" s="1"/>
  <c r="U155" i="8"/>
  <c r="V155" i="8" s="1"/>
  <c r="X155" i="8" s="1"/>
  <c r="U156" i="8"/>
  <c r="V156" i="8" s="1"/>
  <c r="X156" i="8" s="1"/>
  <c r="U157" i="8"/>
  <c r="V157" i="8" s="1"/>
  <c r="X157" i="8" s="1"/>
  <c r="U158" i="8"/>
  <c r="V158" i="8" s="1"/>
  <c r="X158" i="8" s="1"/>
  <c r="U159" i="8"/>
  <c r="V159" i="8" s="1"/>
  <c r="X159" i="8" s="1"/>
  <c r="U160" i="8"/>
  <c r="V160" i="8" s="1"/>
  <c r="X160" i="8" s="1"/>
  <c r="U161" i="8"/>
  <c r="V161" i="8" s="1"/>
  <c r="X161" i="8" s="1"/>
  <c r="U162" i="8"/>
  <c r="V162" i="8" s="1"/>
  <c r="X162" i="8" s="1"/>
  <c r="U163" i="8"/>
  <c r="V163" i="8" s="1"/>
  <c r="X163" i="8" s="1"/>
  <c r="U164" i="8"/>
  <c r="V164" i="8" s="1"/>
  <c r="X164" i="8" s="1"/>
  <c r="U165" i="8"/>
  <c r="V165" i="8" s="1"/>
  <c r="X165" i="8" s="1"/>
  <c r="U166" i="8"/>
  <c r="V166" i="8" s="1"/>
  <c r="X166" i="8" s="1"/>
  <c r="U167" i="8"/>
  <c r="V167" i="8" s="1"/>
  <c r="X167" i="8" s="1"/>
  <c r="U168" i="8"/>
  <c r="V168" i="8" s="1"/>
  <c r="X168" i="8" s="1"/>
  <c r="U169" i="8"/>
  <c r="V169" i="8" s="1"/>
  <c r="X169" i="8" s="1"/>
  <c r="U170" i="8"/>
  <c r="V170" i="8" s="1"/>
  <c r="X170" i="8" s="1"/>
  <c r="U171" i="8"/>
  <c r="V171" i="8" s="1"/>
  <c r="X171" i="8" s="1"/>
  <c r="U172" i="8"/>
  <c r="V172" i="8" s="1"/>
  <c r="X172" i="8" s="1"/>
  <c r="U173" i="8"/>
  <c r="V173" i="8" s="1"/>
  <c r="X173" i="8" s="1"/>
  <c r="U174" i="8"/>
  <c r="V174" i="8" s="1"/>
  <c r="X174" i="8" s="1"/>
  <c r="U175" i="8"/>
  <c r="V175" i="8" s="1"/>
  <c r="X175" i="8" s="1"/>
  <c r="U176" i="8"/>
  <c r="V176" i="8" s="1"/>
  <c r="X176" i="8" s="1"/>
  <c r="U177" i="8"/>
  <c r="V177" i="8" s="1"/>
  <c r="X177" i="8" s="1"/>
  <c r="U178" i="8"/>
  <c r="V178" i="8" s="1"/>
  <c r="X178" i="8" s="1"/>
  <c r="U179" i="8"/>
  <c r="V179" i="8" s="1"/>
  <c r="X179" i="8" s="1"/>
  <c r="U180" i="8"/>
  <c r="V180" i="8" s="1"/>
  <c r="X180" i="8" s="1"/>
  <c r="U181" i="8"/>
  <c r="V181" i="8" s="1"/>
  <c r="X181" i="8" s="1"/>
  <c r="U182" i="8"/>
  <c r="V182" i="8" s="1"/>
  <c r="X182" i="8" s="1"/>
  <c r="U183" i="8"/>
  <c r="V183" i="8" s="1"/>
  <c r="X183" i="8" s="1"/>
  <c r="U184" i="8"/>
  <c r="V184" i="8" s="1"/>
  <c r="X184" i="8" s="1"/>
  <c r="U185" i="8"/>
  <c r="V185" i="8" s="1"/>
  <c r="X185" i="8" s="1"/>
  <c r="U186" i="8"/>
  <c r="V186" i="8" s="1"/>
  <c r="X186" i="8" s="1"/>
  <c r="U187" i="8"/>
  <c r="V187" i="8" s="1"/>
  <c r="X187" i="8" s="1"/>
  <c r="U188" i="8"/>
  <c r="V188" i="8" s="1"/>
  <c r="X188" i="8" s="1"/>
  <c r="U189" i="8"/>
  <c r="V189" i="8" s="1"/>
  <c r="X189" i="8" s="1"/>
  <c r="U190" i="8"/>
  <c r="V190" i="8" s="1"/>
  <c r="X190" i="8" s="1"/>
  <c r="U191" i="8"/>
  <c r="V191" i="8" s="1"/>
  <c r="X191" i="8" s="1"/>
  <c r="U192" i="8"/>
  <c r="V192" i="8" s="1"/>
  <c r="X192" i="8" s="1"/>
  <c r="U193" i="8"/>
  <c r="V193" i="8" s="1"/>
  <c r="X193" i="8" s="1"/>
  <c r="U194" i="8"/>
  <c r="V194" i="8" s="1"/>
  <c r="X194" i="8" s="1"/>
  <c r="U195" i="8"/>
  <c r="V195" i="8" s="1"/>
  <c r="X195" i="8" s="1"/>
  <c r="U196" i="8"/>
  <c r="V196" i="8" s="1"/>
  <c r="X196" i="8" s="1"/>
  <c r="U197" i="8"/>
  <c r="V197" i="8" s="1"/>
  <c r="X197" i="8" s="1"/>
  <c r="U198" i="8"/>
  <c r="V198" i="8" s="1"/>
  <c r="X198" i="8" s="1"/>
  <c r="U199" i="8"/>
  <c r="V199" i="8" s="1"/>
  <c r="X199" i="8" s="1"/>
  <c r="U200" i="8"/>
  <c r="V200" i="8" s="1"/>
  <c r="X200" i="8" s="1"/>
  <c r="U201" i="8"/>
  <c r="V201" i="8" s="1"/>
  <c r="X201" i="8" s="1"/>
  <c r="U202" i="8"/>
  <c r="V202" i="8" s="1"/>
  <c r="X202" i="8" s="1"/>
  <c r="U203" i="8"/>
  <c r="V203" i="8" s="1"/>
  <c r="X203" i="8" s="1"/>
  <c r="U204" i="8"/>
  <c r="V204" i="8" s="1"/>
  <c r="X204" i="8" s="1"/>
  <c r="U205" i="8"/>
  <c r="V205" i="8" s="1"/>
  <c r="X205" i="8" s="1"/>
  <c r="U206" i="8"/>
  <c r="V206" i="8" s="1"/>
  <c r="X206" i="8" s="1"/>
  <c r="U207" i="8"/>
  <c r="V207" i="8" s="1"/>
  <c r="X207" i="8" s="1"/>
  <c r="U208" i="8"/>
  <c r="V208" i="8" s="1"/>
  <c r="X208" i="8" s="1"/>
  <c r="U209" i="8"/>
  <c r="V209" i="8" s="1"/>
  <c r="X209" i="8" s="1"/>
  <c r="U210" i="8"/>
  <c r="V210" i="8" s="1"/>
  <c r="X210" i="8" s="1"/>
  <c r="U211" i="8"/>
  <c r="V211" i="8" s="1"/>
  <c r="X211" i="8" s="1"/>
  <c r="U212" i="8"/>
  <c r="V212" i="8" s="1"/>
  <c r="X212" i="8" s="1"/>
  <c r="U213" i="8"/>
  <c r="V213" i="8" s="1"/>
  <c r="X213" i="8" s="1"/>
  <c r="U214" i="8"/>
  <c r="V214" i="8" s="1"/>
  <c r="X214" i="8" s="1"/>
  <c r="U215" i="8"/>
  <c r="V215" i="8" s="1"/>
  <c r="X215" i="8" s="1"/>
  <c r="U216" i="8"/>
  <c r="V216" i="8" s="1"/>
  <c r="X216" i="8" s="1"/>
  <c r="U217" i="8"/>
  <c r="V217" i="8" s="1"/>
  <c r="X217" i="8" s="1"/>
  <c r="U218" i="8"/>
  <c r="V218" i="8" s="1"/>
  <c r="X218" i="8" s="1"/>
  <c r="U219" i="8"/>
  <c r="V219" i="8" s="1"/>
  <c r="X219" i="8" s="1"/>
  <c r="U220" i="8"/>
  <c r="V220" i="8" s="1"/>
  <c r="X220" i="8" s="1"/>
  <c r="U221" i="8"/>
  <c r="V221" i="8" s="1"/>
  <c r="X221" i="8" s="1"/>
  <c r="U222" i="8"/>
  <c r="V222" i="8" s="1"/>
  <c r="X222" i="8" s="1"/>
  <c r="U223" i="8"/>
  <c r="V223" i="8" s="1"/>
  <c r="X223" i="8" s="1"/>
  <c r="U224" i="8"/>
  <c r="V224" i="8" s="1"/>
  <c r="X224" i="8" s="1"/>
  <c r="U225" i="8"/>
  <c r="V225" i="8" s="1"/>
  <c r="X225" i="8" s="1"/>
  <c r="U226" i="8"/>
  <c r="V226" i="8" s="1"/>
  <c r="X226" i="8" s="1"/>
  <c r="U227" i="8"/>
  <c r="V227" i="8" s="1"/>
  <c r="X227" i="8" s="1"/>
  <c r="U228" i="8"/>
  <c r="V228" i="8" s="1"/>
  <c r="X228" i="8" s="1"/>
  <c r="U229" i="8"/>
  <c r="V229" i="8" s="1"/>
  <c r="X229" i="8" s="1"/>
  <c r="U230" i="8"/>
  <c r="V230" i="8" s="1"/>
  <c r="X230" i="8" s="1"/>
  <c r="U231" i="8"/>
  <c r="V231" i="8" s="1"/>
  <c r="X231" i="8" s="1"/>
  <c r="U232" i="8"/>
  <c r="V232" i="8" s="1"/>
  <c r="X232" i="8" s="1"/>
  <c r="U233" i="8"/>
  <c r="V233" i="8" s="1"/>
  <c r="X233" i="8" s="1"/>
  <c r="U234" i="8"/>
  <c r="V234" i="8" s="1"/>
  <c r="X234" i="8" s="1"/>
  <c r="U235" i="8"/>
  <c r="V235" i="8" s="1"/>
  <c r="X235" i="8" s="1"/>
  <c r="U236" i="8"/>
  <c r="V236" i="8" s="1"/>
  <c r="X236" i="8" s="1"/>
  <c r="U237" i="8"/>
  <c r="V237" i="8" s="1"/>
  <c r="X237" i="8" s="1"/>
  <c r="U238" i="8"/>
  <c r="V238" i="8" s="1"/>
  <c r="X238" i="8" s="1"/>
  <c r="U239" i="8"/>
  <c r="V239" i="8" s="1"/>
  <c r="X239" i="8" s="1"/>
  <c r="U240" i="8"/>
  <c r="V240" i="8" s="1"/>
  <c r="X240" i="8" s="1"/>
  <c r="U241" i="8"/>
  <c r="V241" i="8" s="1"/>
  <c r="X241" i="8" s="1"/>
  <c r="U242" i="8"/>
  <c r="V242" i="8" s="1"/>
  <c r="X242" i="8" s="1"/>
  <c r="U243" i="8"/>
  <c r="V243" i="8" s="1"/>
  <c r="X243" i="8" s="1"/>
  <c r="U244" i="8"/>
  <c r="V244" i="8" s="1"/>
  <c r="X244" i="8" s="1"/>
  <c r="U245" i="8"/>
  <c r="V245" i="8" s="1"/>
  <c r="X245" i="8" s="1"/>
  <c r="U246" i="8"/>
  <c r="V246" i="8" s="1"/>
  <c r="X246" i="8" s="1"/>
  <c r="U247" i="8"/>
  <c r="V247" i="8" s="1"/>
  <c r="X247" i="8" s="1"/>
  <c r="U248" i="8"/>
  <c r="V248" i="8" s="1"/>
  <c r="X248" i="8" s="1"/>
  <c r="U249" i="8"/>
  <c r="V249" i="8" s="1"/>
  <c r="X249" i="8" s="1"/>
  <c r="U250" i="8"/>
  <c r="V250" i="8" s="1"/>
  <c r="X250" i="8" s="1"/>
  <c r="U251" i="8"/>
  <c r="V251" i="8" s="1"/>
  <c r="X251" i="8" s="1"/>
  <c r="U252" i="8"/>
  <c r="V252" i="8" s="1"/>
  <c r="X252" i="8" s="1"/>
  <c r="U253" i="8"/>
  <c r="V253" i="8" s="1"/>
  <c r="X253" i="8" s="1"/>
  <c r="U254" i="8"/>
  <c r="V254" i="8" s="1"/>
  <c r="X254" i="8" s="1"/>
  <c r="U255" i="8"/>
  <c r="V255" i="8" s="1"/>
  <c r="X255" i="8" s="1"/>
  <c r="U256" i="8"/>
  <c r="V256" i="8" s="1"/>
  <c r="X256" i="8" s="1"/>
  <c r="U257" i="8"/>
  <c r="V257" i="8" s="1"/>
  <c r="X257" i="8" s="1"/>
  <c r="U258" i="8"/>
  <c r="V258" i="8" s="1"/>
  <c r="X258" i="8" s="1"/>
  <c r="U259" i="8"/>
  <c r="V259" i="8" s="1"/>
  <c r="X259" i="8" s="1"/>
  <c r="U260" i="8"/>
  <c r="V260" i="8" s="1"/>
  <c r="X260" i="8" s="1"/>
  <c r="U261" i="8"/>
  <c r="V261" i="8" s="1"/>
  <c r="X261" i="8" s="1"/>
  <c r="U262" i="8"/>
  <c r="V262" i="8" s="1"/>
  <c r="X262" i="8" s="1"/>
  <c r="U263" i="8"/>
  <c r="V263" i="8" s="1"/>
  <c r="X263" i="8" s="1"/>
  <c r="U264" i="8"/>
  <c r="V264" i="8" s="1"/>
  <c r="X264" i="8" s="1"/>
  <c r="U265" i="8"/>
  <c r="V265" i="8" s="1"/>
  <c r="X265" i="8" s="1"/>
  <c r="U266" i="8"/>
  <c r="V266" i="8" s="1"/>
  <c r="X266" i="8" s="1"/>
  <c r="U267" i="8"/>
  <c r="V267" i="8" s="1"/>
  <c r="X267" i="8" s="1"/>
  <c r="U268" i="8"/>
  <c r="V268" i="8" s="1"/>
  <c r="X268" i="8" s="1"/>
  <c r="U269" i="8"/>
  <c r="V269" i="8" s="1"/>
  <c r="X269" i="8" s="1"/>
  <c r="U270" i="8"/>
  <c r="V270" i="8" s="1"/>
  <c r="X270" i="8" s="1"/>
  <c r="U271" i="8"/>
  <c r="V271" i="8" s="1"/>
  <c r="X271" i="8" s="1"/>
  <c r="U272" i="8"/>
  <c r="V272" i="8" s="1"/>
  <c r="X272" i="8" s="1"/>
  <c r="U273" i="8"/>
  <c r="V273" i="8" s="1"/>
  <c r="X273" i="8" s="1"/>
  <c r="U274" i="8"/>
  <c r="V274" i="8" s="1"/>
  <c r="X274" i="8" s="1"/>
  <c r="U275" i="8"/>
  <c r="V275" i="8" s="1"/>
  <c r="X275" i="8" s="1"/>
  <c r="U276" i="8"/>
  <c r="V276" i="8" s="1"/>
  <c r="X276" i="8" s="1"/>
  <c r="U277" i="8"/>
  <c r="V277" i="8" s="1"/>
  <c r="X277" i="8" s="1"/>
  <c r="U278" i="8"/>
  <c r="V278" i="8" s="1"/>
  <c r="X278" i="8" s="1"/>
  <c r="U279" i="8"/>
  <c r="V279" i="8" s="1"/>
  <c r="X279" i="8" s="1"/>
  <c r="U280" i="8"/>
  <c r="V280" i="8" s="1"/>
  <c r="X280" i="8" s="1"/>
  <c r="U281" i="8"/>
  <c r="V281" i="8" s="1"/>
  <c r="X281" i="8" s="1"/>
  <c r="U282" i="8"/>
  <c r="V282" i="8" s="1"/>
  <c r="X282" i="8" s="1"/>
  <c r="U283" i="8"/>
  <c r="V283" i="8" s="1"/>
  <c r="X283" i="8" s="1"/>
  <c r="U284" i="8"/>
  <c r="V284" i="8" s="1"/>
  <c r="X284" i="8" s="1"/>
  <c r="U285" i="8"/>
  <c r="V285" i="8" s="1"/>
  <c r="X285" i="8" s="1"/>
  <c r="U286" i="8"/>
  <c r="V286" i="8" s="1"/>
  <c r="X286" i="8" s="1"/>
  <c r="U287" i="8"/>
  <c r="V287" i="8" s="1"/>
  <c r="X287" i="8" s="1"/>
  <c r="U288" i="8"/>
  <c r="V288" i="8" s="1"/>
  <c r="X288" i="8" s="1"/>
  <c r="U289" i="8"/>
  <c r="V289" i="8" s="1"/>
  <c r="X289" i="8" s="1"/>
  <c r="U290" i="8"/>
  <c r="V290" i="8" s="1"/>
  <c r="X290" i="8" s="1"/>
  <c r="U291" i="8"/>
  <c r="V291" i="8" s="1"/>
  <c r="X291" i="8" s="1"/>
  <c r="U292" i="8"/>
  <c r="V292" i="8" s="1"/>
  <c r="X292" i="8" s="1"/>
  <c r="U293" i="8"/>
  <c r="V293" i="8" s="1"/>
  <c r="X293" i="8" s="1"/>
  <c r="U294" i="8"/>
  <c r="V294" i="8" s="1"/>
  <c r="X294" i="8" s="1"/>
  <c r="U295" i="8"/>
  <c r="V295" i="8" s="1"/>
  <c r="X295" i="8" s="1"/>
  <c r="U296" i="8"/>
  <c r="V296" i="8" s="1"/>
  <c r="X296" i="8" s="1"/>
  <c r="U297" i="8"/>
  <c r="V297" i="8" s="1"/>
  <c r="X297" i="8" s="1"/>
  <c r="U298" i="8"/>
  <c r="V298" i="8" s="1"/>
  <c r="X298" i="8" s="1"/>
  <c r="U299" i="8"/>
  <c r="V299" i="8" s="1"/>
  <c r="X299" i="8" s="1"/>
  <c r="U300" i="8"/>
  <c r="V300" i="8" s="1"/>
  <c r="X300" i="8" s="1"/>
  <c r="U301" i="8"/>
  <c r="V301" i="8" s="1"/>
  <c r="X301" i="8" s="1"/>
  <c r="U302" i="8"/>
  <c r="V302" i="8" s="1"/>
  <c r="X302" i="8" s="1"/>
  <c r="U303" i="8"/>
  <c r="V303" i="8" s="1"/>
  <c r="X303" i="8" s="1"/>
  <c r="U304" i="8"/>
  <c r="V304" i="8" s="1"/>
  <c r="X304" i="8" s="1"/>
  <c r="U305" i="8"/>
  <c r="V305" i="8" s="1"/>
  <c r="X305" i="8" s="1"/>
  <c r="U306" i="8"/>
  <c r="V306" i="8" s="1"/>
  <c r="X306" i="8" s="1"/>
  <c r="U307" i="8"/>
  <c r="V307" i="8" s="1"/>
  <c r="X307" i="8" s="1"/>
  <c r="U308" i="8"/>
  <c r="V308" i="8" s="1"/>
  <c r="X308" i="8" s="1"/>
  <c r="U309" i="8"/>
  <c r="V309" i="8" s="1"/>
  <c r="X309" i="8" s="1"/>
  <c r="U310" i="8"/>
  <c r="V310" i="8" s="1"/>
  <c r="X310" i="8" s="1"/>
  <c r="U311" i="8"/>
  <c r="V311" i="8" s="1"/>
  <c r="X311" i="8" s="1"/>
  <c r="U312" i="8"/>
  <c r="V312" i="8" s="1"/>
  <c r="X312" i="8" s="1"/>
  <c r="U313" i="8"/>
  <c r="V313" i="8" s="1"/>
  <c r="X313" i="8" s="1"/>
  <c r="U314" i="8"/>
  <c r="V314" i="8" s="1"/>
  <c r="X314" i="8" s="1"/>
  <c r="U315" i="8"/>
  <c r="V315" i="8" s="1"/>
  <c r="X315" i="8" s="1"/>
  <c r="U316" i="8"/>
  <c r="V316" i="8" s="1"/>
  <c r="X316" i="8" s="1"/>
  <c r="U317" i="8"/>
  <c r="V317" i="8" s="1"/>
  <c r="X317" i="8" s="1"/>
  <c r="U318" i="8"/>
  <c r="V318" i="8" s="1"/>
  <c r="X318" i="8" s="1"/>
  <c r="U319" i="8"/>
  <c r="V319" i="8" s="1"/>
  <c r="X319" i="8" s="1"/>
  <c r="U320" i="8"/>
  <c r="V320" i="8" s="1"/>
  <c r="X320" i="8" s="1"/>
  <c r="U321" i="8"/>
  <c r="V321" i="8" s="1"/>
  <c r="X321" i="8" s="1"/>
  <c r="U322" i="8"/>
  <c r="V322" i="8" s="1"/>
  <c r="X322" i="8" s="1"/>
  <c r="U323" i="8"/>
  <c r="V323" i="8" s="1"/>
  <c r="X323" i="8" s="1"/>
  <c r="U324" i="8"/>
  <c r="V324" i="8" s="1"/>
  <c r="X324" i="8" s="1"/>
  <c r="U325" i="8"/>
  <c r="V325" i="8" s="1"/>
  <c r="X325" i="8" s="1"/>
  <c r="U326" i="8"/>
  <c r="V326" i="8" s="1"/>
  <c r="X326" i="8" s="1"/>
  <c r="U327" i="8"/>
  <c r="V327" i="8" s="1"/>
  <c r="X327" i="8" s="1"/>
  <c r="U328" i="8"/>
  <c r="V328" i="8" s="1"/>
  <c r="X328" i="8" s="1"/>
  <c r="U329" i="8"/>
  <c r="V329" i="8" s="1"/>
  <c r="X329" i="8" s="1"/>
  <c r="U330" i="8"/>
  <c r="V330" i="8" s="1"/>
  <c r="X330" i="8" s="1"/>
  <c r="U331" i="8"/>
  <c r="V331" i="8" s="1"/>
  <c r="X331" i="8" s="1"/>
  <c r="U332" i="8"/>
  <c r="V332" i="8" s="1"/>
  <c r="X332" i="8" s="1"/>
  <c r="U333" i="8"/>
  <c r="V333" i="8" s="1"/>
  <c r="X333" i="8" s="1"/>
  <c r="U334" i="8"/>
  <c r="V334" i="8" s="1"/>
  <c r="X334" i="8" s="1"/>
  <c r="U335" i="8"/>
  <c r="V335" i="8" s="1"/>
  <c r="X335" i="8" s="1"/>
  <c r="U336" i="8"/>
  <c r="V336" i="8" s="1"/>
  <c r="X336" i="8" s="1"/>
  <c r="U337" i="8"/>
  <c r="V337" i="8" s="1"/>
  <c r="X337" i="8" s="1"/>
  <c r="U338" i="8"/>
  <c r="V338" i="8" s="1"/>
  <c r="X338" i="8" s="1"/>
  <c r="U339" i="8"/>
  <c r="V339" i="8" s="1"/>
  <c r="X339" i="8" s="1"/>
  <c r="U340" i="8"/>
  <c r="V340" i="8" s="1"/>
  <c r="X340" i="8" s="1"/>
  <c r="U341" i="8"/>
  <c r="V341" i="8" s="1"/>
  <c r="X341" i="8" s="1"/>
  <c r="U342" i="8"/>
  <c r="V342" i="8" s="1"/>
  <c r="X342" i="8" s="1"/>
  <c r="U343" i="8"/>
  <c r="V343" i="8" s="1"/>
  <c r="X343" i="8" s="1"/>
  <c r="U344" i="8"/>
  <c r="V344" i="8" s="1"/>
  <c r="X344" i="8" s="1"/>
  <c r="U345" i="8"/>
  <c r="V345" i="8" s="1"/>
  <c r="X345" i="8" s="1"/>
  <c r="U346" i="8"/>
  <c r="V346" i="8" s="1"/>
  <c r="X346" i="8" s="1"/>
  <c r="U347" i="8"/>
  <c r="V347" i="8" s="1"/>
  <c r="X347" i="8" s="1"/>
  <c r="U348" i="8"/>
  <c r="V348" i="8" s="1"/>
  <c r="X348" i="8" s="1"/>
  <c r="U349" i="8"/>
  <c r="V349" i="8" s="1"/>
  <c r="X349" i="8" s="1"/>
  <c r="U350" i="8"/>
  <c r="V350" i="8" s="1"/>
  <c r="X350" i="8" s="1"/>
  <c r="U351" i="8"/>
  <c r="V351" i="8" s="1"/>
  <c r="X351" i="8" s="1"/>
  <c r="U352" i="8"/>
  <c r="V352" i="8" s="1"/>
  <c r="X352" i="8" s="1"/>
  <c r="U353" i="8"/>
  <c r="V353" i="8" s="1"/>
  <c r="X353" i="8" s="1"/>
  <c r="U354" i="8"/>
  <c r="V354" i="8" s="1"/>
  <c r="X354" i="8" s="1"/>
  <c r="U355" i="8"/>
  <c r="V355" i="8" s="1"/>
  <c r="X355" i="8" s="1"/>
  <c r="U356" i="8"/>
  <c r="V356" i="8" s="1"/>
  <c r="X356" i="8" s="1"/>
  <c r="U357" i="8"/>
  <c r="V357" i="8" s="1"/>
  <c r="X357" i="8" s="1"/>
  <c r="U358" i="8"/>
  <c r="V358" i="8" s="1"/>
  <c r="X358" i="8" s="1"/>
  <c r="U359" i="8"/>
  <c r="V359" i="8" s="1"/>
  <c r="X359" i="8" s="1"/>
  <c r="U360" i="8"/>
  <c r="V360" i="8" s="1"/>
  <c r="X360" i="8" s="1"/>
  <c r="U361" i="8"/>
  <c r="V361" i="8" s="1"/>
  <c r="X361" i="8" s="1"/>
  <c r="U362" i="8"/>
  <c r="V362" i="8" s="1"/>
  <c r="X362" i="8" s="1"/>
  <c r="U363" i="8"/>
  <c r="V363" i="8" s="1"/>
  <c r="X363" i="8" s="1"/>
  <c r="U364" i="8"/>
  <c r="V364" i="8" s="1"/>
  <c r="X364" i="8" s="1"/>
  <c r="U365" i="8"/>
  <c r="V365" i="8" s="1"/>
  <c r="X365" i="8" s="1"/>
  <c r="U366" i="8"/>
  <c r="V366" i="8" s="1"/>
  <c r="X366" i="8" s="1"/>
  <c r="U367" i="8"/>
  <c r="V367" i="8" s="1"/>
  <c r="X367" i="8" s="1"/>
  <c r="U368" i="8"/>
  <c r="V368" i="8" s="1"/>
  <c r="X368" i="8" s="1"/>
  <c r="U369" i="8"/>
  <c r="V369" i="8" s="1"/>
  <c r="X369" i="8" s="1"/>
  <c r="U370" i="8"/>
  <c r="V370" i="8" s="1"/>
  <c r="X370" i="8" s="1"/>
  <c r="U372" i="8"/>
  <c r="V372" i="8" s="1"/>
  <c r="X372" i="8" s="1"/>
  <c r="U373" i="8"/>
  <c r="V373" i="8" s="1"/>
  <c r="X373" i="8" s="1"/>
  <c r="U374" i="8"/>
  <c r="V374" i="8" s="1"/>
  <c r="X374" i="8" s="1"/>
  <c r="U375" i="8"/>
  <c r="V375" i="8" s="1"/>
  <c r="X375" i="8" s="1"/>
  <c r="U376" i="8"/>
  <c r="V376" i="8" s="1"/>
  <c r="X376" i="8" s="1"/>
  <c r="U377" i="8"/>
  <c r="V377" i="8" s="1"/>
  <c r="X377" i="8" s="1"/>
  <c r="U378" i="8"/>
  <c r="V378" i="8" s="1"/>
  <c r="X378" i="8" s="1"/>
  <c r="U379" i="8"/>
  <c r="V379" i="8" s="1"/>
  <c r="X379" i="8" s="1"/>
  <c r="U380" i="8"/>
  <c r="V380" i="8" s="1"/>
  <c r="X380" i="8" s="1"/>
  <c r="U381" i="8"/>
  <c r="V381" i="8" s="1"/>
  <c r="X381" i="8" s="1"/>
  <c r="U382" i="8"/>
  <c r="V382" i="8" s="1"/>
  <c r="X382" i="8" s="1"/>
  <c r="U383" i="8"/>
  <c r="V383" i="8" s="1"/>
  <c r="X383" i="8" s="1"/>
  <c r="U384" i="8"/>
  <c r="V384" i="8" s="1"/>
  <c r="X384" i="8" s="1"/>
  <c r="U385" i="8"/>
  <c r="V385" i="8" s="1"/>
  <c r="X385" i="8" s="1"/>
  <c r="U386" i="8"/>
  <c r="V386" i="8" s="1"/>
  <c r="X386" i="8" s="1"/>
  <c r="U387" i="8"/>
  <c r="V387" i="8" s="1"/>
  <c r="X387" i="8" s="1"/>
  <c r="U388" i="8"/>
  <c r="V388" i="8" s="1"/>
  <c r="X388" i="8" s="1"/>
  <c r="U389" i="8"/>
  <c r="V389" i="8" s="1"/>
  <c r="X389" i="8" s="1"/>
  <c r="U390" i="8"/>
  <c r="V390" i="8" s="1"/>
  <c r="X390" i="8" s="1"/>
  <c r="U391" i="8"/>
  <c r="V391" i="8" s="1"/>
  <c r="X391" i="8" s="1"/>
  <c r="U392" i="8"/>
  <c r="V392" i="8" s="1"/>
  <c r="X392" i="8" s="1"/>
  <c r="U393" i="8"/>
  <c r="V393" i="8" s="1"/>
  <c r="X393" i="8" s="1"/>
  <c r="U394" i="8"/>
  <c r="V394" i="8" s="1"/>
  <c r="X394" i="8" s="1"/>
  <c r="U395" i="8"/>
  <c r="V395" i="8" s="1"/>
  <c r="X395" i="8" s="1"/>
  <c r="U396" i="8"/>
  <c r="V396" i="8" s="1"/>
  <c r="X396" i="8" s="1"/>
  <c r="U397" i="8"/>
  <c r="V397" i="8" s="1"/>
  <c r="X397" i="8" s="1"/>
  <c r="U398" i="8"/>
  <c r="V398" i="8" s="1"/>
  <c r="X398" i="8" s="1"/>
  <c r="U399" i="8"/>
  <c r="V399" i="8" s="1"/>
  <c r="X399" i="8" s="1"/>
  <c r="U400" i="8"/>
  <c r="V400" i="8" s="1"/>
  <c r="X400" i="8" s="1"/>
  <c r="U401" i="8"/>
  <c r="V401" i="8" s="1"/>
  <c r="X401" i="8" s="1"/>
  <c r="U402" i="8"/>
  <c r="V402" i="8" s="1"/>
  <c r="X402" i="8" s="1"/>
  <c r="U403" i="8"/>
  <c r="V403" i="8" s="1"/>
  <c r="X403" i="8" s="1"/>
  <c r="U404" i="8"/>
  <c r="V404" i="8" s="1"/>
  <c r="X404" i="8" s="1"/>
  <c r="U405" i="8"/>
  <c r="V405" i="8" s="1"/>
  <c r="X405" i="8" s="1"/>
  <c r="U406" i="8"/>
  <c r="V406" i="8" s="1"/>
  <c r="X406" i="8" s="1"/>
  <c r="U407" i="8"/>
  <c r="V407" i="8" s="1"/>
  <c r="X407" i="8" s="1"/>
  <c r="U408" i="8"/>
  <c r="V408" i="8" s="1"/>
  <c r="X408" i="8" s="1"/>
  <c r="U409" i="8"/>
  <c r="V409" i="8" s="1"/>
  <c r="X409" i="8" s="1"/>
  <c r="U410" i="8"/>
  <c r="V410" i="8" s="1"/>
  <c r="X410" i="8" s="1"/>
  <c r="U411" i="8"/>
  <c r="V411" i="8" s="1"/>
  <c r="X411" i="8" s="1"/>
  <c r="U412" i="8"/>
  <c r="V412" i="8" s="1"/>
  <c r="X412" i="8" s="1"/>
  <c r="U413" i="8"/>
  <c r="V413" i="8" s="1"/>
  <c r="X413" i="8" s="1"/>
  <c r="U414" i="8"/>
  <c r="V414" i="8" s="1"/>
  <c r="X414" i="8" s="1"/>
  <c r="U415" i="8"/>
  <c r="V415" i="8" s="1"/>
  <c r="X415" i="8" s="1"/>
  <c r="U416" i="8"/>
  <c r="V416" i="8" s="1"/>
  <c r="X416" i="8" s="1"/>
  <c r="U417" i="8"/>
  <c r="V417" i="8" s="1"/>
  <c r="X417" i="8" s="1"/>
  <c r="U418" i="8"/>
  <c r="V418" i="8" s="1"/>
  <c r="X418" i="8" s="1"/>
  <c r="U419" i="8"/>
  <c r="V419" i="8" s="1"/>
  <c r="X419" i="8" s="1"/>
  <c r="U420" i="8"/>
  <c r="V420" i="8" s="1"/>
  <c r="X420" i="8" s="1"/>
  <c r="U421" i="8"/>
  <c r="V421" i="8" s="1"/>
  <c r="X421" i="8" s="1"/>
  <c r="U422" i="8"/>
  <c r="V422" i="8" s="1"/>
  <c r="X422" i="8" s="1"/>
  <c r="U423" i="8"/>
  <c r="V423" i="8" s="1"/>
  <c r="X423" i="8" s="1"/>
  <c r="U424" i="8"/>
  <c r="V424" i="8" s="1"/>
  <c r="X424" i="8" s="1"/>
  <c r="U425" i="8"/>
  <c r="V425" i="8" s="1"/>
  <c r="X425" i="8" s="1"/>
  <c r="U426" i="8"/>
  <c r="V426" i="8" s="1"/>
  <c r="X426" i="8" s="1"/>
  <c r="U427" i="8"/>
  <c r="V427" i="8" s="1"/>
  <c r="X427" i="8" s="1"/>
  <c r="U428" i="8"/>
  <c r="V428" i="8" s="1"/>
  <c r="X428" i="8" s="1"/>
  <c r="U429" i="8"/>
  <c r="V429" i="8" s="1"/>
  <c r="X429" i="8" s="1"/>
  <c r="U430" i="8"/>
  <c r="V430" i="8" s="1"/>
  <c r="X430" i="8" s="1"/>
  <c r="U431" i="8"/>
  <c r="V431" i="8" s="1"/>
  <c r="X431" i="8" s="1"/>
  <c r="U432" i="8"/>
  <c r="V432" i="8" s="1"/>
  <c r="X432" i="8" s="1"/>
  <c r="U433" i="8"/>
  <c r="V433" i="8" s="1"/>
  <c r="X433" i="8" s="1"/>
  <c r="U434" i="8"/>
  <c r="V434" i="8" s="1"/>
  <c r="X434" i="8" s="1"/>
  <c r="U435" i="8"/>
  <c r="V435" i="8" s="1"/>
  <c r="X435" i="8" s="1"/>
  <c r="U436" i="8"/>
  <c r="V436" i="8" s="1"/>
  <c r="X436" i="8" s="1"/>
  <c r="U437" i="8"/>
  <c r="V437" i="8" s="1"/>
  <c r="X437" i="8" s="1"/>
  <c r="U438" i="8"/>
  <c r="V438" i="8" s="1"/>
  <c r="X438" i="8" s="1"/>
  <c r="U439" i="8"/>
  <c r="V439" i="8" s="1"/>
  <c r="X439" i="8" s="1"/>
  <c r="U440" i="8"/>
  <c r="V440" i="8" s="1"/>
  <c r="X440" i="8" s="1"/>
  <c r="U441" i="8"/>
  <c r="V441" i="8" s="1"/>
  <c r="X441" i="8" s="1"/>
  <c r="U442" i="8"/>
  <c r="V442" i="8" s="1"/>
  <c r="X442" i="8" s="1"/>
  <c r="U443" i="8"/>
  <c r="V443" i="8" s="1"/>
  <c r="X443" i="8" s="1"/>
  <c r="U444" i="8"/>
  <c r="V444" i="8" s="1"/>
  <c r="X444" i="8" s="1"/>
  <c r="U445" i="8"/>
  <c r="V445" i="8" s="1"/>
  <c r="X445" i="8" s="1"/>
  <c r="U446" i="8"/>
  <c r="V446" i="8" s="1"/>
  <c r="X446" i="8" s="1"/>
  <c r="U447" i="8"/>
  <c r="V447" i="8" s="1"/>
  <c r="X447" i="8" s="1"/>
  <c r="U448" i="8"/>
  <c r="V448" i="8" s="1"/>
  <c r="X448" i="8" s="1"/>
  <c r="U449" i="8"/>
  <c r="V449" i="8" s="1"/>
  <c r="X449" i="8" s="1"/>
  <c r="U450" i="8"/>
  <c r="V450" i="8" s="1"/>
  <c r="X450" i="8" s="1"/>
  <c r="U451" i="8"/>
  <c r="V451" i="8" s="1"/>
  <c r="X451" i="8" s="1"/>
  <c r="U452" i="8"/>
  <c r="V452" i="8" s="1"/>
  <c r="X452" i="8" s="1"/>
  <c r="U453" i="8"/>
  <c r="V453" i="8" s="1"/>
  <c r="X453" i="8" s="1"/>
  <c r="U454" i="8"/>
  <c r="V454" i="8" s="1"/>
  <c r="X454" i="8" s="1"/>
  <c r="U455" i="8"/>
  <c r="V455" i="8" s="1"/>
  <c r="X455" i="8" s="1"/>
  <c r="U456" i="8"/>
  <c r="V456" i="8" s="1"/>
  <c r="X456" i="8" s="1"/>
  <c r="U457" i="8"/>
  <c r="V457" i="8" s="1"/>
  <c r="X457" i="8" s="1"/>
  <c r="U458" i="8"/>
  <c r="V458" i="8" s="1"/>
  <c r="X458" i="8" s="1"/>
  <c r="U459" i="8"/>
  <c r="V459" i="8" s="1"/>
  <c r="X459" i="8" s="1"/>
  <c r="U460" i="8"/>
  <c r="V460" i="8" s="1"/>
  <c r="X460" i="8" s="1"/>
  <c r="U461" i="8"/>
  <c r="V461" i="8" s="1"/>
  <c r="X461" i="8" s="1"/>
  <c r="U462" i="8"/>
  <c r="V462" i="8" s="1"/>
  <c r="X462" i="8" s="1"/>
  <c r="U463" i="8"/>
  <c r="V463" i="8" s="1"/>
  <c r="X463" i="8" s="1"/>
  <c r="U464" i="8"/>
  <c r="V464" i="8" s="1"/>
  <c r="X464" i="8" s="1"/>
  <c r="U465" i="8"/>
  <c r="V465" i="8" s="1"/>
  <c r="X465" i="8" s="1"/>
  <c r="U466" i="8"/>
  <c r="V466" i="8" s="1"/>
  <c r="X466" i="8" s="1"/>
  <c r="U467" i="8"/>
  <c r="V467" i="8" s="1"/>
  <c r="X467" i="8" s="1"/>
  <c r="U468" i="8"/>
  <c r="V468" i="8" s="1"/>
  <c r="X468" i="8" s="1"/>
  <c r="U469" i="8"/>
  <c r="V469" i="8" s="1"/>
  <c r="X469" i="8" s="1"/>
  <c r="U470" i="8"/>
  <c r="V470" i="8" s="1"/>
  <c r="X470" i="8" s="1"/>
  <c r="U471" i="8"/>
  <c r="V471" i="8" s="1"/>
  <c r="X471" i="8" s="1"/>
  <c r="U472" i="8"/>
  <c r="V472" i="8" s="1"/>
  <c r="X472" i="8" s="1"/>
  <c r="U473" i="8"/>
  <c r="V473" i="8" s="1"/>
  <c r="X473" i="8" s="1"/>
  <c r="U474" i="8"/>
  <c r="V474" i="8" s="1"/>
  <c r="X474" i="8" s="1"/>
  <c r="U475" i="8"/>
  <c r="V475" i="8" s="1"/>
  <c r="X475" i="8" s="1"/>
  <c r="U476" i="8"/>
  <c r="V476" i="8" s="1"/>
  <c r="X476" i="8" s="1"/>
  <c r="U477" i="8"/>
  <c r="V477" i="8" s="1"/>
  <c r="X477" i="8" s="1"/>
  <c r="U478" i="8"/>
  <c r="V478" i="8" s="1"/>
  <c r="X478" i="8" s="1"/>
  <c r="U479" i="8"/>
  <c r="V479" i="8" s="1"/>
  <c r="X479" i="8" s="1"/>
  <c r="U480" i="8"/>
  <c r="V480" i="8" s="1"/>
  <c r="X480" i="8" s="1"/>
  <c r="U481" i="8"/>
  <c r="V481" i="8" s="1"/>
  <c r="X481" i="8" s="1"/>
  <c r="U482" i="8"/>
  <c r="V482" i="8" s="1"/>
  <c r="X482" i="8" s="1"/>
  <c r="U483" i="8"/>
  <c r="V483" i="8" s="1"/>
  <c r="X483" i="8" s="1"/>
  <c r="U484" i="8"/>
  <c r="V484" i="8" s="1"/>
  <c r="X484" i="8" s="1"/>
  <c r="U485" i="8"/>
  <c r="V485" i="8" s="1"/>
  <c r="X485" i="8" s="1"/>
  <c r="U486" i="8"/>
  <c r="V486" i="8" s="1"/>
  <c r="X486" i="8" s="1"/>
  <c r="U487" i="8"/>
  <c r="V487" i="8" s="1"/>
  <c r="X487" i="8" s="1"/>
  <c r="U488" i="8"/>
  <c r="V488" i="8" s="1"/>
  <c r="X488" i="8" s="1"/>
  <c r="U489" i="8"/>
  <c r="V489" i="8" s="1"/>
  <c r="X489" i="8" s="1"/>
  <c r="U490" i="8"/>
  <c r="V490" i="8" s="1"/>
  <c r="X490" i="8" s="1"/>
  <c r="U491" i="8"/>
  <c r="V491" i="8" s="1"/>
  <c r="X491" i="8" s="1"/>
  <c r="U492" i="8"/>
  <c r="V492" i="8" s="1"/>
  <c r="X492" i="8" s="1"/>
  <c r="U493" i="8"/>
  <c r="V493" i="8" s="1"/>
  <c r="X493" i="8" s="1"/>
  <c r="U494" i="8"/>
  <c r="V494" i="8" s="1"/>
  <c r="X494" i="8" s="1"/>
  <c r="U495" i="8"/>
  <c r="V495" i="8" s="1"/>
  <c r="X495" i="8" s="1"/>
  <c r="U496" i="8"/>
  <c r="V496" i="8" s="1"/>
  <c r="X496" i="8" s="1"/>
  <c r="U497" i="8"/>
  <c r="V497" i="8" s="1"/>
  <c r="X497" i="8" s="1"/>
  <c r="U498" i="8"/>
  <c r="V498" i="8" s="1"/>
  <c r="X498" i="8" s="1"/>
  <c r="U499" i="8"/>
  <c r="V499" i="8" s="1"/>
  <c r="X499" i="8" s="1"/>
  <c r="U500" i="8"/>
  <c r="V500" i="8" s="1"/>
  <c r="X500" i="8" s="1"/>
  <c r="U501" i="8"/>
  <c r="V501" i="8" s="1"/>
  <c r="X501" i="8" s="1"/>
  <c r="U502" i="8"/>
  <c r="V502" i="8" s="1"/>
  <c r="X502" i="8" s="1"/>
  <c r="U503" i="8"/>
  <c r="V503" i="8" s="1"/>
  <c r="X503" i="8" s="1"/>
  <c r="U504" i="8"/>
  <c r="V504" i="8" s="1"/>
  <c r="X504" i="8" s="1"/>
  <c r="U505" i="8"/>
  <c r="V505" i="8" s="1"/>
  <c r="X505" i="8" s="1"/>
  <c r="U506" i="8"/>
  <c r="V506" i="8" s="1"/>
  <c r="X506" i="8" s="1"/>
  <c r="U507" i="8"/>
  <c r="V507" i="8" s="1"/>
  <c r="X507" i="8" s="1"/>
  <c r="U508" i="8"/>
  <c r="V508" i="8" s="1"/>
  <c r="X508" i="8" s="1"/>
  <c r="U509" i="8"/>
  <c r="V509" i="8" s="1"/>
  <c r="X509" i="8" s="1"/>
  <c r="U510" i="8"/>
  <c r="V510" i="8" s="1"/>
  <c r="X510" i="8" s="1"/>
  <c r="U511" i="8"/>
  <c r="V511" i="8" s="1"/>
  <c r="X511" i="8" s="1"/>
  <c r="U512" i="8"/>
  <c r="V512" i="8" s="1"/>
  <c r="X512" i="8" s="1"/>
  <c r="U513" i="8"/>
  <c r="V513" i="8" s="1"/>
  <c r="X513" i="8" s="1"/>
  <c r="U514" i="8"/>
  <c r="V514" i="8" s="1"/>
  <c r="X514" i="8" s="1"/>
  <c r="U515" i="8"/>
  <c r="V515" i="8" s="1"/>
  <c r="X515" i="8" s="1"/>
  <c r="U516" i="8"/>
  <c r="V516" i="8" s="1"/>
  <c r="X516" i="8" s="1"/>
  <c r="U517" i="8"/>
  <c r="V517" i="8" s="1"/>
  <c r="X517" i="8" s="1"/>
  <c r="U518" i="8"/>
  <c r="V518" i="8" s="1"/>
  <c r="X518" i="8" s="1"/>
  <c r="U519" i="8"/>
  <c r="V519" i="8" s="1"/>
  <c r="X519" i="8" s="1"/>
  <c r="U520" i="8"/>
  <c r="V520" i="8" s="1"/>
  <c r="X520" i="8" s="1"/>
  <c r="U521" i="8"/>
  <c r="V521" i="8" s="1"/>
  <c r="X521" i="8" s="1"/>
  <c r="U522" i="8"/>
  <c r="V522" i="8" s="1"/>
  <c r="X522" i="8" s="1"/>
  <c r="U523" i="8"/>
  <c r="V523" i="8" s="1"/>
  <c r="X523" i="8" s="1"/>
  <c r="U524" i="8"/>
  <c r="V524" i="8" s="1"/>
  <c r="X524" i="8" s="1"/>
  <c r="U525" i="8"/>
  <c r="V525" i="8" s="1"/>
  <c r="X525" i="8" s="1"/>
  <c r="U526" i="8"/>
  <c r="V526" i="8" s="1"/>
  <c r="X526" i="8" s="1"/>
  <c r="U527" i="8"/>
  <c r="V527" i="8" s="1"/>
  <c r="X527" i="8" s="1"/>
  <c r="U528" i="8"/>
  <c r="V528" i="8" s="1"/>
  <c r="X528" i="8" s="1"/>
  <c r="U529" i="8"/>
  <c r="V529" i="8" s="1"/>
  <c r="X529" i="8" s="1"/>
  <c r="U530" i="8"/>
  <c r="V530" i="8" s="1"/>
  <c r="X530" i="8" s="1"/>
  <c r="U531" i="8"/>
  <c r="V531" i="8" s="1"/>
  <c r="X531" i="8" s="1"/>
  <c r="U532" i="8"/>
  <c r="V532" i="8" s="1"/>
  <c r="X532" i="8" s="1"/>
  <c r="U533" i="8"/>
  <c r="V533" i="8" s="1"/>
  <c r="X533" i="8" s="1"/>
  <c r="U534" i="8"/>
  <c r="V534" i="8" s="1"/>
  <c r="X534" i="8" s="1"/>
  <c r="U535" i="8"/>
  <c r="V535" i="8" s="1"/>
  <c r="X535" i="8" s="1"/>
  <c r="U536" i="8"/>
  <c r="V536" i="8" s="1"/>
  <c r="X536" i="8" s="1"/>
  <c r="U537" i="8"/>
  <c r="V537" i="8" s="1"/>
  <c r="X537" i="8" s="1"/>
  <c r="U538" i="8"/>
  <c r="V538" i="8" s="1"/>
  <c r="X538" i="8" s="1"/>
  <c r="U539" i="8"/>
  <c r="V539" i="8" s="1"/>
  <c r="X539" i="8" s="1"/>
  <c r="U540" i="8"/>
  <c r="V540" i="8" s="1"/>
  <c r="X540" i="8" s="1"/>
  <c r="U541" i="8"/>
  <c r="V541" i="8" s="1"/>
  <c r="X541" i="8" s="1"/>
  <c r="U542" i="8"/>
  <c r="V542" i="8" s="1"/>
  <c r="X542" i="8" s="1"/>
  <c r="U543" i="8"/>
  <c r="V543" i="8" s="1"/>
  <c r="X543" i="8" s="1"/>
  <c r="U544" i="8"/>
  <c r="V544" i="8" s="1"/>
  <c r="X544" i="8" s="1"/>
  <c r="U545" i="8"/>
  <c r="V545" i="8" s="1"/>
  <c r="X545" i="8" s="1"/>
  <c r="U546" i="8"/>
  <c r="V546" i="8" s="1"/>
  <c r="X546" i="8" s="1"/>
  <c r="U547" i="8"/>
  <c r="V547" i="8" s="1"/>
  <c r="X547" i="8" s="1"/>
  <c r="U548" i="8"/>
  <c r="V548" i="8" s="1"/>
  <c r="X548" i="8" s="1"/>
  <c r="U549" i="8"/>
  <c r="V549" i="8" s="1"/>
  <c r="X549" i="8" s="1"/>
  <c r="U550" i="8"/>
  <c r="V550" i="8" s="1"/>
  <c r="X550" i="8" s="1"/>
  <c r="U551" i="8"/>
  <c r="V551" i="8" s="1"/>
  <c r="X551" i="8" s="1"/>
  <c r="U552" i="8"/>
  <c r="V552" i="8" s="1"/>
  <c r="X552" i="8" s="1"/>
  <c r="U553" i="8"/>
  <c r="V553" i="8" s="1"/>
  <c r="X553" i="8" s="1"/>
  <c r="U554" i="8"/>
  <c r="V554" i="8" s="1"/>
  <c r="X554" i="8" s="1"/>
  <c r="U555" i="8"/>
  <c r="V555" i="8" s="1"/>
  <c r="X555" i="8" s="1"/>
  <c r="U556" i="8"/>
  <c r="V556" i="8" s="1"/>
  <c r="X556" i="8" s="1"/>
  <c r="U557" i="8"/>
  <c r="V557" i="8" s="1"/>
  <c r="X557" i="8" s="1"/>
  <c r="U558" i="8"/>
  <c r="V558" i="8" s="1"/>
  <c r="X558" i="8" s="1"/>
  <c r="U559" i="8"/>
  <c r="V559" i="8" s="1"/>
  <c r="X559" i="8" s="1"/>
  <c r="U560" i="8"/>
  <c r="V560" i="8" s="1"/>
  <c r="X560" i="8" s="1"/>
  <c r="U561" i="8"/>
  <c r="V561" i="8" s="1"/>
  <c r="X561" i="8" s="1"/>
  <c r="U562" i="8"/>
  <c r="V562" i="8" s="1"/>
  <c r="X562" i="8" s="1"/>
  <c r="U563" i="8"/>
  <c r="V563" i="8" s="1"/>
  <c r="X563" i="8" s="1"/>
  <c r="U564" i="8"/>
  <c r="V564" i="8" s="1"/>
  <c r="X564" i="8" s="1"/>
  <c r="U565" i="8"/>
  <c r="V565" i="8" s="1"/>
  <c r="X565" i="8" s="1"/>
  <c r="U566" i="8"/>
  <c r="V566" i="8" s="1"/>
  <c r="X566" i="8" s="1"/>
  <c r="U567" i="8"/>
  <c r="V567" i="8" s="1"/>
  <c r="X567" i="8" s="1"/>
  <c r="U568" i="8"/>
  <c r="V568" i="8" s="1"/>
  <c r="X568" i="8" s="1"/>
  <c r="U569" i="8"/>
  <c r="V569" i="8" s="1"/>
  <c r="X569" i="8" s="1"/>
  <c r="U570" i="8"/>
  <c r="V570" i="8" s="1"/>
  <c r="X570" i="8" s="1"/>
  <c r="U571" i="8"/>
  <c r="V571" i="8" s="1"/>
  <c r="X571" i="8" s="1"/>
  <c r="U572" i="8"/>
  <c r="V572" i="8" s="1"/>
  <c r="X572" i="8" s="1"/>
  <c r="U573" i="8"/>
  <c r="V573" i="8" s="1"/>
  <c r="X573" i="8" s="1"/>
  <c r="U574" i="8"/>
  <c r="V574" i="8" s="1"/>
  <c r="X574" i="8" s="1"/>
  <c r="U575" i="8"/>
  <c r="V575" i="8" s="1"/>
  <c r="X575" i="8" s="1"/>
  <c r="U576" i="8"/>
  <c r="V576" i="8" s="1"/>
  <c r="X576" i="8" s="1"/>
  <c r="U577" i="8"/>
  <c r="V577" i="8" s="1"/>
  <c r="X577" i="8" s="1"/>
  <c r="U578" i="8"/>
  <c r="V578" i="8" s="1"/>
  <c r="X578" i="8" s="1"/>
  <c r="U579" i="8"/>
  <c r="V579" i="8" s="1"/>
  <c r="X579" i="8" s="1"/>
  <c r="U580" i="8"/>
  <c r="V580" i="8" s="1"/>
  <c r="X580" i="8" s="1"/>
  <c r="U581" i="8"/>
  <c r="V581" i="8" s="1"/>
  <c r="X581" i="8" s="1"/>
  <c r="U582" i="8"/>
  <c r="V582" i="8" s="1"/>
  <c r="X582" i="8" s="1"/>
  <c r="U583" i="8"/>
  <c r="V583" i="8" s="1"/>
  <c r="X583" i="8" s="1"/>
  <c r="U584" i="8"/>
  <c r="V584" i="8" s="1"/>
  <c r="X584" i="8" s="1"/>
  <c r="U585" i="8"/>
  <c r="V585" i="8" s="1"/>
  <c r="X585" i="8" s="1"/>
  <c r="U586" i="8"/>
  <c r="V586" i="8" s="1"/>
  <c r="X586" i="8" s="1"/>
  <c r="U587" i="8"/>
  <c r="V587" i="8" s="1"/>
  <c r="X587" i="8" s="1"/>
  <c r="U588" i="8"/>
  <c r="V588" i="8" s="1"/>
  <c r="X588" i="8" s="1"/>
  <c r="U589" i="8"/>
  <c r="V589" i="8" s="1"/>
  <c r="X589" i="8" s="1"/>
  <c r="U590" i="8"/>
  <c r="V590" i="8" s="1"/>
  <c r="X590" i="8" s="1"/>
  <c r="U591" i="8"/>
  <c r="V591" i="8" s="1"/>
  <c r="X591" i="8" s="1"/>
  <c r="U592" i="8"/>
  <c r="V592" i="8" s="1"/>
  <c r="X592" i="8" s="1"/>
  <c r="U593" i="8"/>
  <c r="V593" i="8" s="1"/>
  <c r="X593" i="8" s="1"/>
  <c r="U594" i="8"/>
  <c r="V594" i="8" s="1"/>
  <c r="X594" i="8" s="1"/>
  <c r="U595" i="8"/>
  <c r="V595" i="8" s="1"/>
  <c r="X595" i="8" s="1"/>
  <c r="U596" i="8"/>
  <c r="V596" i="8" s="1"/>
  <c r="X596" i="8" s="1"/>
  <c r="U597" i="8"/>
  <c r="V597" i="8" s="1"/>
  <c r="X597" i="8" s="1"/>
  <c r="U598" i="8"/>
  <c r="V598" i="8" s="1"/>
  <c r="X598" i="8" s="1"/>
  <c r="U599" i="8"/>
  <c r="V599" i="8" s="1"/>
  <c r="X599" i="8" s="1"/>
  <c r="U600" i="8"/>
  <c r="V600" i="8" s="1"/>
  <c r="X600" i="8" s="1"/>
  <c r="U601" i="8"/>
  <c r="V601" i="8" s="1"/>
  <c r="X601" i="8" s="1"/>
  <c r="U602" i="8"/>
  <c r="V602" i="8" s="1"/>
  <c r="X602" i="8" s="1"/>
  <c r="U603" i="8"/>
  <c r="V603" i="8" s="1"/>
  <c r="X603" i="8" s="1"/>
  <c r="U604" i="8"/>
  <c r="V604" i="8" s="1"/>
  <c r="X604" i="8" s="1"/>
  <c r="U605" i="8"/>
  <c r="V605" i="8" s="1"/>
  <c r="X605" i="8" s="1"/>
  <c r="U606" i="8"/>
  <c r="V606" i="8" s="1"/>
  <c r="X606" i="8" s="1"/>
  <c r="U607" i="8"/>
  <c r="V607" i="8" s="1"/>
  <c r="X607" i="8" s="1"/>
  <c r="U608" i="8"/>
  <c r="V608" i="8" s="1"/>
  <c r="X608" i="8" s="1"/>
  <c r="U609" i="8"/>
  <c r="V609" i="8" s="1"/>
  <c r="X609" i="8" s="1"/>
  <c r="U610" i="8"/>
  <c r="V610" i="8" s="1"/>
  <c r="X610" i="8" s="1"/>
  <c r="U611" i="8"/>
  <c r="V611" i="8" s="1"/>
  <c r="X611" i="8" s="1"/>
  <c r="U612" i="8"/>
  <c r="V612" i="8" s="1"/>
  <c r="X612" i="8" s="1"/>
  <c r="U613" i="8"/>
  <c r="V613" i="8" s="1"/>
  <c r="X613" i="8" s="1"/>
  <c r="U614" i="8"/>
  <c r="V614" i="8" s="1"/>
  <c r="X614" i="8" s="1"/>
  <c r="U615" i="8"/>
  <c r="V615" i="8" s="1"/>
  <c r="X615" i="8" s="1"/>
  <c r="U616" i="8"/>
  <c r="V616" i="8" s="1"/>
  <c r="X616" i="8" s="1"/>
  <c r="U617" i="8"/>
  <c r="V617" i="8" s="1"/>
  <c r="X617" i="8" s="1"/>
  <c r="U618" i="8"/>
  <c r="V618" i="8" s="1"/>
  <c r="X618" i="8" s="1"/>
  <c r="U619" i="8"/>
  <c r="V619" i="8" s="1"/>
  <c r="X619" i="8" s="1"/>
  <c r="U620" i="8"/>
  <c r="V620" i="8" s="1"/>
  <c r="X620" i="8" s="1"/>
  <c r="U621" i="8"/>
  <c r="V621" i="8" s="1"/>
  <c r="X621" i="8" s="1"/>
  <c r="U622" i="8"/>
  <c r="V622" i="8" s="1"/>
  <c r="X622" i="8" s="1"/>
  <c r="U623" i="8"/>
  <c r="V623" i="8" s="1"/>
  <c r="X623" i="8" s="1"/>
  <c r="U624" i="8"/>
  <c r="V624" i="8" s="1"/>
  <c r="X624" i="8" s="1"/>
  <c r="U625" i="8"/>
  <c r="V625" i="8" s="1"/>
  <c r="X625" i="8" s="1"/>
  <c r="U626" i="8"/>
  <c r="V626" i="8" s="1"/>
  <c r="X626" i="8" s="1"/>
  <c r="U627" i="8"/>
  <c r="V627" i="8" s="1"/>
  <c r="X627" i="8" s="1"/>
  <c r="U628" i="8"/>
  <c r="V628" i="8" s="1"/>
  <c r="X628" i="8" s="1"/>
  <c r="U629" i="8"/>
  <c r="V629" i="8" s="1"/>
  <c r="X629" i="8" s="1"/>
  <c r="U630" i="8"/>
  <c r="V630" i="8" s="1"/>
  <c r="X630" i="8" s="1"/>
  <c r="U631" i="8"/>
  <c r="V631" i="8" s="1"/>
  <c r="X631" i="8" s="1"/>
  <c r="U632" i="8"/>
  <c r="V632" i="8" s="1"/>
  <c r="X632" i="8" s="1"/>
  <c r="U633" i="8"/>
  <c r="V633" i="8" s="1"/>
  <c r="X633" i="8" s="1"/>
  <c r="U634" i="8"/>
  <c r="V634" i="8" s="1"/>
  <c r="X634" i="8" s="1"/>
  <c r="U635" i="8"/>
  <c r="V635" i="8" s="1"/>
  <c r="X635" i="8" s="1"/>
  <c r="U636" i="8"/>
  <c r="V636" i="8" s="1"/>
  <c r="X636" i="8" s="1"/>
  <c r="U637" i="8"/>
  <c r="V637" i="8" s="1"/>
  <c r="X637" i="8" s="1"/>
  <c r="U638" i="8"/>
  <c r="V638" i="8" s="1"/>
  <c r="X638" i="8" s="1"/>
  <c r="U639" i="8"/>
  <c r="V639" i="8" s="1"/>
  <c r="X639" i="8" s="1"/>
  <c r="U640" i="8"/>
  <c r="V640" i="8" s="1"/>
  <c r="X640" i="8" s="1"/>
  <c r="U641" i="8"/>
  <c r="V641" i="8" s="1"/>
  <c r="X641" i="8" s="1"/>
  <c r="U642" i="8"/>
  <c r="V642" i="8" s="1"/>
  <c r="X642" i="8" s="1"/>
  <c r="U643" i="8"/>
  <c r="V643" i="8" s="1"/>
  <c r="X643" i="8" s="1"/>
  <c r="U644" i="8"/>
  <c r="V644" i="8" s="1"/>
  <c r="X644" i="8" s="1"/>
  <c r="U645" i="8"/>
  <c r="V645" i="8" s="1"/>
  <c r="X645" i="8" s="1"/>
  <c r="U646" i="8"/>
  <c r="V646" i="8" s="1"/>
  <c r="X646" i="8" s="1"/>
  <c r="U647" i="8"/>
  <c r="V647" i="8" s="1"/>
  <c r="X647" i="8" s="1"/>
  <c r="U648" i="8"/>
  <c r="V648" i="8" s="1"/>
  <c r="X648" i="8" s="1"/>
  <c r="U649" i="8"/>
  <c r="V649" i="8" s="1"/>
  <c r="X649" i="8" s="1"/>
  <c r="U650" i="8"/>
  <c r="V650" i="8" s="1"/>
  <c r="X650" i="8" s="1"/>
  <c r="U651" i="8"/>
  <c r="V651" i="8" s="1"/>
  <c r="X651" i="8" s="1"/>
  <c r="U652" i="8"/>
  <c r="V652" i="8" s="1"/>
  <c r="X652" i="8" s="1"/>
  <c r="U653" i="8"/>
  <c r="V653" i="8" s="1"/>
  <c r="X653" i="8" s="1"/>
  <c r="U654" i="8"/>
  <c r="V654" i="8" s="1"/>
  <c r="X654" i="8" s="1"/>
  <c r="U655" i="8"/>
  <c r="V655" i="8" s="1"/>
  <c r="X655" i="8" s="1"/>
  <c r="U656" i="8"/>
  <c r="V656" i="8" s="1"/>
  <c r="X656" i="8" s="1"/>
  <c r="U657" i="8"/>
  <c r="V657" i="8" s="1"/>
  <c r="X657" i="8" s="1"/>
  <c r="U658" i="8"/>
  <c r="V658" i="8" s="1"/>
  <c r="X658" i="8" s="1"/>
  <c r="U659" i="8"/>
  <c r="V659" i="8" s="1"/>
  <c r="X659" i="8" s="1"/>
  <c r="U660" i="8"/>
  <c r="V660" i="8" s="1"/>
  <c r="X660" i="8" s="1"/>
  <c r="U661" i="8"/>
  <c r="V661" i="8" s="1"/>
  <c r="X661" i="8" s="1"/>
  <c r="U662" i="8"/>
  <c r="V662" i="8" s="1"/>
  <c r="X662" i="8" s="1"/>
  <c r="U663" i="8"/>
  <c r="V663" i="8" s="1"/>
  <c r="X663" i="8" s="1"/>
  <c r="U664" i="8"/>
  <c r="V664" i="8" s="1"/>
  <c r="X664" i="8" s="1"/>
  <c r="U665" i="8"/>
  <c r="V665" i="8" s="1"/>
  <c r="X665" i="8" s="1"/>
  <c r="U666" i="8"/>
  <c r="V666" i="8" s="1"/>
  <c r="X666" i="8" s="1"/>
  <c r="U667" i="8"/>
  <c r="V667" i="8" s="1"/>
  <c r="X667" i="8" s="1"/>
  <c r="U668" i="8"/>
  <c r="V668" i="8" s="1"/>
  <c r="X668" i="8" s="1"/>
  <c r="U669" i="8"/>
  <c r="V669" i="8" s="1"/>
  <c r="X669" i="8" s="1"/>
  <c r="U670" i="8"/>
  <c r="V670" i="8" s="1"/>
  <c r="X670" i="8" s="1"/>
  <c r="U671" i="8"/>
  <c r="V671" i="8" s="1"/>
  <c r="X671" i="8" s="1"/>
  <c r="U672" i="8"/>
  <c r="V672" i="8" s="1"/>
  <c r="X672" i="8" s="1"/>
  <c r="U673" i="8"/>
  <c r="V673" i="8" s="1"/>
  <c r="X673" i="8" s="1"/>
  <c r="U674" i="8"/>
  <c r="V674" i="8" s="1"/>
  <c r="X674" i="8" s="1"/>
  <c r="U675" i="8"/>
  <c r="V675" i="8" s="1"/>
  <c r="X675" i="8" s="1"/>
  <c r="U676" i="8"/>
  <c r="V676" i="8" s="1"/>
  <c r="X676" i="8" s="1"/>
  <c r="U677" i="8"/>
  <c r="V677" i="8" s="1"/>
  <c r="X677" i="8" s="1"/>
  <c r="U678" i="8"/>
  <c r="V678" i="8" s="1"/>
  <c r="X678" i="8" s="1"/>
  <c r="U679" i="8"/>
  <c r="V679" i="8" s="1"/>
  <c r="X679" i="8" s="1"/>
  <c r="U680" i="8"/>
  <c r="V680" i="8" s="1"/>
  <c r="X680" i="8" s="1"/>
  <c r="U681" i="8"/>
  <c r="V681" i="8" s="1"/>
  <c r="X681" i="8" s="1"/>
  <c r="U682" i="8"/>
  <c r="V682" i="8" s="1"/>
  <c r="X682" i="8" s="1"/>
  <c r="U683" i="8"/>
  <c r="V683" i="8" s="1"/>
  <c r="X683" i="8" s="1"/>
  <c r="U684" i="8"/>
  <c r="V684" i="8" s="1"/>
  <c r="X684" i="8" s="1"/>
  <c r="U685" i="8"/>
  <c r="V685" i="8" s="1"/>
  <c r="X685" i="8" s="1"/>
  <c r="U686" i="8"/>
  <c r="V686" i="8" s="1"/>
  <c r="X686" i="8" s="1"/>
  <c r="U687" i="8"/>
  <c r="V687" i="8" s="1"/>
  <c r="X687" i="8" s="1"/>
  <c r="U688" i="8"/>
  <c r="V688" i="8" s="1"/>
  <c r="X688" i="8" s="1"/>
  <c r="U689" i="8"/>
  <c r="V689" i="8" s="1"/>
  <c r="X689" i="8" s="1"/>
  <c r="U690" i="8"/>
  <c r="V690" i="8" s="1"/>
  <c r="X690" i="8" s="1"/>
  <c r="U691" i="8"/>
  <c r="V691" i="8" s="1"/>
  <c r="X691" i="8" s="1"/>
  <c r="U692" i="8"/>
  <c r="V692" i="8" s="1"/>
  <c r="X692" i="8" s="1"/>
  <c r="U693" i="8"/>
  <c r="V693" i="8" s="1"/>
  <c r="X693" i="8" s="1"/>
  <c r="U694" i="8"/>
  <c r="V694" i="8" s="1"/>
  <c r="X694" i="8" s="1"/>
  <c r="U695" i="8"/>
  <c r="V695" i="8" s="1"/>
  <c r="X695" i="8" s="1"/>
  <c r="U696" i="8"/>
  <c r="V696" i="8" s="1"/>
  <c r="X696" i="8" s="1"/>
  <c r="U697" i="8"/>
  <c r="V697" i="8" s="1"/>
  <c r="X697" i="8" s="1"/>
  <c r="U698" i="8"/>
  <c r="V698" i="8" s="1"/>
  <c r="X698" i="8" s="1"/>
  <c r="U699" i="8"/>
  <c r="V699" i="8" s="1"/>
  <c r="X699" i="8" s="1"/>
  <c r="U700" i="8"/>
  <c r="V700" i="8" s="1"/>
  <c r="X700" i="8" s="1"/>
  <c r="U701" i="8"/>
  <c r="V701" i="8" s="1"/>
  <c r="X701" i="8" s="1"/>
  <c r="U702" i="8"/>
  <c r="V702" i="8" s="1"/>
  <c r="X702" i="8" s="1"/>
  <c r="U703" i="8"/>
  <c r="V703" i="8" s="1"/>
  <c r="X703" i="8" s="1"/>
  <c r="U704" i="8"/>
  <c r="V704" i="8" s="1"/>
  <c r="X704" i="8" s="1"/>
  <c r="U705" i="8"/>
  <c r="V705" i="8" s="1"/>
  <c r="X705" i="8" s="1"/>
  <c r="U706" i="8"/>
  <c r="V706" i="8" s="1"/>
  <c r="X706" i="8" s="1"/>
  <c r="U707" i="8"/>
  <c r="V707" i="8" s="1"/>
  <c r="X707" i="8" s="1"/>
  <c r="U708" i="8"/>
  <c r="V708" i="8" s="1"/>
  <c r="X708" i="8" s="1"/>
  <c r="U709" i="8"/>
  <c r="V709" i="8" s="1"/>
  <c r="X709" i="8" s="1"/>
  <c r="U710" i="8"/>
  <c r="V710" i="8" s="1"/>
  <c r="X710" i="8" s="1"/>
  <c r="U711" i="8"/>
  <c r="V711" i="8" s="1"/>
  <c r="X711" i="8" s="1"/>
  <c r="U712" i="8"/>
  <c r="V712" i="8" s="1"/>
  <c r="X712" i="8" s="1"/>
  <c r="U713" i="8"/>
  <c r="V713" i="8" s="1"/>
  <c r="X713" i="8" s="1"/>
  <c r="U714" i="8"/>
  <c r="V714" i="8" s="1"/>
  <c r="X714" i="8" s="1"/>
  <c r="U715" i="8"/>
  <c r="V715" i="8" s="1"/>
  <c r="X715" i="8" s="1"/>
  <c r="U716" i="8"/>
  <c r="V716" i="8" s="1"/>
  <c r="X716" i="8" s="1"/>
  <c r="U717" i="8"/>
  <c r="V717" i="8" s="1"/>
  <c r="X717" i="8" s="1"/>
  <c r="U718" i="8"/>
  <c r="V718" i="8" s="1"/>
  <c r="X718" i="8" s="1"/>
  <c r="U719" i="8"/>
  <c r="V719" i="8" s="1"/>
  <c r="X719" i="8" s="1"/>
  <c r="U720" i="8"/>
  <c r="V720" i="8" s="1"/>
  <c r="X720" i="8" s="1"/>
  <c r="U721" i="8"/>
  <c r="V721" i="8" s="1"/>
  <c r="X721" i="8" s="1"/>
  <c r="U722" i="8"/>
  <c r="V722" i="8" s="1"/>
  <c r="X722" i="8" s="1"/>
  <c r="U723" i="8"/>
  <c r="V723" i="8" s="1"/>
  <c r="X723" i="8" s="1"/>
  <c r="U724" i="8"/>
  <c r="V724" i="8" s="1"/>
  <c r="X724" i="8" s="1"/>
  <c r="U725" i="8"/>
  <c r="V725" i="8" s="1"/>
  <c r="X725" i="8" s="1"/>
  <c r="U726" i="8"/>
  <c r="V726" i="8" s="1"/>
  <c r="X726" i="8" s="1"/>
  <c r="U727" i="8"/>
  <c r="V727" i="8" s="1"/>
  <c r="X727" i="8" s="1"/>
  <c r="U728" i="8"/>
  <c r="V728" i="8" s="1"/>
  <c r="X728" i="8" s="1"/>
  <c r="U729" i="8"/>
  <c r="V729" i="8" s="1"/>
  <c r="X729" i="8" s="1"/>
  <c r="U730" i="8"/>
  <c r="V730" i="8" s="1"/>
  <c r="X730" i="8" s="1"/>
  <c r="U731" i="8"/>
  <c r="V731" i="8" s="1"/>
  <c r="X731" i="8" s="1"/>
  <c r="U732" i="8"/>
  <c r="V732" i="8" s="1"/>
  <c r="X732" i="8" s="1"/>
  <c r="U733" i="8"/>
  <c r="V733" i="8" s="1"/>
  <c r="X733" i="8" s="1"/>
  <c r="U734" i="8"/>
  <c r="V734" i="8" s="1"/>
  <c r="X734" i="8" s="1"/>
  <c r="U735" i="8"/>
  <c r="V735" i="8" s="1"/>
  <c r="X735" i="8" s="1"/>
  <c r="U736" i="8"/>
  <c r="V736" i="8" s="1"/>
  <c r="X736" i="8" s="1"/>
  <c r="U737" i="8"/>
  <c r="V737" i="8" s="1"/>
  <c r="X737" i="8" s="1"/>
  <c r="U738" i="8"/>
  <c r="V738" i="8" s="1"/>
  <c r="X738" i="8" s="1"/>
  <c r="U739" i="8"/>
  <c r="V739" i="8" s="1"/>
  <c r="X739" i="8" s="1"/>
  <c r="U740" i="8"/>
  <c r="V740" i="8" s="1"/>
  <c r="X740" i="8" s="1"/>
  <c r="U741" i="8"/>
  <c r="V741" i="8" s="1"/>
  <c r="X741" i="8" s="1"/>
  <c r="U742" i="8"/>
  <c r="V742" i="8" s="1"/>
  <c r="X742" i="8" s="1"/>
  <c r="U743" i="8"/>
  <c r="V743" i="8" s="1"/>
  <c r="X743" i="8" s="1"/>
  <c r="U744" i="8"/>
  <c r="V744" i="8" s="1"/>
  <c r="X744" i="8" s="1"/>
  <c r="U745" i="8"/>
  <c r="V745" i="8" s="1"/>
  <c r="X745" i="8" s="1"/>
  <c r="U746" i="8"/>
  <c r="V746" i="8" s="1"/>
  <c r="X746" i="8" s="1"/>
  <c r="U747" i="8"/>
  <c r="V747" i="8" s="1"/>
  <c r="X747" i="8" s="1"/>
  <c r="U748" i="8"/>
  <c r="V748" i="8" s="1"/>
  <c r="X748" i="8" s="1"/>
  <c r="U749" i="8"/>
  <c r="V749" i="8" s="1"/>
  <c r="X749" i="8" s="1"/>
  <c r="U750" i="8"/>
  <c r="V750" i="8" s="1"/>
  <c r="X750" i="8" s="1"/>
  <c r="U751" i="8"/>
  <c r="V751" i="8" s="1"/>
  <c r="X751" i="8" s="1"/>
  <c r="U752" i="8"/>
  <c r="V752" i="8" s="1"/>
  <c r="X752" i="8" s="1"/>
  <c r="U753" i="8"/>
  <c r="V753" i="8" s="1"/>
  <c r="X753" i="8" s="1"/>
  <c r="U754" i="8"/>
  <c r="V754" i="8" s="1"/>
  <c r="X754" i="8" s="1"/>
  <c r="U755" i="8"/>
  <c r="V755" i="8" s="1"/>
  <c r="X755" i="8" s="1"/>
  <c r="U756" i="8"/>
  <c r="V756" i="8" s="1"/>
  <c r="X756" i="8" s="1"/>
  <c r="U757" i="8"/>
  <c r="V757" i="8" s="1"/>
  <c r="X757" i="8" s="1"/>
  <c r="U758" i="8"/>
  <c r="V758" i="8" s="1"/>
  <c r="X758" i="8" s="1"/>
  <c r="U759" i="8"/>
  <c r="V759" i="8" s="1"/>
  <c r="X759" i="8" s="1"/>
  <c r="U760" i="8"/>
  <c r="V760" i="8" s="1"/>
  <c r="X760" i="8" s="1"/>
  <c r="U761" i="8"/>
  <c r="V761" i="8" s="1"/>
  <c r="X761" i="8" s="1"/>
  <c r="U762" i="8"/>
  <c r="V762" i="8" s="1"/>
  <c r="X762" i="8" s="1"/>
  <c r="U763" i="8"/>
  <c r="V763" i="8" s="1"/>
  <c r="X763" i="8" s="1"/>
  <c r="U764" i="8"/>
  <c r="V764" i="8" s="1"/>
  <c r="X764" i="8" s="1"/>
  <c r="U765" i="8"/>
  <c r="V765" i="8" s="1"/>
  <c r="X765" i="8" s="1"/>
  <c r="U766" i="8"/>
  <c r="V766" i="8" s="1"/>
  <c r="X766" i="8" s="1"/>
  <c r="U767" i="8"/>
  <c r="V767" i="8" s="1"/>
  <c r="X767" i="8" s="1"/>
  <c r="U768" i="8"/>
  <c r="V768" i="8" s="1"/>
  <c r="X768" i="8" s="1"/>
  <c r="U769" i="8"/>
  <c r="V769" i="8" s="1"/>
  <c r="X769" i="8" s="1"/>
  <c r="U770" i="8"/>
  <c r="V770" i="8" s="1"/>
  <c r="X770" i="8" s="1"/>
  <c r="U771" i="8"/>
  <c r="V771" i="8" s="1"/>
  <c r="X771" i="8" s="1"/>
  <c r="U772" i="8"/>
  <c r="V772" i="8" s="1"/>
  <c r="X772" i="8" s="1"/>
  <c r="U773" i="8"/>
  <c r="V773" i="8" s="1"/>
  <c r="X773" i="8" s="1"/>
  <c r="U774" i="8"/>
  <c r="V774" i="8" s="1"/>
  <c r="X774" i="8" s="1"/>
  <c r="U775" i="8"/>
  <c r="V775" i="8" s="1"/>
  <c r="X775" i="8" s="1"/>
  <c r="U776" i="8"/>
  <c r="V776" i="8" s="1"/>
  <c r="X776" i="8" s="1"/>
  <c r="U777" i="8"/>
  <c r="V777" i="8" s="1"/>
  <c r="X777" i="8" s="1"/>
  <c r="U778" i="8"/>
  <c r="V778" i="8" s="1"/>
  <c r="X778" i="8" s="1"/>
  <c r="U779" i="8"/>
  <c r="V779" i="8" s="1"/>
  <c r="X779" i="8" s="1"/>
  <c r="U780" i="8"/>
  <c r="V780" i="8" s="1"/>
  <c r="X780" i="8" s="1"/>
  <c r="U781" i="8"/>
  <c r="V781" i="8" s="1"/>
  <c r="X781" i="8" s="1"/>
  <c r="U782" i="8"/>
  <c r="V782" i="8" s="1"/>
  <c r="X782" i="8" s="1"/>
  <c r="U783" i="8"/>
  <c r="V783" i="8" s="1"/>
  <c r="X783" i="8" s="1"/>
  <c r="U784" i="8"/>
  <c r="V784" i="8" s="1"/>
  <c r="X784" i="8" s="1"/>
  <c r="U785" i="8"/>
  <c r="V785" i="8" s="1"/>
  <c r="X785" i="8" s="1"/>
  <c r="U786" i="8"/>
  <c r="V786" i="8" s="1"/>
  <c r="X786" i="8" s="1"/>
  <c r="U787" i="8"/>
  <c r="V787" i="8" s="1"/>
  <c r="X787" i="8" s="1"/>
  <c r="U788" i="8"/>
  <c r="V788" i="8" s="1"/>
  <c r="X788" i="8" s="1"/>
  <c r="U789" i="8"/>
  <c r="V789" i="8" s="1"/>
  <c r="X789" i="8" s="1"/>
  <c r="U790" i="8"/>
  <c r="V790" i="8" s="1"/>
  <c r="X790" i="8" s="1"/>
  <c r="U791" i="8"/>
  <c r="V791" i="8" s="1"/>
  <c r="X791" i="8" s="1"/>
  <c r="U792" i="8"/>
  <c r="V792" i="8" s="1"/>
  <c r="X792" i="8" s="1"/>
  <c r="U793" i="8"/>
  <c r="V793" i="8" s="1"/>
  <c r="X793" i="8" s="1"/>
  <c r="U794" i="8"/>
  <c r="V794" i="8" s="1"/>
  <c r="X794" i="8" s="1"/>
  <c r="U795" i="8"/>
  <c r="V795" i="8" s="1"/>
  <c r="X795" i="8" s="1"/>
  <c r="U796" i="8"/>
  <c r="V796" i="8" s="1"/>
  <c r="X796" i="8" s="1"/>
  <c r="U797" i="8"/>
  <c r="V797" i="8" s="1"/>
  <c r="X797" i="8" s="1"/>
  <c r="U798" i="8"/>
  <c r="V798" i="8" s="1"/>
  <c r="X798" i="8" s="1"/>
  <c r="U799" i="8"/>
  <c r="V799" i="8" s="1"/>
  <c r="X799" i="8" s="1"/>
  <c r="U800" i="8"/>
  <c r="V800" i="8" s="1"/>
  <c r="X800" i="8" s="1"/>
  <c r="U801" i="8"/>
  <c r="V801" i="8" s="1"/>
  <c r="X801" i="8" s="1"/>
  <c r="U802" i="8"/>
  <c r="V802" i="8" s="1"/>
  <c r="X802" i="8" s="1"/>
  <c r="U803" i="8"/>
  <c r="V803" i="8" s="1"/>
  <c r="X803" i="8" s="1"/>
  <c r="U804" i="8"/>
  <c r="V804" i="8" s="1"/>
  <c r="X804" i="8" s="1"/>
  <c r="U805" i="8"/>
  <c r="V805" i="8" s="1"/>
  <c r="X805" i="8" s="1"/>
  <c r="U806" i="8"/>
  <c r="V806" i="8" s="1"/>
  <c r="X806" i="8" s="1"/>
  <c r="U807" i="8"/>
  <c r="V807" i="8" s="1"/>
  <c r="X807" i="8" s="1"/>
  <c r="U808" i="8"/>
  <c r="V808" i="8" s="1"/>
  <c r="X808" i="8" s="1"/>
  <c r="U809" i="8"/>
  <c r="V809" i="8" s="1"/>
  <c r="X809" i="8" s="1"/>
  <c r="U810" i="8"/>
  <c r="V810" i="8" s="1"/>
  <c r="X810" i="8" s="1"/>
  <c r="U811" i="8"/>
  <c r="V811" i="8" s="1"/>
  <c r="X811" i="8" s="1"/>
  <c r="U812" i="8"/>
  <c r="V812" i="8" s="1"/>
  <c r="X812" i="8" s="1"/>
  <c r="U813" i="8"/>
  <c r="V813" i="8" s="1"/>
  <c r="X813" i="8" s="1"/>
  <c r="U814" i="8"/>
  <c r="V814" i="8" s="1"/>
  <c r="X814" i="8" s="1"/>
  <c r="U815" i="8"/>
  <c r="V815" i="8" s="1"/>
  <c r="X815" i="8" s="1"/>
  <c r="U816" i="8"/>
  <c r="V816" i="8" s="1"/>
  <c r="X816" i="8" s="1"/>
  <c r="U817" i="8"/>
  <c r="V817" i="8" s="1"/>
  <c r="X817" i="8" s="1"/>
  <c r="U818" i="8"/>
  <c r="V818" i="8" s="1"/>
  <c r="X818" i="8" s="1"/>
  <c r="U819" i="8"/>
  <c r="V819" i="8" s="1"/>
  <c r="X819" i="8" s="1"/>
  <c r="U820" i="8"/>
  <c r="V820" i="8" s="1"/>
  <c r="X820" i="8" s="1"/>
  <c r="U821" i="8"/>
  <c r="V821" i="8" s="1"/>
  <c r="X821" i="8" s="1"/>
  <c r="U822" i="8"/>
  <c r="V822" i="8" s="1"/>
  <c r="X822" i="8" s="1"/>
  <c r="U823" i="8"/>
  <c r="V823" i="8" s="1"/>
  <c r="X823" i="8" s="1"/>
  <c r="U824" i="8"/>
  <c r="V824" i="8" s="1"/>
  <c r="X824" i="8" s="1"/>
  <c r="U825" i="8"/>
  <c r="V825" i="8" s="1"/>
  <c r="X825" i="8" s="1"/>
  <c r="U826" i="8"/>
  <c r="V826" i="8" s="1"/>
  <c r="X826" i="8" s="1"/>
  <c r="U827" i="8"/>
  <c r="V827" i="8" s="1"/>
  <c r="X827" i="8" s="1"/>
  <c r="U828" i="8"/>
  <c r="V828" i="8" s="1"/>
  <c r="X828" i="8" s="1"/>
  <c r="U829" i="8"/>
  <c r="V829" i="8" s="1"/>
  <c r="X829" i="8" s="1"/>
  <c r="U830" i="8"/>
  <c r="V830" i="8" s="1"/>
  <c r="X830" i="8" s="1"/>
  <c r="U831" i="8"/>
  <c r="V831" i="8" s="1"/>
  <c r="X831" i="8" s="1"/>
  <c r="U832" i="8"/>
  <c r="V832" i="8" s="1"/>
  <c r="X832" i="8" s="1"/>
  <c r="U833" i="8"/>
  <c r="V833" i="8" s="1"/>
  <c r="X833" i="8" s="1"/>
  <c r="U834" i="8"/>
  <c r="V834" i="8" s="1"/>
  <c r="X834" i="8" s="1"/>
  <c r="U835" i="8"/>
  <c r="V835" i="8" s="1"/>
  <c r="X835" i="8" s="1"/>
  <c r="U836" i="8"/>
  <c r="V836" i="8" s="1"/>
  <c r="X836" i="8" s="1"/>
  <c r="U837" i="8"/>
  <c r="V837" i="8" s="1"/>
  <c r="X837" i="8" s="1"/>
  <c r="U838" i="8"/>
  <c r="V838" i="8" s="1"/>
  <c r="X838" i="8" s="1"/>
  <c r="U839" i="8"/>
  <c r="V839" i="8" s="1"/>
  <c r="X839" i="8" s="1"/>
  <c r="U840" i="8"/>
  <c r="V840" i="8" s="1"/>
  <c r="X840" i="8" s="1"/>
  <c r="U841" i="8"/>
  <c r="V841" i="8" s="1"/>
  <c r="X841" i="8" s="1"/>
  <c r="U842" i="8"/>
  <c r="V842" i="8" s="1"/>
  <c r="X842" i="8" s="1"/>
  <c r="U843" i="8"/>
  <c r="V843" i="8" s="1"/>
  <c r="X843" i="8" s="1"/>
  <c r="U844" i="8"/>
  <c r="V844" i="8" s="1"/>
  <c r="X844" i="8" s="1"/>
  <c r="U845" i="8"/>
  <c r="V845" i="8" s="1"/>
  <c r="X845" i="8" s="1"/>
  <c r="U846" i="8"/>
  <c r="V846" i="8" s="1"/>
  <c r="X846" i="8" s="1"/>
  <c r="U847" i="8"/>
  <c r="V847" i="8" s="1"/>
  <c r="X847" i="8" s="1"/>
  <c r="U848" i="8"/>
  <c r="V848" i="8" s="1"/>
  <c r="X848" i="8" s="1"/>
  <c r="U849" i="8"/>
  <c r="V849" i="8" s="1"/>
  <c r="X849" i="8" s="1"/>
  <c r="U850" i="8"/>
  <c r="V850" i="8" s="1"/>
  <c r="X850" i="8" s="1"/>
  <c r="U851" i="8"/>
  <c r="V851" i="8" s="1"/>
  <c r="X851" i="8" s="1"/>
  <c r="U852" i="8"/>
  <c r="V852" i="8" s="1"/>
  <c r="X852" i="8" s="1"/>
  <c r="U853" i="8"/>
  <c r="V853" i="8" s="1"/>
  <c r="X853" i="8" s="1"/>
  <c r="U854" i="8"/>
  <c r="V854" i="8" s="1"/>
  <c r="X854" i="8" s="1"/>
  <c r="U855" i="8"/>
  <c r="V855" i="8" s="1"/>
  <c r="X855" i="8" s="1"/>
  <c r="U856" i="8"/>
  <c r="V856" i="8" s="1"/>
  <c r="X856" i="8" s="1"/>
  <c r="U857" i="8"/>
  <c r="V857" i="8" s="1"/>
  <c r="X857" i="8" s="1"/>
  <c r="U858" i="8"/>
  <c r="V858" i="8" s="1"/>
  <c r="X858" i="8" s="1"/>
  <c r="U859" i="8"/>
  <c r="V859" i="8" s="1"/>
  <c r="X859" i="8" s="1"/>
  <c r="U860" i="8"/>
  <c r="V860" i="8" s="1"/>
  <c r="X860" i="8" s="1"/>
  <c r="U861" i="8"/>
  <c r="V861" i="8" s="1"/>
  <c r="X861" i="8" s="1"/>
  <c r="U862" i="8"/>
  <c r="V862" i="8" s="1"/>
  <c r="X862" i="8" s="1"/>
  <c r="U863" i="8"/>
  <c r="V863" i="8" s="1"/>
  <c r="X863" i="8" s="1"/>
  <c r="U864" i="8"/>
  <c r="V864" i="8" s="1"/>
  <c r="X864" i="8" s="1"/>
  <c r="U865" i="8"/>
  <c r="V865" i="8" s="1"/>
  <c r="X865" i="8" s="1"/>
  <c r="U866" i="8"/>
  <c r="V866" i="8" s="1"/>
  <c r="X866" i="8" s="1"/>
  <c r="U867" i="8"/>
  <c r="V867" i="8" s="1"/>
  <c r="X867" i="8" s="1"/>
  <c r="U868" i="8"/>
  <c r="V868" i="8" s="1"/>
  <c r="X868" i="8" s="1"/>
  <c r="U869" i="8"/>
  <c r="V869" i="8" s="1"/>
  <c r="X869" i="8" s="1"/>
  <c r="U870" i="8"/>
  <c r="V870" i="8" s="1"/>
  <c r="X870" i="8" s="1"/>
  <c r="U871" i="8"/>
  <c r="V871" i="8" s="1"/>
  <c r="X871" i="8" s="1"/>
  <c r="U872" i="8"/>
  <c r="V872" i="8" s="1"/>
  <c r="X872" i="8" s="1"/>
  <c r="U873" i="8"/>
  <c r="V873" i="8" s="1"/>
  <c r="X873" i="8" s="1"/>
  <c r="U874" i="8"/>
  <c r="V874" i="8" s="1"/>
  <c r="X874" i="8" s="1"/>
  <c r="U875" i="8"/>
  <c r="V875" i="8" s="1"/>
  <c r="X875" i="8" s="1"/>
  <c r="U876" i="8"/>
  <c r="V876" i="8" s="1"/>
  <c r="X876" i="8" s="1"/>
  <c r="U877" i="8"/>
  <c r="V877" i="8" s="1"/>
  <c r="X877" i="8" s="1"/>
  <c r="U878" i="8"/>
  <c r="V878" i="8" s="1"/>
  <c r="X878" i="8" s="1"/>
  <c r="U879" i="8"/>
  <c r="V879" i="8" s="1"/>
  <c r="X879" i="8" s="1"/>
  <c r="U880" i="8"/>
  <c r="V880" i="8" s="1"/>
  <c r="X880" i="8" s="1"/>
  <c r="U881" i="8"/>
  <c r="V881" i="8" s="1"/>
  <c r="X881" i="8" s="1"/>
  <c r="U882" i="8"/>
  <c r="V882" i="8" s="1"/>
  <c r="X882" i="8" s="1"/>
  <c r="U883" i="8"/>
  <c r="V883" i="8" s="1"/>
  <c r="X883" i="8" s="1"/>
  <c r="U884" i="8"/>
  <c r="V884" i="8" s="1"/>
  <c r="X884" i="8" s="1"/>
  <c r="U885" i="8"/>
  <c r="V885" i="8" s="1"/>
  <c r="X885" i="8" s="1"/>
  <c r="U886" i="8"/>
  <c r="V886" i="8" s="1"/>
  <c r="X886" i="8" s="1"/>
  <c r="U887" i="8"/>
  <c r="V887" i="8" s="1"/>
  <c r="X887" i="8" s="1"/>
  <c r="U888" i="8"/>
  <c r="V888" i="8" s="1"/>
  <c r="X888" i="8" s="1"/>
  <c r="U889" i="8"/>
  <c r="V889" i="8" s="1"/>
  <c r="X889" i="8" s="1"/>
  <c r="U890" i="8"/>
  <c r="V890" i="8" s="1"/>
  <c r="X890" i="8" s="1"/>
  <c r="U891" i="8"/>
  <c r="V891" i="8" s="1"/>
  <c r="X891" i="8" s="1"/>
  <c r="U892" i="8"/>
  <c r="V892" i="8" s="1"/>
  <c r="X892" i="8" s="1"/>
  <c r="U893" i="8"/>
  <c r="V893" i="8" s="1"/>
  <c r="X893" i="8" s="1"/>
  <c r="U894" i="8"/>
  <c r="V894" i="8" s="1"/>
  <c r="X894" i="8" s="1"/>
  <c r="U895" i="8"/>
  <c r="V895" i="8" s="1"/>
  <c r="X895" i="8" s="1"/>
  <c r="U896" i="8"/>
  <c r="V896" i="8" s="1"/>
  <c r="X896" i="8" s="1"/>
  <c r="U897" i="8"/>
  <c r="V897" i="8" s="1"/>
  <c r="X897" i="8" s="1"/>
  <c r="U898" i="8"/>
  <c r="V898" i="8" s="1"/>
  <c r="X898" i="8" s="1"/>
  <c r="U899" i="8"/>
  <c r="V899" i="8" s="1"/>
  <c r="X899" i="8" s="1"/>
  <c r="U900" i="8"/>
  <c r="V900" i="8" s="1"/>
  <c r="X900" i="8" s="1"/>
  <c r="U901" i="8"/>
  <c r="V901" i="8" s="1"/>
  <c r="X901" i="8" s="1"/>
  <c r="U902" i="8"/>
  <c r="V902" i="8" s="1"/>
  <c r="X902" i="8" s="1"/>
  <c r="U903" i="8"/>
  <c r="V903" i="8" s="1"/>
  <c r="X903" i="8" s="1"/>
  <c r="U904" i="8"/>
  <c r="V904" i="8" s="1"/>
  <c r="X904" i="8" s="1"/>
  <c r="U905" i="8"/>
  <c r="V905" i="8" s="1"/>
  <c r="X905" i="8" s="1"/>
  <c r="U906" i="8"/>
  <c r="V906" i="8" s="1"/>
  <c r="X906" i="8" s="1"/>
  <c r="U907" i="8"/>
  <c r="V907" i="8" s="1"/>
  <c r="X907" i="8" s="1"/>
  <c r="U908" i="8"/>
  <c r="V908" i="8" s="1"/>
  <c r="X908" i="8" s="1"/>
  <c r="U909" i="8"/>
  <c r="V909" i="8" s="1"/>
  <c r="X909" i="8" s="1"/>
  <c r="U910" i="8"/>
  <c r="V910" i="8" s="1"/>
  <c r="X910" i="8" s="1"/>
  <c r="U911" i="8"/>
  <c r="V911" i="8" s="1"/>
  <c r="X911" i="8" s="1"/>
  <c r="U912" i="8"/>
  <c r="V912" i="8" s="1"/>
  <c r="X912" i="8" s="1"/>
  <c r="U913" i="8"/>
  <c r="V913" i="8" s="1"/>
  <c r="X913" i="8" s="1"/>
  <c r="U914" i="8"/>
  <c r="V914" i="8" s="1"/>
  <c r="X914" i="8" s="1"/>
  <c r="U915" i="8"/>
  <c r="V915" i="8" s="1"/>
  <c r="X915" i="8" s="1"/>
  <c r="U916" i="8"/>
  <c r="V916" i="8" s="1"/>
  <c r="X916" i="8" s="1"/>
  <c r="U917" i="8"/>
  <c r="V917" i="8" s="1"/>
  <c r="X917" i="8" s="1"/>
  <c r="U918" i="8"/>
  <c r="V918" i="8" s="1"/>
  <c r="X918" i="8" s="1"/>
  <c r="U919" i="8"/>
  <c r="V919" i="8" s="1"/>
  <c r="X919" i="8" s="1"/>
  <c r="U920" i="8"/>
  <c r="V920" i="8" s="1"/>
  <c r="X920" i="8" s="1"/>
  <c r="U921" i="8"/>
  <c r="V921" i="8" s="1"/>
  <c r="X921" i="8" s="1"/>
  <c r="U922" i="8"/>
  <c r="V922" i="8" s="1"/>
  <c r="X922" i="8" s="1"/>
  <c r="U923" i="8"/>
  <c r="V923" i="8" s="1"/>
  <c r="X923" i="8" s="1"/>
  <c r="U924" i="8"/>
  <c r="V924" i="8" s="1"/>
  <c r="X924" i="8" s="1"/>
  <c r="U925" i="8"/>
  <c r="V925" i="8" s="1"/>
  <c r="X925" i="8" s="1"/>
  <c r="U926" i="8"/>
  <c r="V926" i="8" s="1"/>
  <c r="X926" i="8" s="1"/>
  <c r="U927" i="8"/>
  <c r="V927" i="8" s="1"/>
  <c r="X927" i="8" s="1"/>
  <c r="U928" i="8"/>
  <c r="V928" i="8" s="1"/>
  <c r="X928" i="8" s="1"/>
  <c r="U929" i="8"/>
  <c r="V929" i="8" s="1"/>
  <c r="X929" i="8" s="1"/>
  <c r="U930" i="8"/>
  <c r="V930" i="8" s="1"/>
  <c r="X930" i="8" s="1"/>
  <c r="U931" i="8"/>
  <c r="V931" i="8" s="1"/>
  <c r="X931" i="8" s="1"/>
  <c r="U932" i="8"/>
  <c r="V932" i="8" s="1"/>
  <c r="X932" i="8" s="1"/>
  <c r="U933" i="8"/>
  <c r="V933" i="8" s="1"/>
  <c r="X933" i="8" s="1"/>
  <c r="U934" i="8"/>
  <c r="V934" i="8" s="1"/>
  <c r="X934" i="8" s="1"/>
  <c r="U935" i="8"/>
  <c r="V935" i="8" s="1"/>
  <c r="X935" i="8" s="1"/>
  <c r="U936" i="8"/>
  <c r="V936" i="8" s="1"/>
  <c r="X936" i="8" s="1"/>
  <c r="U937" i="8"/>
  <c r="V937" i="8" s="1"/>
  <c r="X937" i="8" s="1"/>
  <c r="U938" i="8"/>
  <c r="V938" i="8" s="1"/>
  <c r="X938" i="8" s="1"/>
  <c r="U939" i="8"/>
  <c r="V939" i="8" s="1"/>
  <c r="X939" i="8" s="1"/>
  <c r="U940" i="8"/>
  <c r="V940" i="8" s="1"/>
  <c r="X940" i="8" s="1"/>
  <c r="U941" i="8"/>
  <c r="V941" i="8" s="1"/>
  <c r="X941" i="8" s="1"/>
  <c r="U942" i="8"/>
  <c r="V942" i="8" s="1"/>
  <c r="X942" i="8" s="1"/>
  <c r="U943" i="8"/>
  <c r="V943" i="8" s="1"/>
  <c r="X943" i="8" s="1"/>
  <c r="U944" i="8"/>
  <c r="V944" i="8" s="1"/>
  <c r="X944" i="8" s="1"/>
  <c r="U945" i="8"/>
  <c r="V945" i="8" s="1"/>
  <c r="X945" i="8" s="1"/>
  <c r="U946" i="8"/>
  <c r="V946" i="8" s="1"/>
  <c r="X946" i="8" s="1"/>
  <c r="U947" i="8"/>
  <c r="V947" i="8" s="1"/>
  <c r="X947" i="8" s="1"/>
  <c r="U948" i="8"/>
  <c r="V948" i="8" s="1"/>
  <c r="X948" i="8" s="1"/>
  <c r="U949" i="8"/>
  <c r="V949" i="8" s="1"/>
  <c r="X949" i="8" s="1"/>
  <c r="U950" i="8"/>
  <c r="V950" i="8" s="1"/>
  <c r="X950" i="8" s="1"/>
  <c r="U951" i="8"/>
  <c r="V951" i="8" s="1"/>
  <c r="X951" i="8" s="1"/>
  <c r="U952" i="8"/>
  <c r="V952" i="8" s="1"/>
  <c r="X952" i="8" s="1"/>
  <c r="U953" i="8"/>
  <c r="V953" i="8" s="1"/>
  <c r="X953" i="8" s="1"/>
  <c r="U954" i="8"/>
  <c r="V954" i="8" s="1"/>
  <c r="X954" i="8" s="1"/>
  <c r="U955" i="8"/>
  <c r="V955" i="8" s="1"/>
  <c r="X955" i="8" s="1"/>
  <c r="U956" i="8"/>
  <c r="V956" i="8" s="1"/>
  <c r="X956" i="8" s="1"/>
  <c r="U957" i="8"/>
  <c r="V957" i="8" s="1"/>
  <c r="X957" i="8" s="1"/>
  <c r="U958" i="8"/>
  <c r="V958" i="8" s="1"/>
  <c r="X958" i="8" s="1"/>
  <c r="U959" i="8"/>
  <c r="V959" i="8" s="1"/>
  <c r="X959" i="8" s="1"/>
  <c r="U960" i="8"/>
  <c r="V960" i="8" s="1"/>
  <c r="X960" i="8" s="1"/>
  <c r="U961" i="8"/>
  <c r="V961" i="8" s="1"/>
  <c r="X961" i="8" s="1"/>
  <c r="U962" i="8"/>
  <c r="V962" i="8" s="1"/>
  <c r="X962" i="8" s="1"/>
  <c r="U963" i="8"/>
  <c r="V963" i="8" s="1"/>
  <c r="X963" i="8" s="1"/>
  <c r="U964" i="8"/>
  <c r="V964" i="8" s="1"/>
  <c r="X964" i="8" s="1"/>
  <c r="U965" i="8"/>
  <c r="V965" i="8" s="1"/>
  <c r="X965" i="8" s="1"/>
  <c r="U966" i="8"/>
  <c r="V966" i="8" s="1"/>
  <c r="X966" i="8" s="1"/>
  <c r="U967" i="8"/>
  <c r="V967" i="8" s="1"/>
  <c r="X967" i="8" s="1"/>
  <c r="U968" i="8"/>
  <c r="V968" i="8" s="1"/>
  <c r="X968" i="8" s="1"/>
  <c r="U969" i="8"/>
  <c r="V969" i="8" s="1"/>
  <c r="X969" i="8" s="1"/>
  <c r="U970" i="8"/>
  <c r="V970" i="8" s="1"/>
  <c r="X970" i="8" s="1"/>
  <c r="U971" i="8"/>
  <c r="V971" i="8" s="1"/>
  <c r="X971" i="8" s="1"/>
  <c r="U972" i="8"/>
  <c r="V972" i="8" s="1"/>
  <c r="X972" i="8" s="1"/>
  <c r="U973" i="8"/>
  <c r="V973" i="8" s="1"/>
  <c r="X973" i="8" s="1"/>
  <c r="U974" i="8"/>
  <c r="V974" i="8" s="1"/>
  <c r="X974" i="8" s="1"/>
  <c r="U975" i="8"/>
  <c r="V975" i="8" s="1"/>
  <c r="X975" i="8" s="1"/>
  <c r="U976" i="8"/>
  <c r="V976" i="8" s="1"/>
  <c r="X976" i="8" s="1"/>
  <c r="U977" i="8"/>
  <c r="V977" i="8" s="1"/>
  <c r="X977" i="8" s="1"/>
  <c r="U978" i="8"/>
  <c r="V978" i="8" s="1"/>
  <c r="X978" i="8" s="1"/>
  <c r="U979" i="8"/>
  <c r="V979" i="8" s="1"/>
  <c r="X979" i="8" s="1"/>
  <c r="U980" i="8"/>
  <c r="V980" i="8" s="1"/>
  <c r="X980" i="8" s="1"/>
  <c r="U981" i="8"/>
  <c r="V981" i="8" s="1"/>
  <c r="X981" i="8" s="1"/>
  <c r="U982" i="8"/>
  <c r="V982" i="8" s="1"/>
  <c r="X982" i="8" s="1"/>
  <c r="U983" i="8"/>
  <c r="V983" i="8" s="1"/>
  <c r="X983" i="8" s="1"/>
  <c r="U984" i="8"/>
  <c r="V984" i="8" s="1"/>
  <c r="X984" i="8" s="1"/>
  <c r="U985" i="8"/>
  <c r="V985" i="8" s="1"/>
  <c r="X985" i="8" s="1"/>
  <c r="U986" i="8"/>
  <c r="V986" i="8" s="1"/>
  <c r="X986" i="8" s="1"/>
  <c r="U987" i="8"/>
  <c r="V987" i="8" s="1"/>
  <c r="X987" i="8" s="1"/>
  <c r="U988" i="8"/>
  <c r="V988" i="8" s="1"/>
  <c r="X988" i="8" s="1"/>
  <c r="U989" i="8"/>
  <c r="V989" i="8" s="1"/>
  <c r="X989" i="8" s="1"/>
  <c r="U990" i="8"/>
  <c r="V990" i="8" s="1"/>
  <c r="X990" i="8" s="1"/>
  <c r="U991" i="8"/>
  <c r="V991" i="8" s="1"/>
  <c r="X991" i="8" s="1"/>
  <c r="U992" i="8"/>
  <c r="V992" i="8" s="1"/>
  <c r="X992" i="8" s="1"/>
  <c r="U993" i="8"/>
  <c r="V993" i="8" s="1"/>
  <c r="X993" i="8" s="1"/>
  <c r="U994" i="8"/>
  <c r="V994" i="8" s="1"/>
  <c r="X994" i="8" s="1"/>
  <c r="U995" i="8"/>
  <c r="V995" i="8" s="1"/>
  <c r="X995" i="8" s="1"/>
  <c r="U996" i="8"/>
  <c r="V996" i="8" s="1"/>
  <c r="X996" i="8" s="1"/>
  <c r="U997" i="8"/>
  <c r="V997" i="8" s="1"/>
  <c r="X997" i="8" s="1"/>
  <c r="U998" i="8"/>
  <c r="V998" i="8" s="1"/>
  <c r="X998" i="8" s="1"/>
  <c r="U999" i="8"/>
  <c r="V999" i="8" s="1"/>
  <c r="X999" i="8" s="1"/>
  <c r="U1000" i="8"/>
  <c r="V1000" i="8" s="1"/>
  <c r="X1000" i="8" s="1"/>
  <c r="U1001" i="8"/>
  <c r="V1001" i="8" s="1"/>
  <c r="X1001" i="8" s="1"/>
  <c r="U1002" i="8"/>
  <c r="V1002" i="8" s="1"/>
  <c r="X1002" i="8" s="1"/>
  <c r="U1003" i="8"/>
  <c r="V1003" i="8" s="1"/>
  <c r="X1003" i="8" s="1"/>
  <c r="U1004" i="8"/>
  <c r="V1004" i="8" s="1"/>
  <c r="X1004" i="8" s="1"/>
  <c r="U1005" i="8"/>
  <c r="V1005" i="8" s="1"/>
  <c r="X1005" i="8" s="1"/>
  <c r="U1006" i="8"/>
  <c r="V1006" i="8" s="1"/>
  <c r="X1006" i="8" s="1"/>
  <c r="U1007" i="8"/>
  <c r="V1007" i="8" s="1"/>
  <c r="X1007" i="8" s="1"/>
  <c r="U1008" i="8"/>
  <c r="V1008" i="8" s="1"/>
  <c r="X1008" i="8" s="1"/>
  <c r="U1009" i="8"/>
  <c r="V1009" i="8" s="1"/>
  <c r="X1009" i="8" s="1"/>
  <c r="U1010" i="8"/>
  <c r="V1010" i="8" s="1"/>
  <c r="X1010" i="8" s="1"/>
  <c r="U1011" i="8"/>
  <c r="V1011" i="8" s="1"/>
  <c r="X1011" i="8" s="1"/>
  <c r="U1012" i="8"/>
  <c r="V1012" i="8" s="1"/>
  <c r="X1012" i="8" s="1"/>
  <c r="U1013" i="8"/>
  <c r="V1013" i="8" s="1"/>
  <c r="X1013" i="8" s="1"/>
  <c r="U1014" i="8"/>
  <c r="V1014" i="8" s="1"/>
  <c r="X1014" i="8" s="1"/>
  <c r="U1015" i="8"/>
  <c r="V1015" i="8" s="1"/>
  <c r="X1015" i="8" s="1"/>
  <c r="U1016" i="8"/>
  <c r="V1016" i="8" s="1"/>
  <c r="X1016" i="8" s="1"/>
  <c r="U1017" i="8"/>
  <c r="V1017" i="8" s="1"/>
  <c r="X1017" i="8" s="1"/>
  <c r="U1018" i="8"/>
  <c r="V1018" i="8" s="1"/>
  <c r="X1018" i="8" s="1"/>
  <c r="U1019" i="8"/>
  <c r="V1019" i="8" s="1"/>
  <c r="X1019" i="8" s="1"/>
  <c r="U1020" i="8"/>
  <c r="V1020" i="8" s="1"/>
  <c r="X1020" i="8" s="1"/>
  <c r="U1021" i="8"/>
  <c r="V1021" i="8" s="1"/>
  <c r="X1021" i="8" s="1"/>
  <c r="U1022" i="8"/>
  <c r="V1022" i="8" s="1"/>
  <c r="X1022" i="8" s="1"/>
  <c r="U1023" i="8"/>
  <c r="V1023" i="8" s="1"/>
  <c r="X1023" i="8" s="1"/>
  <c r="U1024" i="8"/>
  <c r="V1024" i="8" s="1"/>
  <c r="X1024" i="8" s="1"/>
  <c r="U1025" i="8"/>
  <c r="V1025" i="8" s="1"/>
  <c r="X1025" i="8" s="1"/>
  <c r="U1026" i="8"/>
  <c r="V1026" i="8" s="1"/>
  <c r="X1026" i="8" s="1"/>
  <c r="U1027" i="8"/>
  <c r="V1027" i="8" s="1"/>
  <c r="X1027" i="8" s="1"/>
  <c r="U1028" i="8"/>
  <c r="V1028" i="8" s="1"/>
  <c r="X1028" i="8" s="1"/>
  <c r="U1029" i="8"/>
  <c r="V1029" i="8" s="1"/>
  <c r="X1029" i="8" s="1"/>
  <c r="U1030" i="8"/>
  <c r="V1030" i="8" s="1"/>
  <c r="X1030" i="8" s="1"/>
  <c r="U1031" i="8"/>
  <c r="V1031" i="8" s="1"/>
  <c r="X1031" i="8" s="1"/>
  <c r="U1032" i="8"/>
  <c r="V1032" i="8" s="1"/>
  <c r="X1032" i="8" s="1"/>
  <c r="U1033" i="8"/>
  <c r="V1033" i="8" s="1"/>
  <c r="X1033" i="8" s="1"/>
  <c r="U1034" i="8"/>
  <c r="V1034" i="8" s="1"/>
  <c r="X1034" i="8" s="1"/>
  <c r="U1035" i="8"/>
  <c r="V1035" i="8" s="1"/>
  <c r="X1035" i="8" s="1"/>
  <c r="U1036" i="8"/>
  <c r="V1036" i="8" s="1"/>
  <c r="X1036" i="8" s="1"/>
  <c r="U1037" i="8"/>
  <c r="V1037" i="8" s="1"/>
  <c r="X1037" i="8" s="1"/>
  <c r="U1038" i="8"/>
  <c r="V1038" i="8" s="1"/>
  <c r="X1038" i="8" s="1"/>
  <c r="U1039" i="8"/>
  <c r="V1039" i="8" s="1"/>
  <c r="X1039" i="8" s="1"/>
  <c r="U1040" i="8"/>
  <c r="V1040" i="8" s="1"/>
  <c r="X1040" i="8" s="1"/>
  <c r="U1041" i="8"/>
  <c r="V1041" i="8" s="1"/>
  <c r="X1041" i="8" s="1"/>
  <c r="U1042" i="8"/>
  <c r="V1042" i="8" s="1"/>
  <c r="X1042" i="8" s="1"/>
  <c r="U1043" i="8"/>
  <c r="V1043" i="8" s="1"/>
  <c r="X1043" i="8" s="1"/>
  <c r="U1044" i="8"/>
  <c r="V1044" i="8" s="1"/>
  <c r="X1044" i="8" s="1"/>
  <c r="U1045" i="8"/>
  <c r="V1045" i="8" s="1"/>
  <c r="X1045" i="8" s="1"/>
  <c r="U1046" i="8"/>
  <c r="V1046" i="8" s="1"/>
  <c r="X1046" i="8" s="1"/>
  <c r="U1047" i="8"/>
  <c r="V1047" i="8" s="1"/>
  <c r="X1047" i="8" s="1"/>
  <c r="U1048" i="8"/>
  <c r="V1048" i="8" s="1"/>
  <c r="X1048" i="8" s="1"/>
  <c r="U1049" i="8"/>
  <c r="V1049" i="8" s="1"/>
  <c r="X1049" i="8" s="1"/>
  <c r="U1050" i="8"/>
  <c r="V1050" i="8" s="1"/>
  <c r="X1050" i="8" s="1"/>
  <c r="U1051" i="8"/>
  <c r="V1051" i="8" s="1"/>
  <c r="X1051" i="8" s="1"/>
  <c r="U1052" i="8"/>
  <c r="V1052" i="8" s="1"/>
  <c r="X1052" i="8" s="1"/>
  <c r="U1053" i="8"/>
  <c r="V1053" i="8" s="1"/>
  <c r="X1053" i="8" s="1"/>
  <c r="U1054" i="8"/>
  <c r="V1054" i="8" s="1"/>
  <c r="X1054" i="8" s="1"/>
  <c r="U1055" i="8"/>
  <c r="V1055" i="8" s="1"/>
  <c r="X1055" i="8" s="1"/>
  <c r="U1056" i="8"/>
  <c r="V1056" i="8" s="1"/>
  <c r="X1056" i="8" s="1"/>
  <c r="U1057" i="8"/>
  <c r="V1057" i="8" s="1"/>
  <c r="X1057" i="8" s="1"/>
  <c r="U1058" i="8"/>
  <c r="V1058" i="8" s="1"/>
  <c r="X1058" i="8" s="1"/>
  <c r="U1059" i="8"/>
  <c r="V1059" i="8" s="1"/>
  <c r="X1059" i="8" s="1"/>
  <c r="U1060" i="8"/>
  <c r="V1060" i="8" s="1"/>
  <c r="X1060" i="8" s="1"/>
  <c r="U1061" i="8"/>
  <c r="V1061" i="8" s="1"/>
  <c r="X1061" i="8" s="1"/>
  <c r="U1062" i="8"/>
  <c r="V1062" i="8" s="1"/>
  <c r="X1062" i="8" s="1"/>
  <c r="U1063" i="8"/>
  <c r="V1063" i="8" s="1"/>
  <c r="X1063" i="8" s="1"/>
  <c r="U1064" i="8"/>
  <c r="V1064" i="8" s="1"/>
  <c r="X1064" i="8" s="1"/>
  <c r="U1065" i="8"/>
  <c r="V1065" i="8" s="1"/>
  <c r="X1065" i="8" s="1"/>
  <c r="U1066" i="8"/>
  <c r="V1066" i="8" s="1"/>
  <c r="X1066" i="8" s="1"/>
  <c r="U1067" i="8"/>
  <c r="V1067" i="8" s="1"/>
  <c r="X1067" i="8" s="1"/>
  <c r="U1068" i="8"/>
  <c r="V1068" i="8" s="1"/>
  <c r="X1068" i="8" s="1"/>
  <c r="U1069" i="8"/>
  <c r="V1069" i="8" s="1"/>
  <c r="X1069" i="8" s="1"/>
  <c r="U1070" i="8"/>
  <c r="V1070" i="8" s="1"/>
  <c r="X1070" i="8" s="1"/>
  <c r="U1071" i="8"/>
  <c r="V1071" i="8" s="1"/>
  <c r="X1071" i="8" s="1"/>
  <c r="U1072" i="8"/>
  <c r="V1072" i="8" s="1"/>
  <c r="X1072" i="8" s="1"/>
  <c r="U1073" i="8"/>
  <c r="V1073" i="8" s="1"/>
  <c r="X1073" i="8" s="1"/>
  <c r="U1074" i="8"/>
  <c r="V1074" i="8" s="1"/>
  <c r="X1074" i="8" s="1"/>
  <c r="U1075" i="8"/>
  <c r="V1075" i="8" s="1"/>
  <c r="X1075" i="8" s="1"/>
  <c r="U1076" i="8"/>
  <c r="V1076" i="8" s="1"/>
  <c r="X1076" i="8" s="1"/>
  <c r="U1077" i="8"/>
  <c r="V1077" i="8" s="1"/>
  <c r="X1077" i="8" s="1"/>
  <c r="U1078" i="8"/>
  <c r="V1078" i="8" s="1"/>
  <c r="X1078" i="8" s="1"/>
  <c r="U1079" i="8"/>
  <c r="V1079" i="8" s="1"/>
  <c r="X1079" i="8" s="1"/>
  <c r="U1080" i="8"/>
  <c r="V1080" i="8" s="1"/>
  <c r="X1080" i="8" s="1"/>
  <c r="U1081" i="8"/>
  <c r="V1081" i="8" s="1"/>
  <c r="X1081" i="8" s="1"/>
  <c r="U1082" i="8"/>
  <c r="V1082" i="8" s="1"/>
  <c r="X1082" i="8" s="1"/>
  <c r="U1083" i="8"/>
  <c r="V1083" i="8" s="1"/>
  <c r="X1083" i="8" s="1"/>
  <c r="U1084" i="8"/>
  <c r="V1084" i="8" s="1"/>
  <c r="X1084" i="8" s="1"/>
  <c r="U1085" i="8"/>
  <c r="V1085" i="8" s="1"/>
  <c r="X1085" i="8" s="1"/>
  <c r="U1086" i="8"/>
  <c r="V1086" i="8" s="1"/>
  <c r="X1086" i="8" s="1"/>
  <c r="U1087" i="8"/>
  <c r="V1087" i="8" s="1"/>
  <c r="X1087" i="8" s="1"/>
  <c r="U1088" i="8"/>
  <c r="V1088" i="8" s="1"/>
  <c r="X1088" i="8" s="1"/>
  <c r="U1089" i="8"/>
  <c r="V1089" i="8" s="1"/>
  <c r="X1089" i="8" s="1"/>
  <c r="U1090" i="8"/>
  <c r="V1090" i="8" s="1"/>
  <c r="X1090" i="8" s="1"/>
  <c r="U1091" i="8"/>
  <c r="V1091" i="8" s="1"/>
  <c r="X1091" i="8" s="1"/>
  <c r="U1092" i="8"/>
  <c r="V1092" i="8" s="1"/>
  <c r="X1092" i="8" s="1"/>
  <c r="U1093" i="8"/>
  <c r="V1093" i="8" s="1"/>
  <c r="X1093" i="8" s="1"/>
  <c r="U1094" i="8"/>
  <c r="V1094" i="8" s="1"/>
  <c r="X1094" i="8" s="1"/>
  <c r="U1095" i="8"/>
  <c r="V1095" i="8" s="1"/>
  <c r="X1095" i="8" s="1"/>
  <c r="U1096" i="8"/>
  <c r="V1096" i="8" s="1"/>
  <c r="X1096" i="8" s="1"/>
  <c r="U1097" i="8"/>
  <c r="V1097" i="8" s="1"/>
  <c r="X1097" i="8" s="1"/>
  <c r="U1098" i="8"/>
  <c r="V1098" i="8" s="1"/>
  <c r="X1098" i="8" s="1"/>
  <c r="U1099" i="8"/>
  <c r="V1099" i="8" s="1"/>
  <c r="X1099" i="8" s="1"/>
  <c r="U1100" i="8"/>
  <c r="V1100" i="8" s="1"/>
  <c r="X1100" i="8" s="1"/>
  <c r="U1101" i="8"/>
  <c r="V1101" i="8" s="1"/>
  <c r="X1101" i="8" s="1"/>
  <c r="U1102" i="8"/>
  <c r="V1102" i="8" s="1"/>
  <c r="X1102" i="8" s="1"/>
  <c r="U1103" i="8"/>
  <c r="V1103" i="8" s="1"/>
  <c r="X1103" i="8" s="1"/>
  <c r="U1104" i="8"/>
  <c r="V1104" i="8" s="1"/>
  <c r="X1104" i="8" s="1"/>
  <c r="U1105" i="8"/>
  <c r="V1105" i="8" s="1"/>
  <c r="X1105" i="8" s="1"/>
  <c r="U1106" i="8"/>
  <c r="V1106" i="8" s="1"/>
  <c r="X1106" i="8" s="1"/>
  <c r="U1107" i="8"/>
  <c r="V1107" i="8" s="1"/>
  <c r="X1107" i="8" s="1"/>
  <c r="U1108" i="8"/>
  <c r="V1108" i="8" s="1"/>
  <c r="X1108" i="8" s="1"/>
  <c r="U1109" i="8"/>
  <c r="V1109" i="8" s="1"/>
  <c r="X1109" i="8" s="1"/>
  <c r="U1110" i="8"/>
  <c r="V1110" i="8" s="1"/>
  <c r="X1110" i="8" s="1"/>
  <c r="U1111" i="8"/>
  <c r="V1111" i="8" s="1"/>
  <c r="X1111" i="8" s="1"/>
  <c r="U1112" i="8"/>
  <c r="V1112" i="8" s="1"/>
  <c r="X1112" i="8" s="1"/>
  <c r="U1113" i="8"/>
  <c r="V1113" i="8" s="1"/>
  <c r="X1113" i="8" s="1"/>
  <c r="U1114" i="8"/>
  <c r="V1114" i="8" s="1"/>
  <c r="X1114" i="8" s="1"/>
  <c r="U1115" i="8"/>
  <c r="V1115" i="8" s="1"/>
  <c r="X1115" i="8" s="1"/>
  <c r="U1116" i="8"/>
  <c r="V1116" i="8" s="1"/>
  <c r="X1116" i="8" s="1"/>
  <c r="U1117" i="8"/>
  <c r="V1117" i="8" s="1"/>
  <c r="X1117" i="8" s="1"/>
  <c r="U1118" i="8"/>
  <c r="V1118" i="8" s="1"/>
  <c r="X1118" i="8" s="1"/>
  <c r="U1119" i="8"/>
  <c r="V1119" i="8" s="1"/>
  <c r="X1119" i="8" s="1"/>
  <c r="U1120" i="8"/>
  <c r="V1120" i="8" s="1"/>
  <c r="X1120" i="8" s="1"/>
  <c r="U1121" i="8"/>
  <c r="V1121" i="8" s="1"/>
  <c r="X1121" i="8" s="1"/>
  <c r="U1122" i="8"/>
  <c r="V1122" i="8" s="1"/>
  <c r="X1122" i="8" s="1"/>
  <c r="U1123" i="8"/>
  <c r="V1123" i="8" s="1"/>
  <c r="X1123" i="8" s="1"/>
  <c r="U1124" i="8"/>
  <c r="V1124" i="8" s="1"/>
  <c r="X1124" i="8" s="1"/>
  <c r="U1125" i="8"/>
  <c r="V1125" i="8" s="1"/>
  <c r="X1125" i="8" s="1"/>
  <c r="U1126" i="8"/>
  <c r="V1126" i="8" s="1"/>
  <c r="X1126" i="8" s="1"/>
  <c r="U1127" i="8"/>
  <c r="V1127" i="8" s="1"/>
  <c r="X1127" i="8" s="1"/>
  <c r="U1128" i="8"/>
  <c r="V1128" i="8" s="1"/>
  <c r="X1128" i="8" s="1"/>
  <c r="U1129" i="8"/>
  <c r="V1129" i="8" s="1"/>
  <c r="X1129" i="8" s="1"/>
  <c r="U1130" i="8"/>
  <c r="V1130" i="8" s="1"/>
  <c r="X1130" i="8" s="1"/>
  <c r="U1131" i="8"/>
  <c r="V1131" i="8" s="1"/>
  <c r="X1131" i="8" s="1"/>
  <c r="U1132" i="8"/>
  <c r="V1132" i="8" s="1"/>
  <c r="X1132" i="8" s="1"/>
  <c r="U1133" i="8"/>
  <c r="V1133" i="8" s="1"/>
  <c r="X1133" i="8" s="1"/>
  <c r="U1134" i="8"/>
  <c r="V1134" i="8" s="1"/>
  <c r="X1134" i="8" s="1"/>
  <c r="U1135" i="8"/>
  <c r="V1135" i="8" s="1"/>
  <c r="X1135" i="8" s="1"/>
  <c r="U1136" i="8"/>
  <c r="V1136" i="8" s="1"/>
  <c r="X1136" i="8" s="1"/>
  <c r="U1137" i="8"/>
  <c r="V1137" i="8" s="1"/>
  <c r="X1137" i="8" s="1"/>
  <c r="U1138" i="8"/>
  <c r="V1138" i="8" s="1"/>
  <c r="X1138" i="8" s="1"/>
  <c r="U1139" i="8"/>
  <c r="V1139" i="8" s="1"/>
  <c r="X1139" i="8" s="1"/>
  <c r="U1140" i="8"/>
  <c r="V1140" i="8" s="1"/>
  <c r="X1140" i="8" s="1"/>
  <c r="U1141" i="8"/>
  <c r="V1141" i="8" s="1"/>
  <c r="X1141" i="8" s="1"/>
  <c r="U1142" i="8"/>
  <c r="V1142" i="8" s="1"/>
  <c r="X1142" i="8" s="1"/>
  <c r="U1143" i="8"/>
  <c r="V1143" i="8" s="1"/>
  <c r="X1143" i="8" s="1"/>
  <c r="U1144" i="8"/>
  <c r="V1144" i="8" s="1"/>
  <c r="X1144" i="8" s="1"/>
  <c r="U1145" i="8"/>
  <c r="V1145" i="8" s="1"/>
  <c r="X1145" i="8" s="1"/>
  <c r="U1146" i="8"/>
  <c r="V1146" i="8" s="1"/>
  <c r="X1146" i="8" s="1"/>
  <c r="U1147" i="8"/>
  <c r="V1147" i="8" s="1"/>
  <c r="X1147" i="8" s="1"/>
  <c r="U1148" i="8"/>
  <c r="V1148" i="8" s="1"/>
  <c r="X1148" i="8" s="1"/>
  <c r="U1149" i="8"/>
  <c r="V1149" i="8" s="1"/>
  <c r="X1149" i="8" s="1"/>
  <c r="U1150" i="8"/>
  <c r="V1150" i="8" s="1"/>
  <c r="X1150" i="8" s="1"/>
  <c r="U1151" i="8"/>
  <c r="V1151" i="8" s="1"/>
  <c r="X1151" i="8" s="1"/>
  <c r="U1152" i="8"/>
  <c r="V1152" i="8" s="1"/>
  <c r="X1152" i="8" s="1"/>
  <c r="U1153" i="8"/>
  <c r="V1153" i="8" s="1"/>
  <c r="X1153" i="8" s="1"/>
  <c r="U1154" i="8"/>
  <c r="V1154" i="8" s="1"/>
  <c r="X1154" i="8" s="1"/>
  <c r="U1155" i="8"/>
  <c r="V1155" i="8" s="1"/>
  <c r="X1155" i="8" s="1"/>
  <c r="U1156" i="8"/>
  <c r="V1156" i="8" s="1"/>
  <c r="X1156" i="8" s="1"/>
  <c r="U1157" i="8"/>
  <c r="V1157" i="8" s="1"/>
  <c r="X1157" i="8" s="1"/>
  <c r="U1158" i="8"/>
  <c r="V1158" i="8" s="1"/>
  <c r="X1158" i="8" s="1"/>
  <c r="U1159" i="8"/>
  <c r="V1159" i="8" s="1"/>
  <c r="X1159" i="8" s="1"/>
  <c r="U1160" i="8"/>
  <c r="V1160" i="8" s="1"/>
  <c r="X1160" i="8" s="1"/>
  <c r="U1161" i="8"/>
  <c r="V1161" i="8" s="1"/>
  <c r="X1161" i="8" s="1"/>
  <c r="U1162" i="8"/>
  <c r="V1162" i="8" s="1"/>
  <c r="X1162" i="8" s="1"/>
  <c r="U1163" i="8"/>
  <c r="V1163" i="8" s="1"/>
  <c r="X1163" i="8" s="1"/>
  <c r="U1164" i="8"/>
  <c r="V1164" i="8" s="1"/>
  <c r="X1164" i="8" s="1"/>
  <c r="U1165" i="8"/>
  <c r="V1165" i="8" s="1"/>
  <c r="X1165" i="8" s="1"/>
  <c r="U1166" i="8"/>
  <c r="V1166" i="8" s="1"/>
  <c r="X1166" i="8" s="1"/>
  <c r="U1167" i="8"/>
  <c r="V1167" i="8" s="1"/>
  <c r="X1167" i="8" s="1"/>
  <c r="U1168" i="8"/>
  <c r="V1168" i="8" s="1"/>
  <c r="X1168" i="8" s="1"/>
  <c r="U1169" i="8"/>
  <c r="V1169" i="8" s="1"/>
  <c r="X1169" i="8" s="1"/>
  <c r="U1170" i="8"/>
  <c r="V1170" i="8" s="1"/>
  <c r="X1170" i="8" s="1"/>
  <c r="U1171" i="8"/>
  <c r="V1171" i="8" s="1"/>
  <c r="X1171" i="8" s="1"/>
  <c r="U1172" i="8"/>
  <c r="V1172" i="8" s="1"/>
  <c r="X1172" i="8" s="1"/>
  <c r="U1173" i="8"/>
  <c r="V1173" i="8" s="1"/>
  <c r="X1173" i="8" s="1"/>
  <c r="U1174" i="8"/>
  <c r="V1174" i="8" s="1"/>
  <c r="X1174" i="8" s="1"/>
  <c r="U1175" i="8"/>
  <c r="V1175" i="8" s="1"/>
  <c r="X1175" i="8" s="1"/>
  <c r="U1176" i="8"/>
  <c r="V1176" i="8" s="1"/>
  <c r="X1176" i="8" s="1"/>
  <c r="U1177" i="8"/>
  <c r="V1177" i="8" s="1"/>
  <c r="X1177" i="8" s="1"/>
  <c r="U1178" i="8"/>
  <c r="V1178" i="8" s="1"/>
  <c r="X1178" i="8" s="1"/>
  <c r="U1179" i="8"/>
  <c r="V1179" i="8" s="1"/>
  <c r="X1179" i="8" s="1"/>
  <c r="U1180" i="8"/>
  <c r="V1180" i="8" s="1"/>
  <c r="X1180" i="8" s="1"/>
  <c r="U1181" i="8"/>
  <c r="V1181" i="8" s="1"/>
  <c r="X1181" i="8" s="1"/>
  <c r="U1182" i="8"/>
  <c r="V1182" i="8" s="1"/>
  <c r="X1182" i="8" s="1"/>
  <c r="U1183" i="8"/>
  <c r="V1183" i="8" s="1"/>
  <c r="X1183" i="8" s="1"/>
  <c r="U1184" i="8"/>
  <c r="V1184" i="8" s="1"/>
  <c r="X1184" i="8" s="1"/>
  <c r="R1184" i="8" s="1"/>
  <c r="U1185" i="8"/>
  <c r="V1185" i="8" s="1"/>
  <c r="X1185" i="8" s="1"/>
  <c r="U1186" i="8"/>
  <c r="V1186" i="8" s="1"/>
  <c r="X1186" i="8" s="1"/>
  <c r="U1187" i="8"/>
  <c r="V1187" i="8" s="1"/>
  <c r="X1187" i="8" s="1"/>
  <c r="U1188" i="8"/>
  <c r="V1188" i="8" s="1"/>
  <c r="X1188" i="8" s="1"/>
  <c r="U1189" i="8"/>
  <c r="V1189" i="8" s="1"/>
  <c r="X1189" i="8" s="1"/>
  <c r="U1190" i="8"/>
  <c r="V1190" i="8" s="1"/>
  <c r="X1190" i="8" s="1"/>
  <c r="U1191" i="8"/>
  <c r="V1191" i="8" s="1"/>
  <c r="X1191" i="8" s="1"/>
  <c r="U1192" i="8"/>
  <c r="V1192" i="8" s="1"/>
  <c r="X1192" i="8" s="1"/>
  <c r="U1193" i="8"/>
  <c r="V1193" i="8" s="1"/>
  <c r="X1193" i="8" s="1"/>
  <c r="U1194" i="8"/>
  <c r="V1194" i="8" s="1"/>
  <c r="X1194" i="8" s="1"/>
  <c r="U1195" i="8"/>
  <c r="V1195" i="8" s="1"/>
  <c r="X1195" i="8" s="1"/>
  <c r="U1196" i="8"/>
  <c r="V1196" i="8" s="1"/>
  <c r="X1196" i="8" s="1"/>
  <c r="U1197" i="8"/>
  <c r="V1197" i="8" s="1"/>
  <c r="X1197" i="8" s="1"/>
  <c r="U1198" i="8"/>
  <c r="V1198" i="8" s="1"/>
  <c r="X1198" i="8" s="1"/>
  <c r="U1199" i="8"/>
  <c r="V1199" i="8" s="1"/>
  <c r="X1199" i="8" s="1"/>
  <c r="U1200" i="8"/>
  <c r="V1200" i="8" s="1"/>
  <c r="X1200" i="8" s="1"/>
  <c r="U1201" i="8"/>
  <c r="V1201" i="8" s="1"/>
  <c r="X1201" i="8" s="1"/>
  <c r="U1202" i="8"/>
  <c r="V1202" i="8" s="1"/>
  <c r="X1202" i="8" s="1"/>
  <c r="U1203" i="8"/>
  <c r="V1203" i="8" s="1"/>
  <c r="X1203" i="8" s="1"/>
  <c r="U1204" i="8"/>
  <c r="V1204" i="8" s="1"/>
  <c r="X1204" i="8" s="1"/>
  <c r="U1205" i="8"/>
  <c r="V1205" i="8" s="1"/>
  <c r="X1205" i="8" s="1"/>
  <c r="U1206" i="8"/>
  <c r="V1206" i="8" s="1"/>
  <c r="X1206" i="8" s="1"/>
  <c r="U1207" i="8"/>
  <c r="V1207" i="8" s="1"/>
  <c r="X1207" i="8" s="1"/>
  <c r="U1208" i="8"/>
  <c r="V1208" i="8" s="1"/>
  <c r="X1208" i="8" s="1"/>
  <c r="U1209" i="8"/>
  <c r="V1209" i="8" s="1"/>
  <c r="X1209" i="8" s="1"/>
  <c r="U1210" i="8"/>
  <c r="V1210" i="8" s="1"/>
  <c r="X1210" i="8" s="1"/>
  <c r="U1211" i="8"/>
  <c r="V1211" i="8" s="1"/>
  <c r="X1211" i="8" s="1"/>
  <c r="U1212" i="8"/>
  <c r="V1212" i="8" s="1"/>
  <c r="X1212" i="8" s="1"/>
  <c r="U1213" i="8"/>
  <c r="V1213" i="8" s="1"/>
  <c r="X1213" i="8" s="1"/>
  <c r="U1214" i="8"/>
  <c r="V1214" i="8" s="1"/>
  <c r="X1214" i="8" s="1"/>
  <c r="U1215" i="8"/>
  <c r="V1215" i="8" s="1"/>
  <c r="X1215" i="8" s="1"/>
  <c r="U1216" i="8"/>
  <c r="V1216" i="8" s="1"/>
  <c r="X1216" i="8" s="1"/>
  <c r="U1217" i="8"/>
  <c r="V1217" i="8" s="1"/>
  <c r="X1217" i="8" s="1"/>
  <c r="U1218" i="8"/>
  <c r="V1218" i="8" s="1"/>
  <c r="X1218" i="8" s="1"/>
  <c r="U1219" i="8"/>
  <c r="V1219" i="8" s="1"/>
  <c r="X1219" i="8" s="1"/>
  <c r="U1220" i="8"/>
  <c r="V1220" i="8" s="1"/>
  <c r="X1220" i="8" s="1"/>
  <c r="U1221" i="8"/>
  <c r="V1221" i="8" s="1"/>
  <c r="X1221" i="8" s="1"/>
  <c r="U1222" i="8"/>
  <c r="V1222" i="8" s="1"/>
  <c r="X1222" i="8" s="1"/>
  <c r="U1223" i="8"/>
  <c r="V1223" i="8" s="1"/>
  <c r="X1223" i="8" s="1"/>
  <c r="U1224" i="8"/>
  <c r="V1224" i="8" s="1"/>
  <c r="X1224" i="8" s="1"/>
  <c r="U1225" i="8"/>
  <c r="V1225" i="8" s="1"/>
  <c r="X1225" i="8" s="1"/>
  <c r="U1226" i="8"/>
  <c r="V1226" i="8" s="1"/>
  <c r="X1226" i="8" s="1"/>
  <c r="U1227" i="8"/>
  <c r="V1227" i="8" s="1"/>
  <c r="X1227" i="8" s="1"/>
  <c r="U1228" i="8"/>
  <c r="V1228" i="8" s="1"/>
  <c r="X1228" i="8" s="1"/>
  <c r="U1229" i="8"/>
  <c r="V1229" i="8" s="1"/>
  <c r="X1229" i="8" s="1"/>
  <c r="U1230" i="8"/>
  <c r="V1230" i="8" s="1"/>
  <c r="X1230" i="8" s="1"/>
  <c r="U1231" i="8"/>
  <c r="V1231" i="8" s="1"/>
  <c r="X1231" i="8" s="1"/>
  <c r="U1232" i="8"/>
  <c r="V1232" i="8" s="1"/>
  <c r="X1232" i="8" s="1"/>
  <c r="U1233" i="8"/>
  <c r="V1233" i="8" s="1"/>
  <c r="X1233" i="8" s="1"/>
  <c r="U1234" i="8"/>
  <c r="V1234" i="8" s="1"/>
  <c r="X1234" i="8" s="1"/>
  <c r="U1235" i="8"/>
  <c r="V1235" i="8" s="1"/>
  <c r="X1235" i="8" s="1"/>
  <c r="U1236" i="8"/>
  <c r="V1236" i="8" s="1"/>
  <c r="X1236" i="8" s="1"/>
  <c r="U1237" i="8"/>
  <c r="V1237" i="8" s="1"/>
  <c r="X1237" i="8" s="1"/>
  <c r="U1238" i="8"/>
  <c r="V1238" i="8" s="1"/>
  <c r="X1238" i="8" s="1"/>
  <c r="U1239" i="8"/>
  <c r="V1239" i="8" s="1"/>
  <c r="X1239" i="8" s="1"/>
  <c r="U1240" i="8"/>
  <c r="V1240" i="8" s="1"/>
  <c r="X1240" i="8" s="1"/>
  <c r="U1241" i="8"/>
  <c r="V1241" i="8" s="1"/>
  <c r="X1241" i="8" s="1"/>
  <c r="U1242" i="8"/>
  <c r="V1242" i="8" s="1"/>
  <c r="X1242" i="8" s="1"/>
  <c r="U1243" i="8"/>
  <c r="V1243" i="8" s="1"/>
  <c r="X1243" i="8" s="1"/>
  <c r="U1244" i="8"/>
  <c r="V1244" i="8" s="1"/>
  <c r="X1244" i="8" s="1"/>
  <c r="U1245" i="8"/>
  <c r="V1245" i="8" s="1"/>
  <c r="X1245" i="8" s="1"/>
  <c r="U1246" i="8"/>
  <c r="V1246" i="8" s="1"/>
  <c r="X1246" i="8" s="1"/>
  <c r="U1247" i="8"/>
  <c r="V1247" i="8" s="1"/>
  <c r="X1247" i="8" s="1"/>
  <c r="U1248" i="8"/>
  <c r="V1248" i="8" s="1"/>
  <c r="X1248" i="8" s="1"/>
  <c r="U1249" i="8"/>
  <c r="V1249" i="8" s="1"/>
  <c r="X1249" i="8" s="1"/>
  <c r="U1250" i="8"/>
  <c r="V1250" i="8" s="1"/>
  <c r="X1250" i="8" s="1"/>
  <c r="U1251" i="8"/>
  <c r="V1251" i="8" s="1"/>
  <c r="X1251" i="8" s="1"/>
  <c r="U1252" i="8"/>
  <c r="V1252" i="8" s="1"/>
  <c r="X1252" i="8" s="1"/>
  <c r="U1253" i="8"/>
  <c r="V1253" i="8" s="1"/>
  <c r="X1253" i="8" s="1"/>
  <c r="U1254" i="8"/>
  <c r="V1254" i="8" s="1"/>
  <c r="X1254" i="8" s="1"/>
  <c r="U1255" i="8"/>
  <c r="V1255" i="8" s="1"/>
  <c r="X1255" i="8" s="1"/>
  <c r="U1256" i="8"/>
  <c r="V1256" i="8" s="1"/>
  <c r="X1256" i="8" s="1"/>
  <c r="U1257" i="8"/>
  <c r="V1257" i="8" s="1"/>
  <c r="X1257" i="8" s="1"/>
  <c r="U1258" i="8"/>
  <c r="V1258" i="8" s="1"/>
  <c r="X1258" i="8" s="1"/>
  <c r="U1259" i="8"/>
  <c r="V1259" i="8" s="1"/>
  <c r="X1259" i="8" s="1"/>
  <c r="U1260" i="8"/>
  <c r="V1260" i="8" s="1"/>
  <c r="X1260" i="8" s="1"/>
  <c r="U1261" i="8"/>
  <c r="V1261" i="8" s="1"/>
  <c r="X1261" i="8" s="1"/>
  <c r="U1262" i="8"/>
  <c r="V1262" i="8" s="1"/>
  <c r="X1262" i="8" s="1"/>
  <c r="U1263" i="8"/>
  <c r="V1263" i="8" s="1"/>
  <c r="X1263" i="8" s="1"/>
  <c r="U1264" i="8"/>
  <c r="V1264" i="8" s="1"/>
  <c r="X1264" i="8" s="1"/>
  <c r="U1265" i="8"/>
  <c r="V1265" i="8" s="1"/>
  <c r="X1265" i="8" s="1"/>
  <c r="U1266" i="8"/>
  <c r="V1266" i="8" s="1"/>
  <c r="X1266" i="8" s="1"/>
  <c r="U1267" i="8"/>
  <c r="V1267" i="8" s="1"/>
  <c r="X1267" i="8" s="1"/>
  <c r="U1268" i="8"/>
  <c r="V1268" i="8" s="1"/>
  <c r="X1268" i="8" s="1"/>
  <c r="U1269" i="8"/>
  <c r="V1269" i="8" s="1"/>
  <c r="X1269" i="8" s="1"/>
  <c r="U1270" i="8"/>
  <c r="V1270" i="8" s="1"/>
  <c r="X1270" i="8" s="1"/>
  <c r="U1271" i="8"/>
  <c r="V1271" i="8" s="1"/>
  <c r="X1271" i="8" s="1"/>
  <c r="U1272" i="8"/>
  <c r="V1272" i="8" s="1"/>
  <c r="X1272" i="8" s="1"/>
  <c r="U1273" i="8"/>
  <c r="V1273" i="8" s="1"/>
  <c r="X1273" i="8" s="1"/>
  <c r="U1274" i="8"/>
  <c r="V1274" i="8" s="1"/>
  <c r="X1274" i="8" s="1"/>
  <c r="U1275" i="8"/>
  <c r="V1275" i="8" s="1"/>
  <c r="X1275" i="8" s="1"/>
  <c r="U1276" i="8"/>
  <c r="V1276" i="8" s="1"/>
  <c r="X1276" i="8" s="1"/>
  <c r="U1277" i="8"/>
  <c r="V1277" i="8" s="1"/>
  <c r="X1277" i="8" s="1"/>
  <c r="U1278" i="8"/>
  <c r="V1278" i="8" s="1"/>
  <c r="X1278" i="8" s="1"/>
  <c r="U1279" i="8"/>
  <c r="V1279" i="8" s="1"/>
  <c r="X1279" i="8" s="1"/>
  <c r="U1280" i="8"/>
  <c r="V1280" i="8" s="1"/>
  <c r="X1280" i="8" s="1"/>
  <c r="U1281" i="8"/>
  <c r="V1281" i="8" s="1"/>
  <c r="X1281" i="8" s="1"/>
  <c r="U1282" i="8"/>
  <c r="V1282" i="8" s="1"/>
  <c r="X1282" i="8" s="1"/>
  <c r="U1283" i="8"/>
  <c r="V1283" i="8" s="1"/>
  <c r="X1283" i="8" s="1"/>
  <c r="U1284" i="8"/>
  <c r="V1284" i="8" s="1"/>
  <c r="X1284" i="8" s="1"/>
  <c r="U1285" i="8"/>
  <c r="V1285" i="8" s="1"/>
  <c r="X1285" i="8" s="1"/>
  <c r="U1286" i="8"/>
  <c r="V1286" i="8" s="1"/>
  <c r="X1286" i="8" s="1"/>
  <c r="U1287" i="8"/>
  <c r="V1287" i="8" s="1"/>
  <c r="X1287" i="8" s="1"/>
  <c r="U1288" i="8"/>
  <c r="V1288" i="8" s="1"/>
  <c r="X1288" i="8" s="1"/>
  <c r="U1289" i="8"/>
  <c r="V1289" i="8" s="1"/>
  <c r="X1289" i="8" s="1"/>
  <c r="U1290" i="8"/>
  <c r="V1290" i="8" s="1"/>
  <c r="X1290" i="8" s="1"/>
  <c r="U1291" i="8"/>
  <c r="V1291" i="8" s="1"/>
  <c r="X1291" i="8" s="1"/>
  <c r="U1292" i="8"/>
  <c r="V1292" i="8" s="1"/>
  <c r="X1292" i="8" s="1"/>
  <c r="U1293" i="8"/>
  <c r="V1293" i="8" s="1"/>
  <c r="X1293" i="8" s="1"/>
  <c r="U1294" i="8"/>
  <c r="V1294" i="8" s="1"/>
  <c r="X1294" i="8" s="1"/>
  <c r="U1295" i="8"/>
  <c r="V1295" i="8" s="1"/>
  <c r="X1295" i="8" s="1"/>
  <c r="U1296" i="8"/>
  <c r="V1296" i="8" s="1"/>
  <c r="X1296" i="8" s="1"/>
  <c r="U1297" i="8"/>
  <c r="V1297" i="8" s="1"/>
  <c r="X1297" i="8" s="1"/>
  <c r="U1298" i="8"/>
  <c r="V1298" i="8" s="1"/>
  <c r="X1298" i="8" s="1"/>
  <c r="U1299" i="8"/>
  <c r="V1299" i="8" s="1"/>
  <c r="X1299" i="8" s="1"/>
  <c r="U1300" i="8"/>
  <c r="V1300" i="8" s="1"/>
  <c r="X1300" i="8" s="1"/>
  <c r="U1301" i="8"/>
  <c r="V1301" i="8" s="1"/>
  <c r="X1301" i="8" s="1"/>
  <c r="U1302" i="8"/>
  <c r="V1302" i="8" s="1"/>
  <c r="X1302" i="8" s="1"/>
  <c r="U1303" i="8"/>
  <c r="V1303" i="8" s="1"/>
  <c r="X1303" i="8" s="1"/>
  <c r="U1304" i="8"/>
  <c r="V1304" i="8" s="1"/>
  <c r="X1304" i="8" s="1"/>
  <c r="U1305" i="8"/>
  <c r="V1305" i="8" s="1"/>
  <c r="X1305" i="8" s="1"/>
  <c r="U1306" i="8"/>
  <c r="V1306" i="8" s="1"/>
  <c r="X1306" i="8" s="1"/>
  <c r="U1307" i="8"/>
  <c r="V1307" i="8" s="1"/>
  <c r="X1307" i="8" s="1"/>
  <c r="U1308" i="8"/>
  <c r="V1308" i="8" s="1"/>
  <c r="X1308" i="8" s="1"/>
  <c r="U1309" i="8"/>
  <c r="V1309" i="8" s="1"/>
  <c r="X1309" i="8" s="1"/>
  <c r="U1310" i="8"/>
  <c r="V1310" i="8" s="1"/>
  <c r="X1310" i="8" s="1"/>
  <c r="U1311" i="8"/>
  <c r="V1311" i="8" s="1"/>
  <c r="X1311" i="8" s="1"/>
  <c r="U1312" i="8"/>
  <c r="V1312" i="8" s="1"/>
  <c r="X1312" i="8" s="1"/>
  <c r="U1313" i="8"/>
  <c r="V1313" i="8" s="1"/>
  <c r="X1313" i="8" s="1"/>
  <c r="U1314" i="8"/>
  <c r="V1314" i="8" s="1"/>
  <c r="X1314" i="8" s="1"/>
  <c r="U1315" i="8"/>
  <c r="V1315" i="8" s="1"/>
  <c r="X1315" i="8" s="1"/>
  <c r="U1316" i="8"/>
  <c r="V1316" i="8" s="1"/>
  <c r="X1316" i="8" s="1"/>
  <c r="U1317" i="8"/>
  <c r="V1317" i="8" s="1"/>
  <c r="X1317" i="8" s="1"/>
  <c r="U1318" i="8"/>
  <c r="V1318" i="8" s="1"/>
  <c r="X1318" i="8" s="1"/>
  <c r="U1319" i="8"/>
  <c r="V1319" i="8" s="1"/>
  <c r="X1319" i="8" s="1"/>
  <c r="U1320" i="8"/>
  <c r="V1320" i="8" s="1"/>
  <c r="X1320" i="8" s="1"/>
  <c r="U1321" i="8"/>
  <c r="V1321" i="8" s="1"/>
  <c r="X1321" i="8" s="1"/>
  <c r="U1322" i="8"/>
  <c r="V1322" i="8" s="1"/>
  <c r="X1322" i="8" s="1"/>
  <c r="U1323" i="8"/>
  <c r="V1323" i="8" s="1"/>
  <c r="X1323" i="8" s="1"/>
  <c r="U1324" i="8"/>
  <c r="V1324" i="8" s="1"/>
  <c r="X1324" i="8" s="1"/>
  <c r="U1325" i="8"/>
  <c r="V1325" i="8" s="1"/>
  <c r="X1325" i="8" s="1"/>
  <c r="U1326" i="8"/>
  <c r="V1326" i="8" s="1"/>
  <c r="X1326" i="8" s="1"/>
  <c r="U1327" i="8"/>
  <c r="V1327" i="8" s="1"/>
  <c r="X1327" i="8" s="1"/>
  <c r="U1328" i="8"/>
  <c r="V1328" i="8" s="1"/>
  <c r="X1328" i="8" s="1"/>
  <c r="U1329" i="8"/>
  <c r="V1329" i="8" s="1"/>
  <c r="X1329" i="8" s="1"/>
  <c r="U1330" i="8"/>
  <c r="V1330" i="8" s="1"/>
  <c r="X1330" i="8" s="1"/>
  <c r="U1331" i="8"/>
  <c r="V1331" i="8" s="1"/>
  <c r="X1331" i="8" s="1"/>
  <c r="U1332" i="8"/>
  <c r="V1332" i="8" s="1"/>
  <c r="X1332" i="8" s="1"/>
  <c r="U1333" i="8"/>
  <c r="V1333" i="8" s="1"/>
  <c r="X1333" i="8" s="1"/>
  <c r="U1334" i="8"/>
  <c r="V1334" i="8" s="1"/>
  <c r="X1334" i="8" s="1"/>
  <c r="U1335" i="8"/>
  <c r="V1335" i="8" s="1"/>
  <c r="X1335" i="8" s="1"/>
  <c r="U1336" i="8"/>
  <c r="V1336" i="8" s="1"/>
  <c r="X1336" i="8" s="1"/>
  <c r="U1337" i="8"/>
  <c r="V1337" i="8" s="1"/>
  <c r="X1337" i="8" s="1"/>
  <c r="U1338" i="8"/>
  <c r="V1338" i="8" s="1"/>
  <c r="X1338" i="8" s="1"/>
  <c r="U1339" i="8"/>
  <c r="V1339" i="8" s="1"/>
  <c r="X1339" i="8" s="1"/>
  <c r="U1340" i="8"/>
  <c r="V1340" i="8" s="1"/>
  <c r="X1340" i="8" s="1"/>
  <c r="U1341" i="8"/>
  <c r="V1341" i="8" s="1"/>
  <c r="X1341" i="8" s="1"/>
  <c r="U1342" i="8"/>
  <c r="V1342" i="8" s="1"/>
  <c r="X1342" i="8" s="1"/>
  <c r="U1343" i="8"/>
  <c r="V1343" i="8" s="1"/>
  <c r="X1343" i="8" s="1"/>
  <c r="U1344" i="8"/>
  <c r="V1344" i="8" s="1"/>
  <c r="X1344" i="8" s="1"/>
  <c r="U1345" i="8"/>
  <c r="V1345" i="8" s="1"/>
  <c r="X1345" i="8" s="1"/>
  <c r="U1346" i="8"/>
  <c r="V1346" i="8" s="1"/>
  <c r="X1346" i="8" s="1"/>
  <c r="U1347" i="8"/>
  <c r="V1347" i="8" s="1"/>
  <c r="X1347" i="8" s="1"/>
  <c r="U1348" i="8"/>
  <c r="V1348" i="8" s="1"/>
  <c r="X1348" i="8" s="1"/>
  <c r="U1349" i="8"/>
  <c r="V1349" i="8" s="1"/>
  <c r="X1349" i="8" s="1"/>
  <c r="U1350" i="8"/>
  <c r="V1350" i="8" s="1"/>
  <c r="X1350" i="8" s="1"/>
  <c r="U1351" i="8"/>
  <c r="V1351" i="8" s="1"/>
  <c r="X1351" i="8" s="1"/>
  <c r="U1352" i="8"/>
  <c r="V1352" i="8" s="1"/>
  <c r="X1352" i="8" s="1"/>
  <c r="U1353" i="8"/>
  <c r="V1353" i="8" s="1"/>
  <c r="X1353" i="8" s="1"/>
  <c r="U1354" i="8"/>
  <c r="V1354" i="8" s="1"/>
  <c r="X1354" i="8" s="1"/>
  <c r="U1355" i="8"/>
  <c r="V1355" i="8" s="1"/>
  <c r="X1355" i="8" s="1"/>
  <c r="U1356" i="8"/>
  <c r="V1356" i="8" s="1"/>
  <c r="X1356" i="8" s="1"/>
  <c r="U1357" i="8"/>
  <c r="V1357" i="8" s="1"/>
  <c r="X1357" i="8" s="1"/>
  <c r="U1358" i="8"/>
  <c r="V1358" i="8" s="1"/>
  <c r="X1358" i="8" s="1"/>
  <c r="U1359" i="8"/>
  <c r="V1359" i="8" s="1"/>
  <c r="X1359" i="8" s="1"/>
  <c r="U1360" i="8"/>
  <c r="V1360" i="8" s="1"/>
  <c r="X1360" i="8" s="1"/>
  <c r="U1361" i="8"/>
  <c r="V1361" i="8" s="1"/>
  <c r="X1361" i="8" s="1"/>
  <c r="U1362" i="8"/>
  <c r="V1362" i="8" s="1"/>
  <c r="X1362" i="8" s="1"/>
  <c r="U1363" i="8"/>
  <c r="V1363" i="8" s="1"/>
  <c r="X1363" i="8" s="1"/>
  <c r="U1364" i="8"/>
  <c r="V1364" i="8" s="1"/>
  <c r="X1364" i="8" s="1"/>
  <c r="U1365" i="8"/>
  <c r="V1365" i="8" s="1"/>
  <c r="X1365" i="8" s="1"/>
  <c r="U1366" i="8"/>
  <c r="V1366" i="8" s="1"/>
  <c r="X1366" i="8" s="1"/>
  <c r="U1367" i="8"/>
  <c r="V1367" i="8" s="1"/>
  <c r="X1367" i="8" s="1"/>
  <c r="U1368" i="8"/>
  <c r="V1368" i="8" s="1"/>
  <c r="X1368" i="8" s="1"/>
  <c r="U1369" i="8"/>
  <c r="V1369" i="8" s="1"/>
  <c r="X1369" i="8" s="1"/>
  <c r="U1370" i="8"/>
  <c r="V1370" i="8" s="1"/>
  <c r="X1370" i="8" s="1"/>
  <c r="U1371" i="8"/>
  <c r="V1371" i="8" s="1"/>
  <c r="X1371" i="8" s="1"/>
  <c r="U1372" i="8"/>
  <c r="V1372" i="8" s="1"/>
  <c r="X1372" i="8" s="1"/>
  <c r="U1373" i="8"/>
  <c r="V1373" i="8" s="1"/>
  <c r="X1373" i="8" s="1"/>
  <c r="U1374" i="8"/>
  <c r="V1374" i="8" s="1"/>
  <c r="X1374" i="8" s="1"/>
  <c r="U1375" i="8"/>
  <c r="V1375" i="8" s="1"/>
  <c r="X1375" i="8" s="1"/>
  <c r="U1376" i="8"/>
  <c r="V1376" i="8" s="1"/>
  <c r="X1376" i="8" s="1"/>
  <c r="U1377" i="8"/>
  <c r="V1377" i="8" s="1"/>
  <c r="X1377" i="8" s="1"/>
  <c r="U1378" i="8"/>
  <c r="V1378" i="8" s="1"/>
  <c r="X1378" i="8" s="1"/>
  <c r="U1379" i="8"/>
  <c r="V1379" i="8" s="1"/>
  <c r="X1379" i="8" s="1"/>
  <c r="U1380" i="8"/>
  <c r="V1380" i="8" s="1"/>
  <c r="X1380" i="8" s="1"/>
  <c r="U1381" i="8"/>
  <c r="V1381" i="8" s="1"/>
  <c r="X1381" i="8" s="1"/>
  <c r="U1382" i="8"/>
  <c r="V1382" i="8" s="1"/>
  <c r="X1382" i="8" s="1"/>
  <c r="U1383" i="8"/>
  <c r="V1383" i="8" s="1"/>
  <c r="X1383" i="8" s="1"/>
  <c r="U1384" i="8"/>
  <c r="V1384" i="8" s="1"/>
  <c r="X1384" i="8" s="1"/>
  <c r="U1385" i="8"/>
  <c r="V1385" i="8" s="1"/>
  <c r="X1385" i="8" s="1"/>
  <c r="U1386" i="8"/>
  <c r="V1386" i="8" s="1"/>
  <c r="X1386" i="8" s="1"/>
  <c r="U1387" i="8"/>
  <c r="V1387" i="8" s="1"/>
  <c r="X1387" i="8" s="1"/>
  <c r="U1388" i="8"/>
  <c r="V1388" i="8" s="1"/>
  <c r="X1388" i="8" s="1"/>
  <c r="U1389" i="8"/>
  <c r="V1389" i="8" s="1"/>
  <c r="X1389" i="8" s="1"/>
  <c r="U1390" i="8"/>
  <c r="V1390" i="8" s="1"/>
  <c r="X1390" i="8" s="1"/>
  <c r="U1391" i="8"/>
  <c r="V1391" i="8" s="1"/>
  <c r="X1391" i="8" s="1"/>
  <c r="U1392" i="8"/>
  <c r="V1392" i="8" s="1"/>
  <c r="X1392" i="8" s="1"/>
  <c r="U1393" i="8"/>
  <c r="V1393" i="8" s="1"/>
  <c r="X1393" i="8" s="1"/>
  <c r="U1394" i="8"/>
  <c r="V1394" i="8" s="1"/>
  <c r="X1394" i="8" s="1"/>
  <c r="U1395" i="8"/>
  <c r="V1395" i="8" s="1"/>
  <c r="X1395" i="8" s="1"/>
  <c r="U1396" i="8"/>
  <c r="V1396" i="8" s="1"/>
  <c r="X1396" i="8" s="1"/>
  <c r="U1397" i="8"/>
  <c r="V1397" i="8" s="1"/>
  <c r="X1397" i="8" s="1"/>
  <c r="U1398" i="8"/>
  <c r="V1398" i="8" s="1"/>
  <c r="X1398" i="8" s="1"/>
  <c r="U1399" i="8"/>
  <c r="V1399" i="8" s="1"/>
  <c r="X1399" i="8" s="1"/>
  <c r="U1400" i="8"/>
  <c r="V1400" i="8" s="1"/>
  <c r="X1400" i="8" s="1"/>
  <c r="U1401" i="8"/>
  <c r="V1401" i="8" s="1"/>
  <c r="X1401" i="8" s="1"/>
  <c r="U1402" i="8"/>
  <c r="V1402" i="8" s="1"/>
  <c r="X1402" i="8" s="1"/>
  <c r="U1403" i="8"/>
  <c r="V1403" i="8" s="1"/>
  <c r="X1403" i="8" s="1"/>
  <c r="U1404" i="8"/>
  <c r="V1404" i="8" s="1"/>
  <c r="X1404" i="8" s="1"/>
  <c r="U1405" i="8"/>
  <c r="V1405" i="8" s="1"/>
  <c r="X1405" i="8" s="1"/>
  <c r="U1406" i="8"/>
  <c r="V1406" i="8" s="1"/>
  <c r="X1406" i="8" s="1"/>
  <c r="U1407" i="8"/>
  <c r="V1407" i="8" s="1"/>
  <c r="X1407" i="8" s="1"/>
  <c r="U1408" i="8"/>
  <c r="V1408" i="8" s="1"/>
  <c r="X1408" i="8" s="1"/>
  <c r="U1409" i="8"/>
  <c r="V1409" i="8" s="1"/>
  <c r="X1409" i="8" s="1"/>
  <c r="U1410" i="8"/>
  <c r="V1410" i="8" s="1"/>
  <c r="X1410" i="8" s="1"/>
  <c r="U1411" i="8"/>
  <c r="V1411" i="8" s="1"/>
  <c r="X1411" i="8" s="1"/>
  <c r="U1412" i="8"/>
  <c r="V1412" i="8" s="1"/>
  <c r="X1412" i="8" s="1"/>
  <c r="U1413" i="8"/>
  <c r="V1413" i="8" s="1"/>
  <c r="X1413" i="8" s="1"/>
  <c r="U1414" i="8"/>
  <c r="V1414" i="8" s="1"/>
  <c r="X1414" i="8" s="1"/>
  <c r="U1415" i="8"/>
  <c r="V1415" i="8" s="1"/>
  <c r="X1415" i="8" s="1"/>
  <c r="U1416" i="8"/>
  <c r="V1416" i="8" s="1"/>
  <c r="X1416" i="8" s="1"/>
  <c r="U1417" i="8"/>
  <c r="V1417" i="8" s="1"/>
  <c r="X1417" i="8" s="1"/>
  <c r="U1418" i="8"/>
  <c r="V1418" i="8" s="1"/>
  <c r="X1418" i="8" s="1"/>
  <c r="U1419" i="8"/>
  <c r="V1419" i="8" s="1"/>
  <c r="X1419" i="8" s="1"/>
  <c r="U1420" i="8"/>
  <c r="V1420" i="8" s="1"/>
  <c r="X1420" i="8" s="1"/>
  <c r="U1421" i="8"/>
  <c r="V1421" i="8" s="1"/>
  <c r="X1421" i="8" s="1"/>
  <c r="U1422" i="8"/>
  <c r="V1422" i="8" s="1"/>
  <c r="X1422" i="8" s="1"/>
  <c r="U1423" i="8"/>
  <c r="V1423" i="8" s="1"/>
  <c r="X1423" i="8" s="1"/>
  <c r="U1424" i="8"/>
  <c r="V1424" i="8" s="1"/>
  <c r="X1424" i="8" s="1"/>
  <c r="U1425" i="8"/>
  <c r="V1425" i="8" s="1"/>
  <c r="X1425" i="8" s="1"/>
  <c r="U1426" i="8"/>
  <c r="V1426" i="8" s="1"/>
  <c r="X1426" i="8" s="1"/>
  <c r="U1427" i="8"/>
  <c r="V1427" i="8" s="1"/>
  <c r="X1427" i="8" s="1"/>
  <c r="U1428" i="8"/>
  <c r="V1428" i="8" s="1"/>
  <c r="X1428" i="8" s="1"/>
  <c r="U1429" i="8"/>
  <c r="V1429" i="8" s="1"/>
  <c r="X1429" i="8" s="1"/>
  <c r="U1430" i="8"/>
  <c r="V1430" i="8" s="1"/>
  <c r="X1430" i="8" s="1"/>
  <c r="U1431" i="8"/>
  <c r="V1431" i="8" s="1"/>
  <c r="X1431" i="8" s="1"/>
  <c r="U1432" i="8"/>
  <c r="V1432" i="8" s="1"/>
  <c r="X1432" i="8" s="1"/>
  <c r="U1433" i="8"/>
  <c r="V1433" i="8" s="1"/>
  <c r="X1433" i="8" s="1"/>
  <c r="U1434" i="8"/>
  <c r="V1434" i="8" s="1"/>
  <c r="X1434" i="8" s="1"/>
  <c r="U1435" i="8"/>
  <c r="V1435" i="8" s="1"/>
  <c r="X1435" i="8" s="1"/>
  <c r="U1436" i="8"/>
  <c r="V1436" i="8" s="1"/>
  <c r="X1436" i="8" s="1"/>
  <c r="U1437" i="8"/>
  <c r="V1437" i="8" s="1"/>
  <c r="X1437" i="8" s="1"/>
  <c r="U1438" i="8"/>
  <c r="V1438" i="8" s="1"/>
  <c r="X1438" i="8" s="1"/>
  <c r="U1439" i="8"/>
  <c r="V1439" i="8" s="1"/>
  <c r="X1439" i="8" s="1"/>
  <c r="U1440" i="8"/>
  <c r="V1440" i="8" s="1"/>
  <c r="X1440" i="8" s="1"/>
  <c r="U1441" i="8"/>
  <c r="V1441" i="8" s="1"/>
  <c r="X1441" i="8" s="1"/>
  <c r="U1442" i="8"/>
  <c r="V1442" i="8" s="1"/>
  <c r="X1442" i="8" s="1"/>
  <c r="U1443" i="8"/>
  <c r="V1443" i="8" s="1"/>
  <c r="X1443" i="8" s="1"/>
  <c r="U1444" i="8"/>
  <c r="V1444" i="8" s="1"/>
  <c r="X1444" i="8" s="1"/>
  <c r="U1445" i="8"/>
  <c r="V1445" i="8" s="1"/>
  <c r="X1445" i="8" s="1"/>
  <c r="U1446" i="8"/>
  <c r="V1446" i="8" s="1"/>
  <c r="X1446" i="8" s="1"/>
  <c r="U1447" i="8"/>
  <c r="V1447" i="8" s="1"/>
  <c r="X1447" i="8" s="1"/>
  <c r="U1448" i="8"/>
  <c r="V1448" i="8" s="1"/>
  <c r="X1448" i="8" s="1"/>
  <c r="U1449" i="8"/>
  <c r="V1449" i="8" s="1"/>
  <c r="X1449" i="8" s="1"/>
  <c r="U1450" i="8"/>
  <c r="V1450" i="8" s="1"/>
  <c r="X1450" i="8" s="1"/>
  <c r="U1451" i="8"/>
  <c r="V1451" i="8" s="1"/>
  <c r="X1451" i="8" s="1"/>
  <c r="U1452" i="8"/>
  <c r="V1452" i="8" s="1"/>
  <c r="X1452" i="8" s="1"/>
  <c r="U1453" i="8"/>
  <c r="V1453" i="8" s="1"/>
  <c r="X1453" i="8" s="1"/>
  <c r="U1454" i="8"/>
  <c r="V1454" i="8" s="1"/>
  <c r="X1454" i="8" s="1"/>
  <c r="U1455" i="8"/>
  <c r="V1455" i="8" s="1"/>
  <c r="X1455" i="8" s="1"/>
  <c r="U1456" i="8"/>
  <c r="V1456" i="8" s="1"/>
  <c r="X1456" i="8" s="1"/>
  <c r="U1457" i="8"/>
  <c r="V1457" i="8" s="1"/>
  <c r="X1457" i="8" s="1"/>
  <c r="U1458" i="8"/>
  <c r="V1458" i="8" s="1"/>
  <c r="X1458" i="8" s="1"/>
  <c r="U1459" i="8"/>
  <c r="V1459" i="8" s="1"/>
  <c r="X1459" i="8" s="1"/>
  <c r="U1460" i="8"/>
  <c r="V1460" i="8" s="1"/>
  <c r="X1460" i="8" s="1"/>
  <c r="U1461" i="8"/>
  <c r="V1461" i="8" s="1"/>
  <c r="X1461" i="8" s="1"/>
  <c r="U1462" i="8"/>
  <c r="V1462" i="8" s="1"/>
  <c r="X1462" i="8" s="1"/>
  <c r="U1463" i="8"/>
  <c r="V1463" i="8" s="1"/>
  <c r="X1463" i="8" s="1"/>
  <c r="U1464" i="8"/>
  <c r="V1464" i="8" s="1"/>
  <c r="X1464" i="8" s="1"/>
  <c r="U1465" i="8"/>
  <c r="V1465" i="8" s="1"/>
  <c r="X1465" i="8" s="1"/>
  <c r="U1466" i="8"/>
  <c r="V1466" i="8" s="1"/>
  <c r="X1466" i="8" s="1"/>
  <c r="U1467" i="8"/>
  <c r="V1467" i="8" s="1"/>
  <c r="X1467" i="8" s="1"/>
  <c r="U1468" i="8"/>
  <c r="V1468" i="8" s="1"/>
  <c r="X1468" i="8" s="1"/>
  <c r="U1469" i="8"/>
  <c r="V1469" i="8" s="1"/>
  <c r="X1469" i="8" s="1"/>
  <c r="U1470" i="8"/>
  <c r="V1470" i="8" s="1"/>
  <c r="X1470" i="8" s="1"/>
  <c r="U1471" i="8"/>
  <c r="V1471" i="8" s="1"/>
  <c r="X1471" i="8" s="1"/>
  <c r="U1472" i="8"/>
  <c r="V1472" i="8" s="1"/>
  <c r="X1472" i="8" s="1"/>
  <c r="U1473" i="8"/>
  <c r="V1473" i="8" s="1"/>
  <c r="X1473" i="8" s="1"/>
  <c r="U1474" i="8"/>
  <c r="V1474" i="8" s="1"/>
  <c r="X1474" i="8" s="1"/>
  <c r="X6" i="8"/>
  <c r="T1487" i="8"/>
  <c r="AE11" i="8" s="1"/>
  <c r="K1488" i="8"/>
  <c r="N1487" i="8"/>
  <c r="M1487" i="8"/>
  <c r="N1486" i="8"/>
  <c r="M1486" i="8"/>
  <c r="N1485" i="8"/>
  <c r="M1485" i="8"/>
  <c r="N1484" i="8"/>
  <c r="M1484" i="8"/>
  <c r="N1483" i="8"/>
  <c r="M1483" i="8"/>
  <c r="N1482" i="8"/>
  <c r="M1482" i="8"/>
  <c r="N1481" i="8"/>
  <c r="M1481" i="8"/>
  <c r="N1480" i="8"/>
  <c r="M1480" i="8"/>
  <c r="N1479" i="8"/>
  <c r="M1479" i="8"/>
  <c r="N1478" i="8"/>
  <c r="M1478" i="8"/>
  <c r="N1477" i="8"/>
  <c r="M1477" i="8"/>
  <c r="N1476" i="8"/>
  <c r="M1476" i="8"/>
  <c r="N1475" i="8"/>
  <c r="M1475" i="8"/>
  <c r="N1474" i="8"/>
  <c r="M1474" i="8"/>
  <c r="N1473" i="8"/>
  <c r="M1473" i="8"/>
  <c r="N1472" i="8"/>
  <c r="M1472" i="8"/>
  <c r="N1471" i="8"/>
  <c r="M1471" i="8"/>
  <c r="M1469" i="8"/>
  <c r="M1468" i="8"/>
  <c r="N1467" i="8"/>
  <c r="M1467" i="8"/>
  <c r="N1466" i="8"/>
  <c r="M1466" i="8"/>
  <c r="N1465" i="8"/>
  <c r="M1465" i="8"/>
  <c r="N1464" i="8"/>
  <c r="M1464" i="8"/>
  <c r="N1463" i="8"/>
  <c r="M1463" i="8"/>
  <c r="N1462" i="8"/>
  <c r="M1462" i="8"/>
  <c r="N1461" i="8"/>
  <c r="M1461" i="8"/>
  <c r="N1460" i="8"/>
  <c r="M1460" i="8"/>
  <c r="N1459" i="8"/>
  <c r="M1459" i="8"/>
  <c r="N1457" i="8"/>
  <c r="M1457" i="8"/>
  <c r="N1456" i="8"/>
  <c r="M1456" i="8"/>
  <c r="N1454" i="8"/>
  <c r="M1454" i="8"/>
  <c r="N1453" i="8"/>
  <c r="M1453" i="8"/>
  <c r="N1452" i="8"/>
  <c r="M1452" i="8"/>
  <c r="N1451" i="8"/>
  <c r="M1451" i="8"/>
  <c r="N1450" i="8"/>
  <c r="M1450" i="8"/>
  <c r="N1449" i="8"/>
  <c r="M1449" i="8"/>
  <c r="N1448" i="8"/>
  <c r="M1448" i="8"/>
  <c r="M1446" i="8"/>
  <c r="N1445" i="8"/>
  <c r="I1445" i="8" s="1"/>
  <c r="J1445" i="8" s="1"/>
  <c r="M1445" i="8"/>
  <c r="N1444" i="8"/>
  <c r="I1444" i="8" s="1"/>
  <c r="J1444" i="8" s="1"/>
  <c r="M1444" i="8"/>
  <c r="N1442" i="8"/>
  <c r="M1442" i="8"/>
  <c r="N1441" i="8"/>
  <c r="M1441" i="8"/>
  <c r="N1440" i="8"/>
  <c r="M1440" i="8"/>
  <c r="N1438" i="8"/>
  <c r="M1438" i="8"/>
  <c r="N1437" i="8"/>
  <c r="M1437" i="8"/>
  <c r="N1436" i="8"/>
  <c r="M1436" i="8"/>
  <c r="N1435" i="8"/>
  <c r="M1435" i="8"/>
  <c r="N1434" i="8"/>
  <c r="M1434" i="8"/>
  <c r="N1433" i="8"/>
  <c r="M1433" i="8"/>
  <c r="N1432" i="8"/>
  <c r="M1432" i="8"/>
  <c r="N1431" i="8"/>
  <c r="M1431" i="8"/>
  <c r="N1430" i="8"/>
  <c r="M1430" i="8"/>
  <c r="N1429" i="8"/>
  <c r="M1429" i="8"/>
  <c r="N1427" i="8"/>
  <c r="M1427" i="8"/>
  <c r="N1426" i="8"/>
  <c r="M1426" i="8"/>
  <c r="N1425" i="8"/>
  <c r="M1425" i="8"/>
  <c r="N1424" i="8"/>
  <c r="M1424" i="8"/>
  <c r="N1423" i="8"/>
  <c r="M1423" i="8"/>
  <c r="N1422" i="8"/>
  <c r="M1422" i="8"/>
  <c r="N1421" i="8"/>
  <c r="M1421" i="8"/>
  <c r="N1420" i="8"/>
  <c r="M1420" i="8"/>
  <c r="N1419" i="8"/>
  <c r="M1419" i="8"/>
  <c r="N1418" i="8"/>
  <c r="M1418" i="8"/>
  <c r="N1417" i="8"/>
  <c r="M1417" i="8"/>
  <c r="N1416" i="8"/>
  <c r="M1416" i="8"/>
  <c r="N1415" i="8"/>
  <c r="M1415" i="8"/>
  <c r="N1414" i="8"/>
  <c r="M1414" i="8"/>
  <c r="N1413" i="8"/>
  <c r="M1413" i="8"/>
  <c r="N1412" i="8"/>
  <c r="M1412" i="8"/>
  <c r="N1411" i="8"/>
  <c r="M1411" i="8"/>
  <c r="N1410" i="8"/>
  <c r="M1410" i="8"/>
  <c r="N1409" i="8"/>
  <c r="M1409" i="8"/>
  <c r="N1408" i="8"/>
  <c r="M1408" i="8"/>
  <c r="N1407" i="8"/>
  <c r="M1407" i="8"/>
  <c r="N1406" i="8"/>
  <c r="M1406" i="8"/>
  <c r="N1405" i="8"/>
  <c r="M1405" i="8"/>
  <c r="N1404" i="8"/>
  <c r="M1404" i="8"/>
  <c r="N1403" i="8"/>
  <c r="M1403" i="8"/>
  <c r="N1402" i="8"/>
  <c r="M1402" i="8"/>
  <c r="N1401" i="8"/>
  <c r="M1401" i="8"/>
  <c r="N1400" i="8"/>
  <c r="M1400" i="8"/>
  <c r="N1399" i="8"/>
  <c r="M1399" i="8"/>
  <c r="N1398" i="8"/>
  <c r="M1398" i="8"/>
  <c r="N1397" i="8"/>
  <c r="M1397" i="8"/>
  <c r="N1396" i="8"/>
  <c r="M1396" i="8"/>
  <c r="N1395" i="8"/>
  <c r="M1395" i="8"/>
  <c r="N1394" i="8"/>
  <c r="M1394" i="8"/>
  <c r="N1393" i="8"/>
  <c r="M1393" i="8"/>
  <c r="N1392" i="8"/>
  <c r="M1392" i="8"/>
  <c r="N1390" i="8"/>
  <c r="M1390" i="8"/>
  <c r="N1389" i="8"/>
  <c r="M1389" i="8"/>
  <c r="N1388" i="8"/>
  <c r="M1388" i="8"/>
  <c r="N1387" i="8"/>
  <c r="M1387" i="8"/>
  <c r="N1386" i="8"/>
  <c r="M1386" i="8"/>
  <c r="N1385" i="8"/>
  <c r="M1385" i="8"/>
  <c r="N1384" i="8"/>
  <c r="M1384" i="8"/>
  <c r="N1383" i="8"/>
  <c r="M1383" i="8"/>
  <c r="N1382" i="8"/>
  <c r="M1382" i="8"/>
  <c r="N1381" i="8"/>
  <c r="M1381" i="8"/>
  <c r="N1380" i="8"/>
  <c r="M1380" i="8"/>
  <c r="N1379" i="8"/>
  <c r="M1379" i="8"/>
  <c r="N1377" i="8"/>
  <c r="M1377" i="8"/>
  <c r="N1376" i="8"/>
  <c r="M1376" i="8"/>
  <c r="N1375" i="8"/>
  <c r="M1375" i="8"/>
  <c r="N1374" i="8"/>
  <c r="M1374" i="8"/>
  <c r="N1373" i="8"/>
  <c r="M1373" i="8"/>
  <c r="N1372" i="8"/>
  <c r="M1372" i="8"/>
  <c r="N1371" i="8"/>
  <c r="M1371" i="8"/>
  <c r="N1370" i="8"/>
  <c r="M1370" i="8"/>
  <c r="N1369" i="8"/>
  <c r="M1369" i="8"/>
  <c r="N1368" i="8"/>
  <c r="M1368" i="8"/>
  <c r="N1367" i="8"/>
  <c r="M1367" i="8"/>
  <c r="N1366" i="8"/>
  <c r="M1366" i="8"/>
  <c r="N1365" i="8"/>
  <c r="M1365" i="8"/>
  <c r="N1364" i="8"/>
  <c r="M1364" i="8"/>
  <c r="N1362" i="8"/>
  <c r="M1362" i="8"/>
  <c r="N1361" i="8"/>
  <c r="M1361" i="8"/>
  <c r="N1360" i="8"/>
  <c r="M1360" i="8"/>
  <c r="N1359" i="8"/>
  <c r="M1359" i="8"/>
  <c r="N1358" i="8"/>
  <c r="M1358" i="8"/>
  <c r="N1357" i="8"/>
  <c r="M1357" i="8"/>
  <c r="N1356" i="8"/>
  <c r="M1356" i="8"/>
  <c r="N1355" i="8"/>
  <c r="M1355" i="8"/>
  <c r="N1354" i="8"/>
  <c r="M1354" i="8"/>
  <c r="N1353" i="8"/>
  <c r="M1353" i="8"/>
  <c r="N1352" i="8"/>
  <c r="M1352" i="8"/>
  <c r="N1351" i="8"/>
  <c r="M1351" i="8"/>
  <c r="N1350" i="8"/>
  <c r="M1350" i="8"/>
  <c r="N1349" i="8"/>
  <c r="M1349" i="8"/>
  <c r="N1348" i="8"/>
  <c r="M1348" i="8"/>
  <c r="N1347" i="8"/>
  <c r="M1347" i="8"/>
  <c r="N1346" i="8"/>
  <c r="M1346" i="8"/>
  <c r="N1345" i="8"/>
  <c r="M1345" i="8"/>
  <c r="N1344" i="8"/>
  <c r="M1344" i="8"/>
  <c r="N1343" i="8"/>
  <c r="M1343" i="8"/>
  <c r="N1342" i="8"/>
  <c r="M1342" i="8"/>
  <c r="N1341" i="8"/>
  <c r="M1341" i="8"/>
  <c r="N1340" i="8"/>
  <c r="M1340" i="8"/>
  <c r="N1339" i="8"/>
  <c r="M1339" i="8"/>
  <c r="N1338" i="8"/>
  <c r="M1338" i="8"/>
  <c r="N1337" i="8"/>
  <c r="M1337" i="8"/>
  <c r="N1336" i="8"/>
  <c r="M1336" i="8"/>
  <c r="N1334" i="8"/>
  <c r="M1334" i="8"/>
  <c r="N1333" i="8"/>
  <c r="M1333" i="8"/>
  <c r="N1332" i="8"/>
  <c r="M1332" i="8"/>
  <c r="N1331" i="8"/>
  <c r="M1331" i="8"/>
  <c r="N1330" i="8"/>
  <c r="M1330" i="8"/>
  <c r="N1329" i="8"/>
  <c r="M1329" i="8"/>
  <c r="N1328" i="8"/>
  <c r="M1328" i="8"/>
  <c r="N1327" i="8"/>
  <c r="M1327" i="8"/>
  <c r="N1326" i="8"/>
  <c r="M1326" i="8"/>
  <c r="N1325" i="8"/>
  <c r="M1325" i="8"/>
  <c r="N1324" i="8"/>
  <c r="M1324" i="8"/>
  <c r="N1323" i="8"/>
  <c r="M1323" i="8"/>
  <c r="N1322" i="8"/>
  <c r="M1322" i="8"/>
  <c r="N1321" i="8"/>
  <c r="M1321" i="8"/>
  <c r="N1320" i="8"/>
  <c r="M1320" i="8"/>
  <c r="N1319" i="8"/>
  <c r="M1319" i="8"/>
  <c r="N1318" i="8"/>
  <c r="M1318" i="8"/>
  <c r="N1317" i="8"/>
  <c r="M1317" i="8"/>
  <c r="N1316" i="8"/>
  <c r="M1316" i="8"/>
  <c r="N1315" i="8"/>
  <c r="M1315" i="8"/>
  <c r="N1314" i="8"/>
  <c r="M1314" i="8"/>
  <c r="N1313" i="8"/>
  <c r="M1313" i="8"/>
  <c r="N1312" i="8"/>
  <c r="M1312" i="8"/>
  <c r="N1311" i="8"/>
  <c r="M1311" i="8"/>
  <c r="N1310" i="8"/>
  <c r="M1310" i="8"/>
  <c r="N1309" i="8"/>
  <c r="M1309" i="8"/>
  <c r="N1308" i="8"/>
  <c r="M1308" i="8"/>
  <c r="N1307" i="8"/>
  <c r="M1307" i="8"/>
  <c r="N1306" i="8"/>
  <c r="M1306" i="8"/>
  <c r="N1305" i="8"/>
  <c r="M1305" i="8"/>
  <c r="N1304" i="8"/>
  <c r="M1304" i="8"/>
  <c r="N1303" i="8"/>
  <c r="M1303" i="8"/>
  <c r="N1302" i="8"/>
  <c r="M1302" i="8"/>
  <c r="N1301" i="8"/>
  <c r="M1301" i="8"/>
  <c r="N1300" i="8"/>
  <c r="M1300" i="8"/>
  <c r="N1299" i="8"/>
  <c r="M1299" i="8"/>
  <c r="N1298" i="8"/>
  <c r="M1298" i="8"/>
  <c r="N1297" i="8"/>
  <c r="M1297" i="8"/>
  <c r="N1296" i="8"/>
  <c r="M1296" i="8"/>
  <c r="N1295" i="8"/>
  <c r="M1295" i="8"/>
  <c r="N1294" i="8"/>
  <c r="M1294" i="8"/>
  <c r="N1293" i="8"/>
  <c r="M1293" i="8"/>
  <c r="N1292" i="8"/>
  <c r="M1292" i="8"/>
  <c r="N1291" i="8"/>
  <c r="M1291" i="8"/>
  <c r="N1290" i="8"/>
  <c r="M1290" i="8"/>
  <c r="N1289" i="8"/>
  <c r="M1289" i="8"/>
  <c r="N1288" i="8"/>
  <c r="M1288" i="8"/>
  <c r="N1286" i="8"/>
  <c r="M1286" i="8"/>
  <c r="N1285" i="8"/>
  <c r="M1285" i="8"/>
  <c r="N1284" i="8"/>
  <c r="M1284" i="8"/>
  <c r="N1283" i="8"/>
  <c r="M1283" i="8"/>
  <c r="N1282" i="8"/>
  <c r="M1282" i="8"/>
  <c r="N1281" i="8"/>
  <c r="M1281" i="8"/>
  <c r="N1280" i="8"/>
  <c r="M1280" i="8"/>
  <c r="N1279" i="8"/>
  <c r="M1279" i="8"/>
  <c r="N1278" i="8"/>
  <c r="M1278" i="8"/>
  <c r="N1277" i="8"/>
  <c r="M1277" i="8"/>
  <c r="N1276" i="8"/>
  <c r="M1276" i="8"/>
  <c r="N1275" i="8"/>
  <c r="M1275" i="8"/>
  <c r="N1274" i="8"/>
  <c r="M1274" i="8"/>
  <c r="N1273" i="8"/>
  <c r="M1273" i="8"/>
  <c r="N1272" i="8"/>
  <c r="M1272" i="8"/>
  <c r="N1271" i="8"/>
  <c r="M1271" i="8"/>
  <c r="N1270" i="8"/>
  <c r="M1270" i="8"/>
  <c r="N1269" i="8"/>
  <c r="M1269" i="8"/>
  <c r="N1268" i="8"/>
  <c r="M1268" i="8"/>
  <c r="N1267" i="8"/>
  <c r="M1267" i="8"/>
  <c r="N1266" i="8"/>
  <c r="M1266" i="8"/>
  <c r="N1265" i="8"/>
  <c r="M1265" i="8"/>
  <c r="N1264" i="8"/>
  <c r="M1264" i="8"/>
  <c r="N1263" i="8"/>
  <c r="M1263" i="8"/>
  <c r="N1262" i="8"/>
  <c r="M1262" i="8"/>
  <c r="N1261" i="8"/>
  <c r="M1261" i="8"/>
  <c r="N1260" i="8"/>
  <c r="M1260" i="8"/>
  <c r="N1259" i="8"/>
  <c r="M1259" i="8"/>
  <c r="N1258" i="8"/>
  <c r="M1258" i="8"/>
  <c r="N1257" i="8"/>
  <c r="M1257" i="8"/>
  <c r="N1256" i="8"/>
  <c r="M1256" i="8"/>
  <c r="N1255" i="8"/>
  <c r="M1255" i="8"/>
  <c r="N1254" i="8"/>
  <c r="M1254" i="8"/>
  <c r="N1253" i="8"/>
  <c r="M1253" i="8"/>
  <c r="N1252" i="8"/>
  <c r="M1252" i="8"/>
  <c r="N1251" i="8"/>
  <c r="M1251" i="8"/>
  <c r="N1250" i="8"/>
  <c r="M1250" i="8"/>
  <c r="N1249" i="8"/>
  <c r="M1249" i="8"/>
  <c r="N1248" i="8"/>
  <c r="M1248" i="8"/>
  <c r="N1247" i="8"/>
  <c r="M1247" i="8"/>
  <c r="N1246" i="8"/>
  <c r="M1246" i="8"/>
  <c r="N1245" i="8"/>
  <c r="M1245" i="8"/>
  <c r="N1244" i="8"/>
  <c r="M1244" i="8"/>
  <c r="N1243" i="8"/>
  <c r="M1243" i="8"/>
  <c r="N1242" i="8"/>
  <c r="M1242" i="8"/>
  <c r="N1241" i="8"/>
  <c r="M1241" i="8"/>
  <c r="N1240" i="8"/>
  <c r="M1240" i="8"/>
  <c r="N1238" i="8"/>
  <c r="M1238" i="8"/>
  <c r="N1237" i="8"/>
  <c r="M1237" i="8"/>
  <c r="N1236" i="8"/>
  <c r="M1236" i="8"/>
  <c r="N1235" i="8"/>
  <c r="M1235" i="8"/>
  <c r="N1234" i="8"/>
  <c r="M1234" i="8"/>
  <c r="N1233" i="8"/>
  <c r="M1233" i="8"/>
  <c r="N1232" i="8"/>
  <c r="M1232" i="8"/>
  <c r="N1231" i="8"/>
  <c r="M1231" i="8"/>
  <c r="N1230" i="8"/>
  <c r="M1230" i="8"/>
  <c r="N1229" i="8"/>
  <c r="M1229" i="8"/>
  <c r="N1228" i="8"/>
  <c r="M1228" i="8"/>
  <c r="N1227" i="8"/>
  <c r="M1227" i="8"/>
  <c r="N1226" i="8"/>
  <c r="M1226" i="8"/>
  <c r="N1225" i="8"/>
  <c r="M1225" i="8"/>
  <c r="N1224" i="8"/>
  <c r="M1224" i="8"/>
  <c r="N1223" i="8"/>
  <c r="M1223" i="8"/>
  <c r="N1222" i="8"/>
  <c r="M1222" i="8"/>
  <c r="N1221" i="8"/>
  <c r="M1221" i="8"/>
  <c r="N1220" i="8"/>
  <c r="M1220" i="8"/>
  <c r="N1219" i="8"/>
  <c r="M1219" i="8"/>
  <c r="N1218" i="8"/>
  <c r="M1218" i="8"/>
  <c r="N1217" i="8"/>
  <c r="M1217" i="8"/>
  <c r="N1216" i="8"/>
  <c r="M1216" i="8"/>
  <c r="N1215" i="8"/>
  <c r="M1215" i="8"/>
  <c r="N1214" i="8"/>
  <c r="M1214" i="8"/>
  <c r="N1213" i="8"/>
  <c r="M1213" i="8"/>
  <c r="N1212" i="8"/>
  <c r="M1212" i="8"/>
  <c r="N1211" i="8"/>
  <c r="M1211" i="8"/>
  <c r="N1210" i="8"/>
  <c r="M1210" i="8"/>
  <c r="N1209" i="8"/>
  <c r="M1209" i="8"/>
  <c r="N1208" i="8"/>
  <c r="M1208" i="8"/>
  <c r="N1207" i="8"/>
  <c r="M1207" i="8"/>
  <c r="N1206" i="8"/>
  <c r="M1206" i="8"/>
  <c r="N1205" i="8"/>
  <c r="M1205" i="8"/>
  <c r="N1204" i="8"/>
  <c r="M1204" i="8"/>
  <c r="N1203" i="8"/>
  <c r="M1203" i="8"/>
  <c r="N1202" i="8"/>
  <c r="M1202" i="8"/>
  <c r="N1201" i="8"/>
  <c r="M1201" i="8"/>
  <c r="N1200" i="8"/>
  <c r="M1200" i="8"/>
  <c r="N1199" i="8"/>
  <c r="M1199" i="8"/>
  <c r="N1198" i="8"/>
  <c r="M1198" i="8"/>
  <c r="N1197" i="8"/>
  <c r="M1197" i="8"/>
  <c r="N1196" i="8"/>
  <c r="M1196" i="8"/>
  <c r="N1195" i="8"/>
  <c r="M1195" i="8"/>
  <c r="N1194" i="8"/>
  <c r="M1194" i="8"/>
  <c r="N1193" i="8"/>
  <c r="M1193" i="8"/>
  <c r="N1192" i="8"/>
  <c r="M1192" i="8"/>
  <c r="N1191" i="8"/>
  <c r="M1191" i="8"/>
  <c r="N1190" i="8"/>
  <c r="M1190" i="8"/>
  <c r="N1189" i="8"/>
  <c r="M1189" i="8"/>
  <c r="N1188" i="8"/>
  <c r="M1188" i="8"/>
  <c r="N1187" i="8"/>
  <c r="M1187" i="8"/>
  <c r="N1186" i="8"/>
  <c r="M1186" i="8"/>
  <c r="N1185" i="8"/>
  <c r="M1185" i="8"/>
  <c r="N1184" i="8"/>
  <c r="M1184" i="8"/>
  <c r="N1183" i="8"/>
  <c r="M1183" i="8"/>
  <c r="N1181" i="8"/>
  <c r="M1181" i="8"/>
  <c r="N1180" i="8"/>
  <c r="M1180" i="8"/>
  <c r="N1179" i="8"/>
  <c r="M1179" i="8"/>
  <c r="N1177" i="8"/>
  <c r="M1177" i="8"/>
  <c r="N1176" i="8"/>
  <c r="M1176" i="8"/>
  <c r="N1175" i="8"/>
  <c r="M1175" i="8"/>
  <c r="N1174" i="8"/>
  <c r="M1174" i="8"/>
  <c r="N1173" i="8"/>
  <c r="M1173" i="8"/>
  <c r="N1172" i="8"/>
  <c r="M1172" i="8"/>
  <c r="N1171" i="8"/>
  <c r="M1171" i="8"/>
  <c r="N1170" i="8"/>
  <c r="M1170" i="8"/>
  <c r="N1169" i="8"/>
  <c r="M1169" i="8"/>
  <c r="N1168" i="8"/>
  <c r="M1168" i="8"/>
  <c r="N1167" i="8"/>
  <c r="M1167" i="8"/>
  <c r="N1166" i="8"/>
  <c r="M1166" i="8"/>
  <c r="N1165" i="8"/>
  <c r="M1165" i="8"/>
  <c r="N1164" i="8"/>
  <c r="M1164" i="8"/>
  <c r="N1163" i="8"/>
  <c r="M1163" i="8"/>
  <c r="N1162" i="8"/>
  <c r="M1162" i="8"/>
  <c r="N1161" i="8"/>
  <c r="M1161" i="8"/>
  <c r="N1160" i="8"/>
  <c r="M1160" i="8"/>
  <c r="N1159" i="8"/>
  <c r="M1159" i="8"/>
  <c r="N1158" i="8"/>
  <c r="M1158" i="8"/>
  <c r="N1157" i="8"/>
  <c r="M1157" i="8"/>
  <c r="N1156" i="8"/>
  <c r="M1156" i="8"/>
  <c r="N1155" i="8"/>
  <c r="M1155" i="8"/>
  <c r="N1154" i="8"/>
  <c r="M1154" i="8"/>
  <c r="N1153" i="8"/>
  <c r="M1153" i="8"/>
  <c r="N1152" i="8"/>
  <c r="M1152" i="8"/>
  <c r="N1151" i="8"/>
  <c r="M1151" i="8"/>
  <c r="N1150" i="8"/>
  <c r="M1150" i="8"/>
  <c r="N1149" i="8"/>
  <c r="M1149" i="8"/>
  <c r="N1148" i="8"/>
  <c r="M1148" i="8"/>
  <c r="N1147" i="8"/>
  <c r="M1147" i="8"/>
  <c r="N1146" i="8"/>
  <c r="M1146" i="8"/>
  <c r="N1145" i="8"/>
  <c r="M1145" i="8"/>
  <c r="N1144" i="8"/>
  <c r="M1144" i="8"/>
  <c r="N1143" i="8"/>
  <c r="M1143" i="8"/>
  <c r="N1142" i="8"/>
  <c r="M1142" i="8"/>
  <c r="N1141" i="8"/>
  <c r="M1141" i="8"/>
  <c r="N1140" i="8"/>
  <c r="M1140" i="8"/>
  <c r="N1139" i="8"/>
  <c r="M1139" i="8"/>
  <c r="N1138" i="8"/>
  <c r="M1138" i="8"/>
  <c r="N1137" i="8"/>
  <c r="M1137" i="8"/>
  <c r="N1136" i="8"/>
  <c r="M1136" i="8"/>
  <c r="N1135" i="8"/>
  <c r="M1135" i="8"/>
  <c r="N1134" i="8"/>
  <c r="M1134" i="8"/>
  <c r="N1133" i="8"/>
  <c r="M1133" i="8"/>
  <c r="N1131" i="8"/>
  <c r="M1131" i="8"/>
  <c r="N1130" i="8"/>
  <c r="M1130" i="8"/>
  <c r="J1130" i="8"/>
  <c r="N1129" i="8"/>
  <c r="M1129" i="8"/>
  <c r="J1129" i="8"/>
  <c r="N1128" i="8"/>
  <c r="M1128" i="8"/>
  <c r="J1128" i="8"/>
  <c r="N1127" i="8"/>
  <c r="M1127" i="8"/>
  <c r="J1127" i="8"/>
  <c r="N1126" i="8"/>
  <c r="M1126" i="8"/>
  <c r="J1126" i="8"/>
  <c r="N1125" i="8"/>
  <c r="M1125" i="8"/>
  <c r="N1124" i="8"/>
  <c r="M1124" i="8"/>
  <c r="N1123" i="8"/>
  <c r="M1123" i="8"/>
  <c r="N1122" i="8"/>
  <c r="M1122" i="8"/>
  <c r="N1121" i="8"/>
  <c r="M1121" i="8"/>
  <c r="N1120" i="8"/>
  <c r="M1120" i="8"/>
  <c r="N1119" i="8"/>
  <c r="M1119" i="8"/>
  <c r="N1118" i="8"/>
  <c r="M1118" i="8"/>
  <c r="N1117" i="8"/>
  <c r="M1117" i="8"/>
  <c r="N1116" i="8"/>
  <c r="M1116" i="8"/>
  <c r="N1115" i="8"/>
  <c r="M1115" i="8"/>
  <c r="N1114" i="8"/>
  <c r="M1114" i="8"/>
  <c r="N1113" i="8"/>
  <c r="M1113" i="8"/>
  <c r="N1112" i="8"/>
  <c r="M1112" i="8"/>
  <c r="N1111" i="8"/>
  <c r="M1111" i="8"/>
  <c r="N1110" i="8"/>
  <c r="M1110" i="8"/>
  <c r="N1109" i="8"/>
  <c r="M1109" i="8"/>
  <c r="N1108" i="8"/>
  <c r="M1108" i="8"/>
  <c r="N1107" i="8"/>
  <c r="M1107" i="8"/>
  <c r="N1106" i="8"/>
  <c r="M1106" i="8"/>
  <c r="N1105" i="8"/>
  <c r="M1105" i="8"/>
  <c r="N1104" i="8"/>
  <c r="M1104" i="8"/>
  <c r="N1103" i="8"/>
  <c r="M1103" i="8"/>
  <c r="N1102" i="8"/>
  <c r="M1102" i="8"/>
  <c r="N1101" i="8"/>
  <c r="M1101" i="8"/>
  <c r="N1100" i="8"/>
  <c r="M1100" i="8"/>
  <c r="N1099" i="8"/>
  <c r="M1099" i="8"/>
  <c r="N1098" i="8"/>
  <c r="M1098" i="8"/>
  <c r="N1097" i="8"/>
  <c r="M1097" i="8"/>
  <c r="N1096" i="8"/>
  <c r="M1096" i="8"/>
  <c r="N1095" i="8"/>
  <c r="M1095" i="8"/>
  <c r="N1094" i="8"/>
  <c r="M1094" i="8"/>
  <c r="N1093" i="8"/>
  <c r="M1093" i="8"/>
  <c r="N1092" i="8"/>
  <c r="M1092" i="8"/>
  <c r="N1091" i="8"/>
  <c r="M1091" i="8"/>
  <c r="N1090" i="8"/>
  <c r="M1090" i="8"/>
  <c r="N1089" i="8"/>
  <c r="M1089" i="8"/>
  <c r="N1088" i="8"/>
  <c r="M1088" i="8"/>
  <c r="N1087" i="8"/>
  <c r="M1087" i="8"/>
  <c r="N1086" i="8"/>
  <c r="M1086" i="8"/>
  <c r="N1085" i="8"/>
  <c r="M1085" i="8"/>
  <c r="N1084" i="8"/>
  <c r="M1084" i="8"/>
  <c r="N1083" i="8"/>
  <c r="M1083" i="8"/>
  <c r="N1082" i="8"/>
  <c r="M1082" i="8"/>
  <c r="N1081" i="8"/>
  <c r="M1081" i="8"/>
  <c r="N1080" i="8"/>
  <c r="M1080" i="8"/>
  <c r="N1079" i="8"/>
  <c r="M1079" i="8"/>
  <c r="N1078" i="8"/>
  <c r="M1078" i="8"/>
  <c r="N1077" i="8"/>
  <c r="M1077" i="8"/>
  <c r="N1076" i="8"/>
  <c r="M1076" i="8"/>
  <c r="N1075" i="8"/>
  <c r="M1075" i="8"/>
  <c r="N1074" i="8"/>
  <c r="M1074" i="8"/>
  <c r="N1073" i="8"/>
  <c r="M1073" i="8"/>
  <c r="N1072" i="8"/>
  <c r="M1072" i="8"/>
  <c r="N1071" i="8"/>
  <c r="M1071" i="8"/>
  <c r="N1069" i="8"/>
  <c r="M1069" i="8"/>
  <c r="N1068" i="8"/>
  <c r="M1068" i="8"/>
  <c r="N1067" i="8"/>
  <c r="M1067" i="8"/>
  <c r="N1066" i="8"/>
  <c r="M1066" i="8"/>
  <c r="N1065" i="8"/>
  <c r="M1065" i="8"/>
  <c r="N1064" i="8"/>
  <c r="M1064" i="8"/>
  <c r="N1063" i="8"/>
  <c r="M1063" i="8"/>
  <c r="N1062" i="8"/>
  <c r="M1062" i="8"/>
  <c r="N1061" i="8"/>
  <c r="M1061" i="8"/>
  <c r="N1060" i="8"/>
  <c r="M1060" i="8"/>
  <c r="N1059" i="8"/>
  <c r="M1059" i="8"/>
  <c r="N1058" i="8"/>
  <c r="M1058" i="8"/>
  <c r="N1056" i="8"/>
  <c r="M1056" i="8"/>
  <c r="N1055" i="8"/>
  <c r="M1055" i="8"/>
  <c r="N1054" i="8"/>
  <c r="M1054" i="8"/>
  <c r="N1053" i="8"/>
  <c r="M1053" i="8"/>
  <c r="N1052" i="8"/>
  <c r="M1052" i="8"/>
  <c r="N1051" i="8"/>
  <c r="M1051" i="8"/>
  <c r="N1050" i="8"/>
  <c r="M1050" i="8"/>
  <c r="N1049" i="8"/>
  <c r="M1049" i="8"/>
  <c r="N1048" i="8"/>
  <c r="M1048" i="8"/>
  <c r="N1047" i="8"/>
  <c r="M1047" i="8"/>
  <c r="N1046" i="8"/>
  <c r="M1046" i="8"/>
  <c r="N1045" i="8"/>
  <c r="M1045" i="8"/>
  <c r="N1044" i="8"/>
  <c r="M1044" i="8"/>
  <c r="N1042" i="8"/>
  <c r="M1042" i="8"/>
  <c r="N1041" i="8"/>
  <c r="M1041" i="8"/>
  <c r="N1040" i="8"/>
  <c r="M1040" i="8"/>
  <c r="N1039" i="8"/>
  <c r="M1039" i="8"/>
  <c r="N1038" i="8"/>
  <c r="M1038" i="8"/>
  <c r="N1037" i="8"/>
  <c r="M1037" i="8"/>
  <c r="N1036" i="8"/>
  <c r="M1036" i="8"/>
  <c r="N1035" i="8"/>
  <c r="M1035" i="8"/>
  <c r="N1034" i="8"/>
  <c r="M1034" i="8"/>
  <c r="N1033" i="8"/>
  <c r="M1033" i="8"/>
  <c r="N1032" i="8"/>
  <c r="M1032" i="8"/>
  <c r="N1031" i="8"/>
  <c r="M1031" i="8"/>
  <c r="N1030" i="8"/>
  <c r="M1030" i="8"/>
  <c r="N1029" i="8"/>
  <c r="M1029" i="8"/>
  <c r="N1028" i="8"/>
  <c r="M1028" i="8"/>
  <c r="N1027" i="8"/>
  <c r="M1027" i="8"/>
  <c r="N1026" i="8"/>
  <c r="M1026" i="8"/>
  <c r="N1024" i="8"/>
  <c r="M1024" i="8"/>
  <c r="N1023" i="8"/>
  <c r="M1023" i="8"/>
  <c r="N1022" i="8"/>
  <c r="M1022" i="8"/>
  <c r="N1021" i="8"/>
  <c r="M1021" i="8"/>
  <c r="N1020" i="8"/>
  <c r="M1020" i="8"/>
  <c r="N1019" i="8"/>
  <c r="M1019" i="8"/>
  <c r="N1018" i="8"/>
  <c r="M1018" i="8"/>
  <c r="N1017" i="8"/>
  <c r="M1017" i="8"/>
  <c r="N1016" i="8"/>
  <c r="M1016" i="8"/>
  <c r="N1015" i="8"/>
  <c r="M1015" i="8"/>
  <c r="N1014" i="8"/>
  <c r="M1014" i="8"/>
  <c r="N1013" i="8"/>
  <c r="M1013" i="8"/>
  <c r="N1012" i="8"/>
  <c r="M1012" i="8"/>
  <c r="N1011" i="8"/>
  <c r="M1011" i="8"/>
  <c r="N1010" i="8"/>
  <c r="M1010" i="8"/>
  <c r="N1009" i="8"/>
  <c r="M1009" i="8"/>
  <c r="N1008" i="8"/>
  <c r="M1008" i="8"/>
  <c r="N1007" i="8"/>
  <c r="M1007" i="8"/>
  <c r="N1006" i="8"/>
  <c r="M1006" i="8"/>
  <c r="N1005" i="8"/>
  <c r="M1005" i="8"/>
  <c r="N1004" i="8"/>
  <c r="M1004" i="8"/>
  <c r="N1003" i="8"/>
  <c r="M1003" i="8"/>
  <c r="N1002" i="8"/>
  <c r="M1002" i="8"/>
  <c r="N1001" i="8"/>
  <c r="M1001" i="8"/>
  <c r="N1000" i="8"/>
  <c r="M1000" i="8"/>
  <c r="N999" i="8"/>
  <c r="M999" i="8"/>
  <c r="N998" i="8"/>
  <c r="M998" i="8"/>
  <c r="N997" i="8"/>
  <c r="M997" i="8"/>
  <c r="N996" i="8"/>
  <c r="M996" i="8"/>
  <c r="N995" i="8"/>
  <c r="M995" i="8"/>
  <c r="N994" i="8"/>
  <c r="M994" i="8"/>
  <c r="N993" i="8"/>
  <c r="M993" i="8"/>
  <c r="N992" i="8"/>
  <c r="M992" i="8"/>
  <c r="N991" i="8"/>
  <c r="M991" i="8"/>
  <c r="N989" i="8"/>
  <c r="M989" i="8"/>
  <c r="N988" i="8"/>
  <c r="M988" i="8"/>
  <c r="N987" i="8"/>
  <c r="M987" i="8"/>
  <c r="N986" i="8"/>
  <c r="M986" i="8"/>
  <c r="N985" i="8"/>
  <c r="M985" i="8"/>
  <c r="N984" i="8"/>
  <c r="M984" i="8"/>
  <c r="N983" i="8"/>
  <c r="M983" i="8"/>
  <c r="N982" i="8"/>
  <c r="M982" i="8"/>
  <c r="N981" i="8"/>
  <c r="M981" i="8"/>
  <c r="N980" i="8"/>
  <c r="M980" i="8"/>
  <c r="N979" i="8"/>
  <c r="M979" i="8"/>
  <c r="N978" i="8"/>
  <c r="M978" i="8"/>
  <c r="N977" i="8"/>
  <c r="M977" i="8"/>
  <c r="N976" i="8"/>
  <c r="M976" i="8"/>
  <c r="N975" i="8"/>
  <c r="M975" i="8"/>
  <c r="N974" i="8"/>
  <c r="M974" i="8"/>
  <c r="N973" i="8"/>
  <c r="M973" i="8"/>
  <c r="N972" i="8"/>
  <c r="M972" i="8"/>
  <c r="N971" i="8"/>
  <c r="M971" i="8"/>
  <c r="N970" i="8"/>
  <c r="M970" i="8"/>
  <c r="N969" i="8"/>
  <c r="M969" i="8"/>
  <c r="N968" i="8"/>
  <c r="M968" i="8"/>
  <c r="N967" i="8"/>
  <c r="M967" i="8"/>
  <c r="N966" i="8"/>
  <c r="M966" i="8"/>
  <c r="N965" i="8"/>
  <c r="M965" i="8"/>
  <c r="N964" i="8"/>
  <c r="M964" i="8"/>
  <c r="N963" i="8"/>
  <c r="M963" i="8"/>
  <c r="N962" i="8"/>
  <c r="M962" i="8"/>
  <c r="N961" i="8"/>
  <c r="M961" i="8"/>
  <c r="N960" i="8"/>
  <c r="M960" i="8"/>
  <c r="N959" i="8"/>
  <c r="M959" i="8"/>
  <c r="N958" i="8"/>
  <c r="M958" i="8"/>
  <c r="N957" i="8"/>
  <c r="M957" i="8"/>
  <c r="N956" i="8"/>
  <c r="M956" i="8"/>
  <c r="N955" i="8"/>
  <c r="M955" i="8"/>
  <c r="N954" i="8"/>
  <c r="M954" i="8"/>
  <c r="N953" i="8"/>
  <c r="M953" i="8"/>
  <c r="N952" i="8"/>
  <c r="M952" i="8"/>
  <c r="N951" i="8"/>
  <c r="M951" i="8"/>
  <c r="N950" i="8"/>
  <c r="M950" i="8"/>
  <c r="N949" i="8"/>
  <c r="M949" i="8"/>
  <c r="N948" i="8"/>
  <c r="M948" i="8"/>
  <c r="N946" i="8"/>
  <c r="M946" i="8"/>
  <c r="N945" i="8"/>
  <c r="M945" i="8"/>
  <c r="N944" i="8"/>
  <c r="M944" i="8"/>
  <c r="N943" i="8"/>
  <c r="M943" i="8"/>
  <c r="N942" i="8"/>
  <c r="M942" i="8"/>
  <c r="N941" i="8"/>
  <c r="M941" i="8"/>
  <c r="N940" i="8"/>
  <c r="M940" i="8"/>
  <c r="N939" i="8"/>
  <c r="M939" i="8"/>
  <c r="N938" i="8"/>
  <c r="M938" i="8"/>
  <c r="N937" i="8"/>
  <c r="M937" i="8"/>
  <c r="N936" i="8"/>
  <c r="M936" i="8"/>
  <c r="N935" i="8"/>
  <c r="M935" i="8"/>
  <c r="N934" i="8"/>
  <c r="M934" i="8"/>
  <c r="N933" i="8"/>
  <c r="M933" i="8"/>
  <c r="N931" i="8"/>
  <c r="M931" i="8"/>
  <c r="N930" i="8"/>
  <c r="M930" i="8"/>
  <c r="N929" i="8"/>
  <c r="M929" i="8"/>
  <c r="N928" i="8"/>
  <c r="M928" i="8"/>
  <c r="N927" i="8"/>
  <c r="M927" i="8"/>
  <c r="N926" i="8"/>
  <c r="M926" i="8"/>
  <c r="N925" i="8"/>
  <c r="M925" i="8"/>
  <c r="N924" i="8"/>
  <c r="M924" i="8"/>
  <c r="N923" i="8"/>
  <c r="M923" i="8"/>
  <c r="N922" i="8"/>
  <c r="M922" i="8"/>
  <c r="N921" i="8"/>
  <c r="M921" i="8"/>
  <c r="N920" i="8"/>
  <c r="M920" i="8"/>
  <c r="N919" i="8"/>
  <c r="M919" i="8"/>
  <c r="N918" i="8"/>
  <c r="M918" i="8"/>
  <c r="N917" i="8"/>
  <c r="M917" i="8"/>
  <c r="N916" i="8"/>
  <c r="M916" i="8"/>
  <c r="N915" i="8"/>
  <c r="M915" i="8"/>
  <c r="N914" i="8"/>
  <c r="M914" i="8"/>
  <c r="N913" i="8"/>
  <c r="M913" i="8"/>
  <c r="N912" i="8"/>
  <c r="M912" i="8"/>
  <c r="N911" i="8"/>
  <c r="M911" i="8"/>
  <c r="N910" i="8"/>
  <c r="M910" i="8"/>
  <c r="N909" i="8"/>
  <c r="M909" i="8"/>
  <c r="N908" i="8"/>
  <c r="M908" i="8"/>
  <c r="N907" i="8"/>
  <c r="M907" i="8"/>
  <c r="N906" i="8"/>
  <c r="M906" i="8"/>
  <c r="N905" i="8"/>
  <c r="M905" i="8"/>
  <c r="N904" i="8"/>
  <c r="M904" i="8"/>
  <c r="N903" i="8"/>
  <c r="M903" i="8"/>
  <c r="N902" i="8"/>
  <c r="M902" i="8"/>
  <c r="N901" i="8"/>
  <c r="M901" i="8"/>
  <c r="N899" i="8"/>
  <c r="M899" i="8"/>
  <c r="N898" i="8"/>
  <c r="M898" i="8"/>
  <c r="N897" i="8"/>
  <c r="M897" i="8"/>
  <c r="N896" i="8"/>
  <c r="M896" i="8"/>
  <c r="N895" i="8"/>
  <c r="M895" i="8"/>
  <c r="N894" i="8"/>
  <c r="M894" i="8"/>
  <c r="N893" i="8"/>
  <c r="M893" i="8"/>
  <c r="N892" i="8"/>
  <c r="M892" i="8"/>
  <c r="N891" i="8"/>
  <c r="M891" i="8"/>
  <c r="N890" i="8"/>
  <c r="M890" i="8"/>
  <c r="N889" i="8"/>
  <c r="M889" i="8"/>
  <c r="N888" i="8"/>
  <c r="M888" i="8"/>
  <c r="N887" i="8"/>
  <c r="M887" i="8"/>
  <c r="N886" i="8"/>
  <c r="M886" i="8"/>
  <c r="N885" i="8"/>
  <c r="M885" i="8"/>
  <c r="N884" i="8"/>
  <c r="M884" i="8"/>
  <c r="N883" i="8"/>
  <c r="M883" i="8"/>
  <c r="N882" i="8"/>
  <c r="M882" i="8"/>
  <c r="N881" i="8"/>
  <c r="M881" i="8"/>
  <c r="N880" i="8"/>
  <c r="M880" i="8"/>
  <c r="N879" i="8"/>
  <c r="M879" i="8"/>
  <c r="N878" i="8"/>
  <c r="M878" i="8"/>
  <c r="N877" i="8"/>
  <c r="M877" i="8"/>
  <c r="N876" i="8"/>
  <c r="M876" i="8"/>
  <c r="N875" i="8"/>
  <c r="M875" i="8"/>
  <c r="N874" i="8"/>
  <c r="M874" i="8"/>
  <c r="N873" i="8"/>
  <c r="M873" i="8"/>
  <c r="N872" i="8"/>
  <c r="M872" i="8"/>
  <c r="N871" i="8"/>
  <c r="M871" i="8"/>
  <c r="N870" i="8"/>
  <c r="M870" i="8"/>
  <c r="N869" i="8"/>
  <c r="M869" i="8"/>
  <c r="N868" i="8"/>
  <c r="M868" i="8"/>
  <c r="N867" i="8"/>
  <c r="M867" i="8"/>
  <c r="N866" i="8"/>
  <c r="M866" i="8"/>
  <c r="N865" i="8"/>
  <c r="M865" i="8"/>
  <c r="N864" i="8"/>
  <c r="M864" i="8"/>
  <c r="N863" i="8"/>
  <c r="M863" i="8"/>
  <c r="N861" i="8"/>
  <c r="M861" i="8"/>
  <c r="N860" i="8"/>
  <c r="M860" i="8"/>
  <c r="N859" i="8"/>
  <c r="M859" i="8"/>
  <c r="N858" i="8"/>
  <c r="M858" i="8"/>
  <c r="N857" i="8"/>
  <c r="M857" i="8"/>
  <c r="N856" i="8"/>
  <c r="M856" i="8"/>
  <c r="N855" i="8"/>
  <c r="M855" i="8"/>
  <c r="N854" i="8"/>
  <c r="M854" i="8"/>
  <c r="N853" i="8"/>
  <c r="M853" i="8"/>
  <c r="N852" i="8"/>
  <c r="M852" i="8"/>
  <c r="N851" i="8"/>
  <c r="M851" i="8"/>
  <c r="N850" i="8"/>
  <c r="M850" i="8"/>
  <c r="N849" i="8"/>
  <c r="M849" i="8"/>
  <c r="N848" i="8"/>
  <c r="M848" i="8"/>
  <c r="N847" i="8"/>
  <c r="M847" i="8"/>
  <c r="N846" i="8"/>
  <c r="M846" i="8"/>
  <c r="N845" i="8"/>
  <c r="M845" i="8"/>
  <c r="N844" i="8"/>
  <c r="M844" i="8"/>
  <c r="N843" i="8"/>
  <c r="M843" i="8"/>
  <c r="N842" i="8"/>
  <c r="M842" i="8"/>
  <c r="N841" i="8"/>
  <c r="M841" i="8"/>
  <c r="N840" i="8"/>
  <c r="M840" i="8"/>
  <c r="N839" i="8"/>
  <c r="M839" i="8"/>
  <c r="N838" i="8"/>
  <c r="M838" i="8"/>
  <c r="N837" i="8"/>
  <c r="M837" i="8"/>
  <c r="N836" i="8"/>
  <c r="M836" i="8"/>
  <c r="N835" i="8"/>
  <c r="M835" i="8"/>
  <c r="N834" i="8"/>
  <c r="M834" i="8"/>
  <c r="N833" i="8"/>
  <c r="M833" i="8"/>
  <c r="N832" i="8"/>
  <c r="M832" i="8"/>
  <c r="N830" i="8"/>
  <c r="M830" i="8"/>
  <c r="N829" i="8"/>
  <c r="M829" i="8"/>
  <c r="N828" i="8"/>
  <c r="M828" i="8"/>
  <c r="J828" i="8"/>
  <c r="N827" i="8"/>
  <c r="M827" i="8"/>
  <c r="N826" i="8"/>
  <c r="M826" i="8"/>
  <c r="N825" i="8"/>
  <c r="M825" i="8"/>
  <c r="N824" i="8"/>
  <c r="M824" i="8"/>
  <c r="N823" i="8"/>
  <c r="M823" i="8"/>
  <c r="N822" i="8"/>
  <c r="M822" i="8"/>
  <c r="N821" i="8"/>
  <c r="M821" i="8"/>
  <c r="N820" i="8"/>
  <c r="M820" i="8"/>
  <c r="N819" i="8"/>
  <c r="M819" i="8"/>
  <c r="N817" i="8"/>
  <c r="M817" i="8"/>
  <c r="N816" i="8"/>
  <c r="M816" i="8"/>
  <c r="N815" i="8"/>
  <c r="M815" i="8"/>
  <c r="N814" i="8"/>
  <c r="M814" i="8"/>
  <c r="N813" i="8"/>
  <c r="M813" i="8"/>
  <c r="N812" i="8"/>
  <c r="M812" i="8"/>
  <c r="N811" i="8"/>
  <c r="M811" i="8"/>
  <c r="N810" i="8"/>
  <c r="M810" i="8"/>
  <c r="N809" i="8"/>
  <c r="M809" i="8"/>
  <c r="N808" i="8"/>
  <c r="M808" i="8"/>
  <c r="N807" i="8"/>
  <c r="M807" i="8"/>
  <c r="N806" i="8"/>
  <c r="M806" i="8"/>
  <c r="N805" i="8"/>
  <c r="M805" i="8"/>
  <c r="N804" i="8"/>
  <c r="M804" i="8"/>
  <c r="N803" i="8"/>
  <c r="M803" i="8"/>
  <c r="N802" i="8"/>
  <c r="M802" i="8"/>
  <c r="N801" i="8"/>
  <c r="M801" i="8"/>
  <c r="N800" i="8"/>
  <c r="M800" i="8"/>
  <c r="N799" i="8"/>
  <c r="M799" i="8"/>
  <c r="N798" i="8"/>
  <c r="M798" i="8"/>
  <c r="N797" i="8"/>
  <c r="M797" i="8"/>
  <c r="J797" i="8"/>
  <c r="N796" i="8"/>
  <c r="M796" i="8"/>
  <c r="N795" i="8"/>
  <c r="M795" i="8"/>
  <c r="N794" i="8"/>
  <c r="M794" i="8"/>
  <c r="N793" i="8"/>
  <c r="M793" i="8"/>
  <c r="N792" i="8"/>
  <c r="M792" i="8"/>
  <c r="N791" i="8"/>
  <c r="M791" i="8"/>
  <c r="N790" i="8"/>
  <c r="M790" i="8"/>
  <c r="N789" i="8"/>
  <c r="M789" i="8"/>
  <c r="N788" i="8"/>
  <c r="M788" i="8"/>
  <c r="N787" i="8"/>
  <c r="M787" i="8"/>
  <c r="N786" i="8"/>
  <c r="M786" i="8"/>
  <c r="N785" i="8"/>
  <c r="M785" i="8"/>
  <c r="N784" i="8"/>
  <c r="M784" i="8"/>
  <c r="N783" i="8"/>
  <c r="M783" i="8"/>
  <c r="N782" i="8"/>
  <c r="M782" i="8"/>
  <c r="N781" i="8"/>
  <c r="M781" i="8"/>
  <c r="N780" i="8"/>
  <c r="M780" i="8"/>
  <c r="N779" i="8"/>
  <c r="M779" i="8"/>
  <c r="N778" i="8"/>
  <c r="M778" i="8"/>
  <c r="N777" i="8"/>
  <c r="M777" i="8"/>
  <c r="N776" i="8"/>
  <c r="M776" i="8"/>
  <c r="N775" i="8"/>
  <c r="M775" i="8"/>
  <c r="N774" i="8"/>
  <c r="M774" i="8"/>
  <c r="N773" i="8"/>
  <c r="M773" i="8"/>
  <c r="N772" i="8"/>
  <c r="M772" i="8"/>
  <c r="N771" i="8"/>
  <c r="M771" i="8"/>
  <c r="N770" i="8"/>
  <c r="M770" i="8"/>
  <c r="N769" i="8"/>
  <c r="M769" i="8"/>
  <c r="N767" i="8"/>
  <c r="M767" i="8"/>
  <c r="N766" i="8"/>
  <c r="M766" i="8"/>
  <c r="N765" i="8"/>
  <c r="M765" i="8"/>
  <c r="N764" i="8"/>
  <c r="M764" i="8"/>
  <c r="N763" i="8"/>
  <c r="M763" i="8"/>
  <c r="N762" i="8"/>
  <c r="M762" i="8"/>
  <c r="N761" i="8"/>
  <c r="M761" i="8"/>
  <c r="N760" i="8"/>
  <c r="M760" i="8"/>
  <c r="N759" i="8"/>
  <c r="M759" i="8"/>
  <c r="N758" i="8"/>
  <c r="M758" i="8"/>
  <c r="N757" i="8"/>
  <c r="M757" i="8"/>
  <c r="N756" i="8"/>
  <c r="M756" i="8"/>
  <c r="N755" i="8"/>
  <c r="M755" i="8"/>
  <c r="N754" i="8"/>
  <c r="M754" i="8"/>
  <c r="N753" i="8"/>
  <c r="M753" i="8"/>
  <c r="N752" i="8"/>
  <c r="M752" i="8"/>
  <c r="N751" i="8"/>
  <c r="M751" i="8"/>
  <c r="N750" i="8"/>
  <c r="M750" i="8"/>
  <c r="N749" i="8"/>
  <c r="M749" i="8"/>
  <c r="N748" i="8"/>
  <c r="M748" i="8"/>
  <c r="N747" i="8"/>
  <c r="M747" i="8"/>
  <c r="N746" i="8"/>
  <c r="M746" i="8"/>
  <c r="N745" i="8"/>
  <c r="M745" i="8"/>
  <c r="N744" i="8"/>
  <c r="M744" i="8"/>
  <c r="N743" i="8"/>
  <c r="M743" i="8"/>
  <c r="N742" i="8"/>
  <c r="M742" i="8"/>
  <c r="N741" i="8"/>
  <c r="M741" i="8"/>
  <c r="N740" i="8"/>
  <c r="M740" i="8"/>
  <c r="N739" i="8"/>
  <c r="M739" i="8"/>
  <c r="N738" i="8"/>
  <c r="M738" i="8"/>
  <c r="N737" i="8"/>
  <c r="M737" i="8"/>
  <c r="N736" i="8"/>
  <c r="M736" i="8"/>
  <c r="N735" i="8"/>
  <c r="M735" i="8"/>
  <c r="N734" i="8"/>
  <c r="M734" i="8"/>
  <c r="N733" i="8"/>
  <c r="M733" i="8"/>
  <c r="N732" i="8"/>
  <c r="M732" i="8"/>
  <c r="N731" i="8"/>
  <c r="M731" i="8"/>
  <c r="N730" i="8"/>
  <c r="M730" i="8"/>
  <c r="N729" i="8"/>
  <c r="M729" i="8"/>
  <c r="N728" i="8"/>
  <c r="M728" i="8"/>
  <c r="N727" i="8"/>
  <c r="M727" i="8"/>
  <c r="N726" i="8"/>
  <c r="M726" i="8"/>
  <c r="N725" i="8"/>
  <c r="M725" i="8"/>
  <c r="N724" i="8"/>
  <c r="M724" i="8"/>
  <c r="N723" i="8"/>
  <c r="M723" i="8"/>
  <c r="N722" i="8"/>
  <c r="M722" i="8"/>
  <c r="N721" i="8"/>
  <c r="M721" i="8"/>
  <c r="N720" i="8"/>
  <c r="M720" i="8"/>
  <c r="N719" i="8"/>
  <c r="M719" i="8"/>
  <c r="N718" i="8"/>
  <c r="M718" i="8"/>
  <c r="N717" i="8"/>
  <c r="M717" i="8"/>
  <c r="N716" i="8"/>
  <c r="M716" i="8"/>
  <c r="N715" i="8"/>
  <c r="M715" i="8"/>
  <c r="N714" i="8"/>
  <c r="M714" i="8"/>
  <c r="N713" i="8"/>
  <c r="M713" i="8"/>
  <c r="N712" i="8"/>
  <c r="M712" i="8"/>
  <c r="N711" i="8"/>
  <c r="M711" i="8"/>
  <c r="N710" i="8"/>
  <c r="M710" i="8"/>
  <c r="N709" i="8"/>
  <c r="M709" i="8"/>
  <c r="N708" i="8"/>
  <c r="M708" i="8"/>
  <c r="N707" i="8"/>
  <c r="M707" i="8"/>
  <c r="N706" i="8"/>
  <c r="M706" i="8"/>
  <c r="N705" i="8"/>
  <c r="M705" i="8"/>
  <c r="N704" i="8"/>
  <c r="M704" i="8"/>
  <c r="N703" i="8"/>
  <c r="M703" i="8"/>
  <c r="N702" i="8"/>
  <c r="M702" i="8"/>
  <c r="N701" i="8"/>
  <c r="M701" i="8"/>
  <c r="N700" i="8"/>
  <c r="M700" i="8"/>
  <c r="N699" i="8"/>
  <c r="M699" i="8"/>
  <c r="N698" i="8"/>
  <c r="M698" i="8"/>
  <c r="N697" i="8"/>
  <c r="M697" i="8"/>
  <c r="N696" i="8"/>
  <c r="M696" i="8"/>
  <c r="N694" i="8"/>
  <c r="M694" i="8"/>
  <c r="N692" i="8"/>
  <c r="M692" i="8"/>
  <c r="N691" i="8"/>
  <c r="M691" i="8"/>
  <c r="N690" i="8"/>
  <c r="M690" i="8"/>
  <c r="N689" i="8"/>
  <c r="M689" i="8"/>
  <c r="N688" i="8"/>
  <c r="M688" i="8"/>
  <c r="N687" i="8"/>
  <c r="M687" i="8"/>
  <c r="N686" i="8"/>
  <c r="M686" i="8"/>
  <c r="N685" i="8"/>
  <c r="M685" i="8"/>
  <c r="N684" i="8"/>
  <c r="M684" i="8"/>
  <c r="N683" i="8"/>
  <c r="M683" i="8"/>
  <c r="N682" i="8"/>
  <c r="M682" i="8"/>
  <c r="N681" i="8"/>
  <c r="M681" i="8"/>
  <c r="N680" i="8"/>
  <c r="M680" i="8"/>
  <c r="N679" i="8"/>
  <c r="M679" i="8"/>
  <c r="N678" i="8"/>
  <c r="M678" i="8"/>
  <c r="N677" i="8"/>
  <c r="M677" i="8"/>
  <c r="N676" i="8"/>
  <c r="M676" i="8"/>
  <c r="N675" i="8"/>
  <c r="M675" i="8"/>
  <c r="N674" i="8"/>
  <c r="M674" i="8"/>
  <c r="N673" i="8"/>
  <c r="M673" i="8"/>
  <c r="N672" i="8"/>
  <c r="M672" i="8"/>
  <c r="N671" i="8"/>
  <c r="M671" i="8"/>
  <c r="N670" i="8"/>
  <c r="M670" i="8"/>
  <c r="N669" i="8"/>
  <c r="M669" i="8"/>
  <c r="N668" i="8"/>
  <c r="M668" i="8"/>
  <c r="N667" i="8"/>
  <c r="M667" i="8"/>
  <c r="N666" i="8"/>
  <c r="M666" i="8"/>
  <c r="N665" i="8"/>
  <c r="M665" i="8"/>
  <c r="N664" i="8"/>
  <c r="M664" i="8"/>
  <c r="N663" i="8"/>
  <c r="M663" i="8"/>
  <c r="N662" i="8"/>
  <c r="M662" i="8"/>
  <c r="N661" i="8"/>
  <c r="M661" i="8"/>
  <c r="N660" i="8"/>
  <c r="M660" i="8"/>
  <c r="N659" i="8"/>
  <c r="M659" i="8"/>
  <c r="N658" i="8"/>
  <c r="M658" i="8"/>
  <c r="N657" i="8"/>
  <c r="M657" i="8"/>
  <c r="N656" i="8"/>
  <c r="M656" i="8"/>
  <c r="N655" i="8"/>
  <c r="M655" i="8"/>
  <c r="N654" i="8"/>
  <c r="M654" i="8"/>
  <c r="N653" i="8"/>
  <c r="M653" i="8"/>
  <c r="N652" i="8"/>
  <c r="M652" i="8"/>
  <c r="N651" i="8"/>
  <c r="M651" i="8"/>
  <c r="N650" i="8"/>
  <c r="M650" i="8"/>
  <c r="N649" i="8"/>
  <c r="M649" i="8"/>
  <c r="N648" i="8"/>
  <c r="M648" i="8"/>
  <c r="N647" i="8"/>
  <c r="M647" i="8"/>
  <c r="N646" i="8"/>
  <c r="M646" i="8"/>
  <c r="N645" i="8"/>
  <c r="M645" i="8"/>
  <c r="N644" i="8"/>
  <c r="M644" i="8"/>
  <c r="N643" i="8"/>
  <c r="M643" i="8"/>
  <c r="N642" i="8"/>
  <c r="M642" i="8"/>
  <c r="N641" i="8"/>
  <c r="M641" i="8"/>
  <c r="N640" i="8"/>
  <c r="M640" i="8"/>
  <c r="N639" i="8"/>
  <c r="M639" i="8"/>
  <c r="N638" i="8"/>
  <c r="M638" i="8"/>
  <c r="N637" i="8"/>
  <c r="M637" i="8"/>
  <c r="N636" i="8"/>
  <c r="M636" i="8"/>
  <c r="N635" i="8"/>
  <c r="M635" i="8"/>
  <c r="N634" i="8"/>
  <c r="M634" i="8"/>
  <c r="N633" i="8"/>
  <c r="M633" i="8"/>
  <c r="N632" i="8"/>
  <c r="M632" i="8"/>
  <c r="N631" i="8"/>
  <c r="M631" i="8"/>
  <c r="N630" i="8"/>
  <c r="M630" i="8"/>
  <c r="N629" i="8"/>
  <c r="M629" i="8"/>
  <c r="N628" i="8"/>
  <c r="M628" i="8"/>
  <c r="N627" i="8"/>
  <c r="M627" i="8"/>
  <c r="N626" i="8"/>
  <c r="M626" i="8"/>
  <c r="N625" i="8"/>
  <c r="M625" i="8"/>
  <c r="N624" i="8"/>
  <c r="M624" i="8"/>
  <c r="N623" i="8"/>
  <c r="M623" i="8"/>
  <c r="N622" i="8"/>
  <c r="M622" i="8"/>
  <c r="N621" i="8"/>
  <c r="M621" i="8"/>
  <c r="N620" i="8"/>
  <c r="M620" i="8"/>
  <c r="N619" i="8"/>
  <c r="M619" i="8"/>
  <c r="N618" i="8"/>
  <c r="M618" i="8"/>
  <c r="N617" i="8"/>
  <c r="M617" i="8"/>
  <c r="N616" i="8"/>
  <c r="M616" i="8"/>
  <c r="N615" i="8"/>
  <c r="M615" i="8"/>
  <c r="N614" i="8"/>
  <c r="M614" i="8"/>
  <c r="N613" i="8"/>
  <c r="M613" i="8"/>
  <c r="N612" i="8"/>
  <c r="M612" i="8"/>
  <c r="N611" i="8"/>
  <c r="M611" i="8"/>
  <c r="N610" i="8"/>
  <c r="M610" i="8"/>
  <c r="N609" i="8"/>
  <c r="M609" i="8"/>
  <c r="N608" i="8"/>
  <c r="M608" i="8"/>
  <c r="N606" i="8"/>
  <c r="M606" i="8"/>
  <c r="N605" i="8"/>
  <c r="M605" i="8"/>
  <c r="N604" i="8"/>
  <c r="M604" i="8"/>
  <c r="N603" i="8"/>
  <c r="M603" i="8"/>
  <c r="N602" i="8"/>
  <c r="M602" i="8"/>
  <c r="N601" i="8"/>
  <c r="M601" i="8"/>
  <c r="N600" i="8"/>
  <c r="M600" i="8"/>
  <c r="N599" i="8"/>
  <c r="M599" i="8"/>
  <c r="N598" i="8"/>
  <c r="M598" i="8"/>
  <c r="N597" i="8"/>
  <c r="M597" i="8"/>
  <c r="N596" i="8"/>
  <c r="M596" i="8"/>
  <c r="N595" i="8"/>
  <c r="M595" i="8"/>
  <c r="N594" i="8"/>
  <c r="M594" i="8"/>
  <c r="N593" i="8"/>
  <c r="M593" i="8"/>
  <c r="N591" i="8"/>
  <c r="M591" i="8"/>
  <c r="N590" i="8"/>
  <c r="M590" i="8"/>
  <c r="N589" i="8"/>
  <c r="M589" i="8"/>
  <c r="N588" i="8"/>
  <c r="M588" i="8"/>
  <c r="N587" i="8"/>
  <c r="M587" i="8"/>
  <c r="N586" i="8"/>
  <c r="M586" i="8"/>
  <c r="N585" i="8"/>
  <c r="M585" i="8"/>
  <c r="N584" i="8"/>
  <c r="M584" i="8"/>
  <c r="N583" i="8"/>
  <c r="M583" i="8"/>
  <c r="N582" i="8"/>
  <c r="M582" i="8"/>
  <c r="N581" i="8"/>
  <c r="M581" i="8"/>
  <c r="N580" i="8"/>
  <c r="M580" i="8"/>
  <c r="N579" i="8"/>
  <c r="M579" i="8"/>
  <c r="N577" i="8"/>
  <c r="M577" i="8"/>
  <c r="N576" i="8"/>
  <c r="M576" i="8"/>
  <c r="N575" i="8"/>
  <c r="M575" i="8"/>
  <c r="N574" i="8"/>
  <c r="M574" i="8"/>
  <c r="N573" i="8"/>
  <c r="M573" i="8"/>
  <c r="N572" i="8"/>
  <c r="M572" i="8"/>
  <c r="N571" i="8"/>
  <c r="M571" i="8"/>
  <c r="N570" i="8"/>
  <c r="M570" i="8"/>
  <c r="N569" i="8"/>
  <c r="M569" i="8"/>
  <c r="N568" i="8"/>
  <c r="M568" i="8"/>
  <c r="N567" i="8"/>
  <c r="M567" i="8"/>
  <c r="N566" i="8"/>
  <c r="M566" i="8"/>
  <c r="N565" i="8"/>
  <c r="M565" i="8"/>
  <c r="N564" i="8"/>
  <c r="M564" i="8"/>
  <c r="N563" i="8"/>
  <c r="M563" i="8"/>
  <c r="N562" i="8"/>
  <c r="M562" i="8"/>
  <c r="N561" i="8"/>
  <c r="M561" i="8"/>
  <c r="N560" i="8"/>
  <c r="M560" i="8"/>
  <c r="N559" i="8"/>
  <c r="M559" i="8"/>
  <c r="N558" i="8"/>
  <c r="M558" i="8"/>
  <c r="N557" i="8"/>
  <c r="M557" i="8"/>
  <c r="N556" i="8"/>
  <c r="M556" i="8"/>
  <c r="N555" i="8"/>
  <c r="M555" i="8"/>
  <c r="N554" i="8"/>
  <c r="M554" i="8"/>
  <c r="N553" i="8"/>
  <c r="M553" i="8"/>
  <c r="N552" i="8"/>
  <c r="M552" i="8"/>
  <c r="N551" i="8"/>
  <c r="M551" i="8"/>
  <c r="N550" i="8"/>
  <c r="M550" i="8"/>
  <c r="N549" i="8"/>
  <c r="M549" i="8"/>
  <c r="N548" i="8"/>
  <c r="M548" i="8"/>
  <c r="N547" i="8"/>
  <c r="M547" i="8"/>
  <c r="N546" i="8"/>
  <c r="M546" i="8"/>
  <c r="N545" i="8"/>
  <c r="M545" i="8"/>
  <c r="N544" i="8"/>
  <c r="M544" i="8"/>
  <c r="N543" i="8"/>
  <c r="M543" i="8"/>
  <c r="N542" i="8"/>
  <c r="M542" i="8"/>
  <c r="N541" i="8"/>
  <c r="M541" i="8"/>
  <c r="N540" i="8"/>
  <c r="M540" i="8"/>
  <c r="N539" i="8"/>
  <c r="M539" i="8"/>
  <c r="N538" i="8"/>
  <c r="M538" i="8"/>
  <c r="N537" i="8"/>
  <c r="M537" i="8"/>
  <c r="N536" i="8"/>
  <c r="M536" i="8"/>
  <c r="N535" i="8"/>
  <c r="M535" i="8"/>
  <c r="N533" i="8"/>
  <c r="M533" i="8"/>
  <c r="N532" i="8"/>
  <c r="M532" i="8"/>
  <c r="N531" i="8"/>
  <c r="M531" i="8"/>
  <c r="N530" i="8"/>
  <c r="M530" i="8"/>
  <c r="N529" i="8"/>
  <c r="M529" i="8"/>
  <c r="N528" i="8"/>
  <c r="M528" i="8"/>
  <c r="N527" i="8"/>
  <c r="M527" i="8"/>
  <c r="N526" i="8"/>
  <c r="M526" i="8"/>
  <c r="N525" i="8"/>
  <c r="M525" i="8"/>
  <c r="N524" i="8"/>
  <c r="M524" i="8"/>
  <c r="N523" i="8"/>
  <c r="M523" i="8"/>
  <c r="N522" i="8"/>
  <c r="M522" i="8"/>
  <c r="N521" i="8"/>
  <c r="M521" i="8"/>
  <c r="N520" i="8"/>
  <c r="M520" i="8"/>
  <c r="N519" i="8"/>
  <c r="M519" i="8"/>
  <c r="N518" i="8"/>
  <c r="M518" i="8"/>
  <c r="N517" i="8"/>
  <c r="M517" i="8"/>
  <c r="N516" i="8"/>
  <c r="M516" i="8"/>
  <c r="N514" i="8"/>
  <c r="M514" i="8"/>
  <c r="N513" i="8"/>
  <c r="M513" i="8"/>
  <c r="N512" i="8"/>
  <c r="M512" i="8"/>
  <c r="N511" i="8"/>
  <c r="M511" i="8"/>
  <c r="N510" i="8"/>
  <c r="M510" i="8"/>
  <c r="N509" i="8"/>
  <c r="M509" i="8"/>
  <c r="N508" i="8"/>
  <c r="M508" i="8"/>
  <c r="N507" i="8"/>
  <c r="M507" i="8"/>
  <c r="N506" i="8"/>
  <c r="M506" i="8"/>
  <c r="N505" i="8"/>
  <c r="M505" i="8"/>
  <c r="N504" i="8"/>
  <c r="M504" i="8"/>
  <c r="N503" i="8"/>
  <c r="M503" i="8"/>
  <c r="N502" i="8"/>
  <c r="M502" i="8"/>
  <c r="N501" i="8"/>
  <c r="M501" i="8"/>
  <c r="N500" i="8"/>
  <c r="M500" i="8"/>
  <c r="N499" i="8"/>
  <c r="M499" i="8"/>
  <c r="N498" i="8"/>
  <c r="M498" i="8"/>
  <c r="N497" i="8"/>
  <c r="M497" i="8"/>
  <c r="N496" i="8"/>
  <c r="M496" i="8"/>
  <c r="N495" i="8"/>
  <c r="M495" i="8"/>
  <c r="N494" i="8"/>
  <c r="M494" i="8"/>
  <c r="N493" i="8"/>
  <c r="M493" i="8"/>
  <c r="N492" i="8"/>
  <c r="M492" i="8"/>
  <c r="N491" i="8"/>
  <c r="M491" i="8"/>
  <c r="N490" i="8"/>
  <c r="M490" i="8"/>
  <c r="N489" i="8"/>
  <c r="M489" i="8"/>
  <c r="N488" i="8"/>
  <c r="M488" i="8"/>
  <c r="N487" i="8"/>
  <c r="M487" i="8"/>
  <c r="N486" i="8"/>
  <c r="M486" i="8"/>
  <c r="N485" i="8"/>
  <c r="M485" i="8"/>
  <c r="N484" i="8"/>
  <c r="M484" i="8"/>
  <c r="N483" i="8"/>
  <c r="M483" i="8"/>
  <c r="N482" i="8"/>
  <c r="M482" i="8"/>
  <c r="N481" i="8"/>
  <c r="M481" i="8"/>
  <c r="N480" i="8"/>
  <c r="M480" i="8"/>
  <c r="N479" i="8"/>
  <c r="M479" i="8"/>
  <c r="N477" i="8"/>
  <c r="M477" i="8"/>
  <c r="N476" i="8"/>
  <c r="M476" i="8"/>
  <c r="N475" i="8"/>
  <c r="M475" i="8"/>
  <c r="N474" i="8"/>
  <c r="M474" i="8"/>
  <c r="N473" i="8"/>
  <c r="M473" i="8"/>
  <c r="N472" i="8"/>
  <c r="M472" i="8"/>
  <c r="N471" i="8"/>
  <c r="M471" i="8"/>
  <c r="N470" i="8"/>
  <c r="M470" i="8"/>
  <c r="N469" i="8"/>
  <c r="M469" i="8"/>
  <c r="N468" i="8"/>
  <c r="M468" i="8"/>
  <c r="N467" i="8"/>
  <c r="M467" i="8"/>
  <c r="N466" i="8"/>
  <c r="M466" i="8"/>
  <c r="N465" i="8"/>
  <c r="M465" i="8"/>
  <c r="N464" i="8"/>
  <c r="M464" i="8"/>
  <c r="N463" i="8"/>
  <c r="M463" i="8"/>
  <c r="N462" i="8"/>
  <c r="M462" i="8"/>
  <c r="N461" i="8"/>
  <c r="M461" i="8"/>
  <c r="N460" i="8"/>
  <c r="M460" i="8"/>
  <c r="N459" i="8"/>
  <c r="M459" i="8"/>
  <c r="N458" i="8"/>
  <c r="M458" i="8"/>
  <c r="N456" i="8"/>
  <c r="M456" i="8"/>
  <c r="N455" i="8"/>
  <c r="M455" i="8"/>
  <c r="N454" i="8"/>
  <c r="M454" i="8"/>
  <c r="N453" i="8"/>
  <c r="M453" i="8"/>
  <c r="N452" i="8"/>
  <c r="M452" i="8"/>
  <c r="N451" i="8"/>
  <c r="M451" i="8"/>
  <c r="N450" i="8"/>
  <c r="M450" i="8"/>
  <c r="N449" i="8"/>
  <c r="M449" i="8"/>
  <c r="N448" i="8"/>
  <c r="M448" i="8"/>
  <c r="N447" i="8"/>
  <c r="M447" i="8"/>
  <c r="N446" i="8"/>
  <c r="M446" i="8"/>
  <c r="N445" i="8"/>
  <c r="M445" i="8"/>
  <c r="N444" i="8"/>
  <c r="M444" i="8"/>
  <c r="N443" i="8"/>
  <c r="M443" i="8"/>
  <c r="N442" i="8"/>
  <c r="M442" i="8"/>
  <c r="N441" i="8"/>
  <c r="M441" i="8"/>
  <c r="N440" i="8"/>
  <c r="M440" i="8"/>
  <c r="N439" i="8"/>
  <c r="M439" i="8"/>
  <c r="N438" i="8"/>
  <c r="M438" i="8"/>
  <c r="N437" i="8"/>
  <c r="M437" i="8"/>
  <c r="N436" i="8"/>
  <c r="M436" i="8"/>
  <c r="N435" i="8"/>
  <c r="M435" i="8"/>
  <c r="N434" i="8"/>
  <c r="M434" i="8"/>
  <c r="N433" i="8"/>
  <c r="M433" i="8"/>
  <c r="N432" i="8"/>
  <c r="M432" i="8"/>
  <c r="N431" i="8"/>
  <c r="M431" i="8"/>
  <c r="N430" i="8"/>
  <c r="M430" i="8"/>
  <c r="N429" i="8"/>
  <c r="M429" i="8"/>
  <c r="N428" i="8"/>
  <c r="M428" i="8"/>
  <c r="N427" i="8"/>
  <c r="M427" i="8"/>
  <c r="N426" i="8"/>
  <c r="M426" i="8"/>
  <c r="N425" i="8"/>
  <c r="M425" i="8"/>
  <c r="N424" i="8"/>
  <c r="M424" i="8"/>
  <c r="M423" i="8"/>
  <c r="N422" i="8"/>
  <c r="M422" i="8"/>
  <c r="N421" i="8"/>
  <c r="M421" i="8"/>
  <c r="N420" i="8"/>
  <c r="M420" i="8"/>
  <c r="N419" i="8"/>
  <c r="M419" i="8"/>
  <c r="N418" i="8"/>
  <c r="M418" i="8"/>
  <c r="N417" i="8"/>
  <c r="M417" i="8"/>
  <c r="N416" i="8"/>
  <c r="M416" i="8"/>
  <c r="N415" i="8"/>
  <c r="M415" i="8"/>
  <c r="N414" i="8"/>
  <c r="M414" i="8"/>
  <c r="N413" i="8"/>
  <c r="M413" i="8"/>
  <c r="N412" i="8"/>
  <c r="M412" i="8"/>
  <c r="N411" i="8"/>
  <c r="M411" i="8"/>
  <c r="N410" i="8"/>
  <c r="M410" i="8"/>
  <c r="N409" i="8"/>
  <c r="M409" i="8"/>
  <c r="N408" i="8"/>
  <c r="M408" i="8"/>
  <c r="N407" i="8"/>
  <c r="M407" i="8"/>
  <c r="N405" i="8"/>
  <c r="M405" i="8"/>
  <c r="N404" i="8"/>
  <c r="M404" i="8"/>
  <c r="N403" i="8"/>
  <c r="M403" i="8"/>
  <c r="N402" i="8"/>
  <c r="M402" i="8"/>
  <c r="N401" i="8"/>
  <c r="M401" i="8"/>
  <c r="N400" i="8"/>
  <c r="M400" i="8"/>
  <c r="N399" i="8"/>
  <c r="M399" i="8"/>
  <c r="N398" i="8"/>
  <c r="M398" i="8"/>
  <c r="N397" i="8"/>
  <c r="M397" i="8"/>
  <c r="N396" i="8"/>
  <c r="M396" i="8"/>
  <c r="N395" i="8"/>
  <c r="M395" i="8"/>
  <c r="N394" i="8"/>
  <c r="M394" i="8"/>
  <c r="N393" i="8"/>
  <c r="M393" i="8"/>
  <c r="N392" i="8"/>
  <c r="M392" i="8"/>
  <c r="N391" i="8"/>
  <c r="M391" i="8"/>
  <c r="N390" i="8"/>
  <c r="M390" i="8"/>
  <c r="N389" i="8"/>
  <c r="M389" i="8"/>
  <c r="N388" i="8"/>
  <c r="M388" i="8"/>
  <c r="N387" i="8"/>
  <c r="M387" i="8"/>
  <c r="N386" i="8"/>
  <c r="M386" i="8"/>
  <c r="N385" i="8"/>
  <c r="M385" i="8"/>
  <c r="N384" i="8"/>
  <c r="M384" i="8"/>
  <c r="N383" i="8"/>
  <c r="M383" i="8"/>
  <c r="N382" i="8"/>
  <c r="M382" i="8"/>
  <c r="N381" i="8"/>
  <c r="M381" i="8"/>
  <c r="N380" i="8"/>
  <c r="M380" i="8"/>
  <c r="N379" i="8"/>
  <c r="M379" i="8"/>
  <c r="N378" i="8"/>
  <c r="M378" i="8"/>
  <c r="N377" i="8"/>
  <c r="M377" i="8"/>
  <c r="N376" i="8"/>
  <c r="M376" i="8"/>
  <c r="N375" i="8"/>
  <c r="M375" i="8"/>
  <c r="N374" i="8"/>
  <c r="M374" i="8"/>
  <c r="N373" i="8"/>
  <c r="M373" i="8"/>
  <c r="N372" i="8"/>
  <c r="M372" i="8"/>
  <c r="N371" i="8"/>
  <c r="M371" i="8"/>
  <c r="N369" i="8"/>
  <c r="M369" i="8"/>
  <c r="N368" i="8"/>
  <c r="M368" i="8"/>
  <c r="N367" i="8"/>
  <c r="M367" i="8"/>
  <c r="N366" i="8"/>
  <c r="M366" i="8"/>
  <c r="N365" i="8"/>
  <c r="M365" i="8"/>
  <c r="N364" i="8"/>
  <c r="M364" i="8"/>
  <c r="N363" i="8"/>
  <c r="M363" i="8"/>
  <c r="N362" i="8"/>
  <c r="M362" i="8"/>
  <c r="N361" i="8"/>
  <c r="M361" i="8"/>
  <c r="N360" i="8"/>
  <c r="M360" i="8"/>
  <c r="N359" i="8"/>
  <c r="M359" i="8"/>
  <c r="N358" i="8"/>
  <c r="M358" i="8"/>
  <c r="N357" i="8"/>
  <c r="M357" i="8"/>
  <c r="N356" i="8"/>
  <c r="M356" i="8"/>
  <c r="N355" i="8"/>
  <c r="M355" i="8"/>
  <c r="N354" i="8"/>
  <c r="M354" i="8"/>
  <c r="N353" i="8"/>
  <c r="M353" i="8"/>
  <c r="N352" i="8"/>
  <c r="M352" i="8"/>
  <c r="N351" i="8"/>
  <c r="M351" i="8"/>
  <c r="N350" i="8"/>
  <c r="M350" i="8"/>
  <c r="N349" i="8"/>
  <c r="M349" i="8"/>
  <c r="N348" i="8"/>
  <c r="M348" i="8"/>
  <c r="N347" i="8"/>
  <c r="M347" i="8"/>
  <c r="N346" i="8"/>
  <c r="M346" i="8"/>
  <c r="N345" i="8"/>
  <c r="M345" i="8"/>
  <c r="N344" i="8"/>
  <c r="M344" i="8"/>
  <c r="N343" i="8"/>
  <c r="M343" i="8"/>
  <c r="N342" i="8"/>
  <c r="M342" i="8"/>
  <c r="N341" i="8"/>
  <c r="M341" i="8"/>
  <c r="N340" i="8"/>
  <c r="M340" i="8"/>
  <c r="N339" i="8"/>
  <c r="M339" i="8"/>
  <c r="N338" i="8"/>
  <c r="M338" i="8"/>
  <c r="N337" i="8"/>
  <c r="M337" i="8"/>
  <c r="N336" i="8"/>
  <c r="M336" i="8"/>
  <c r="N335" i="8"/>
  <c r="M335" i="8"/>
  <c r="N334" i="8"/>
  <c r="M334" i="8"/>
  <c r="N333" i="8"/>
  <c r="M333" i="8"/>
  <c r="N332" i="8"/>
  <c r="M332" i="8"/>
  <c r="N331" i="8"/>
  <c r="M331" i="8"/>
  <c r="N330" i="8"/>
  <c r="M330" i="8"/>
  <c r="N329" i="8"/>
  <c r="M329" i="8"/>
  <c r="N328" i="8"/>
  <c r="M328" i="8"/>
  <c r="N327" i="8"/>
  <c r="M327" i="8"/>
  <c r="N326" i="8"/>
  <c r="M326" i="8"/>
  <c r="N325" i="8"/>
  <c r="M325" i="8"/>
  <c r="N324" i="8"/>
  <c r="M324" i="8"/>
  <c r="N323" i="8"/>
  <c r="M323" i="8"/>
  <c r="N322" i="8"/>
  <c r="M322" i="8"/>
  <c r="N321" i="8"/>
  <c r="M321" i="8"/>
  <c r="N320" i="8"/>
  <c r="M320" i="8"/>
  <c r="N319" i="8"/>
  <c r="M319" i="8"/>
  <c r="N318" i="8"/>
  <c r="M318" i="8"/>
  <c r="N317" i="8"/>
  <c r="M317" i="8"/>
  <c r="N316" i="8"/>
  <c r="M316" i="8"/>
  <c r="N315" i="8"/>
  <c r="M315" i="8"/>
  <c r="N314" i="8"/>
  <c r="M314" i="8"/>
  <c r="N313" i="8"/>
  <c r="M313" i="8"/>
  <c r="N312" i="8"/>
  <c r="M312" i="8"/>
  <c r="N311" i="8"/>
  <c r="M311" i="8"/>
  <c r="N310" i="8"/>
  <c r="M310" i="8"/>
  <c r="N309" i="8"/>
  <c r="M309" i="8"/>
  <c r="N308" i="8"/>
  <c r="M308" i="8"/>
  <c r="N307" i="8"/>
  <c r="M307" i="8"/>
  <c r="N306" i="8"/>
  <c r="M306" i="8"/>
  <c r="N305" i="8"/>
  <c r="M305" i="8"/>
  <c r="N304" i="8"/>
  <c r="M304" i="8"/>
  <c r="N303" i="8"/>
  <c r="M303" i="8"/>
  <c r="N302" i="8"/>
  <c r="M302" i="8"/>
  <c r="N300" i="8"/>
  <c r="M300" i="8"/>
  <c r="N299" i="8"/>
  <c r="M299" i="8"/>
  <c r="N298" i="8"/>
  <c r="M298" i="8"/>
  <c r="N297" i="8"/>
  <c r="M297" i="8"/>
  <c r="N296" i="8"/>
  <c r="M296" i="8"/>
  <c r="N295" i="8"/>
  <c r="M295" i="8"/>
  <c r="N294" i="8"/>
  <c r="M294" i="8"/>
  <c r="N293" i="8"/>
  <c r="M293" i="8"/>
  <c r="N292" i="8"/>
  <c r="M292" i="8"/>
  <c r="N291" i="8"/>
  <c r="M291" i="8"/>
  <c r="N290" i="8"/>
  <c r="M290" i="8"/>
  <c r="N289" i="8"/>
  <c r="M289" i="8"/>
  <c r="N288" i="8"/>
  <c r="M288" i="8"/>
  <c r="N287" i="8"/>
  <c r="M287" i="8"/>
  <c r="N286" i="8"/>
  <c r="M286" i="8"/>
  <c r="N285" i="8"/>
  <c r="M285" i="8"/>
  <c r="N284" i="8"/>
  <c r="M284" i="8"/>
  <c r="N283" i="8"/>
  <c r="M283" i="8"/>
  <c r="N282" i="8"/>
  <c r="M282" i="8"/>
  <c r="N281" i="8"/>
  <c r="M281" i="8"/>
  <c r="N280" i="8"/>
  <c r="M280" i="8"/>
  <c r="N279" i="8"/>
  <c r="M279" i="8"/>
  <c r="N278" i="8"/>
  <c r="M278" i="8"/>
  <c r="N277" i="8"/>
  <c r="M277" i="8"/>
  <c r="N276" i="8"/>
  <c r="M276" i="8"/>
  <c r="N275" i="8"/>
  <c r="M275" i="8"/>
  <c r="N274" i="8"/>
  <c r="M274" i="8"/>
  <c r="N273" i="8"/>
  <c r="M273" i="8"/>
  <c r="N272" i="8"/>
  <c r="M272" i="8"/>
  <c r="N271" i="8"/>
  <c r="M271" i="8"/>
  <c r="N270" i="8"/>
  <c r="M270" i="8"/>
  <c r="N269" i="8"/>
  <c r="M269" i="8"/>
  <c r="N268" i="8"/>
  <c r="M268" i="8"/>
  <c r="N267" i="8"/>
  <c r="M267" i="8"/>
  <c r="N266" i="8"/>
  <c r="M266" i="8"/>
  <c r="N265" i="8"/>
  <c r="M265" i="8"/>
  <c r="N264" i="8"/>
  <c r="M264" i="8"/>
  <c r="N263" i="8"/>
  <c r="M263" i="8"/>
  <c r="N262" i="8"/>
  <c r="M262" i="8"/>
  <c r="N261" i="8"/>
  <c r="M261" i="8"/>
  <c r="N260" i="8"/>
  <c r="M260" i="8"/>
  <c r="N259" i="8"/>
  <c r="M259" i="8"/>
  <c r="N258" i="8"/>
  <c r="M258" i="8"/>
  <c r="N257" i="8"/>
  <c r="M257" i="8"/>
  <c r="N256" i="8"/>
  <c r="M256" i="8"/>
  <c r="N255" i="8"/>
  <c r="M255" i="8"/>
  <c r="N254" i="8"/>
  <c r="M254" i="8"/>
  <c r="N253" i="8"/>
  <c r="M253" i="8"/>
  <c r="N252" i="8"/>
  <c r="M252" i="8"/>
  <c r="N251" i="8"/>
  <c r="M251" i="8"/>
  <c r="N250" i="8"/>
  <c r="M250" i="8"/>
  <c r="N249" i="8"/>
  <c r="M249" i="8"/>
  <c r="N248" i="8"/>
  <c r="M248" i="8"/>
  <c r="N247" i="8"/>
  <c r="M247" i="8"/>
  <c r="N246" i="8"/>
  <c r="M246" i="8"/>
  <c r="N245" i="8"/>
  <c r="M245" i="8"/>
  <c r="N244" i="8"/>
  <c r="M244" i="8"/>
  <c r="N243" i="8"/>
  <c r="M243" i="8"/>
  <c r="N242" i="8"/>
  <c r="M242" i="8"/>
  <c r="N241" i="8"/>
  <c r="M241" i="8"/>
  <c r="N240" i="8"/>
  <c r="M240" i="8"/>
  <c r="N239" i="8"/>
  <c r="M239" i="8"/>
  <c r="N238" i="8"/>
  <c r="M238" i="8"/>
  <c r="N237" i="8"/>
  <c r="M237" i="8"/>
  <c r="N236" i="8"/>
  <c r="M236" i="8"/>
  <c r="N235" i="8"/>
  <c r="M235" i="8"/>
  <c r="N234" i="8"/>
  <c r="M234" i="8"/>
  <c r="M232" i="8"/>
  <c r="O232" i="8" s="1"/>
  <c r="M231" i="8"/>
  <c r="O231" i="8" s="1"/>
  <c r="N230" i="8"/>
  <c r="M230" i="8"/>
  <c r="N229" i="8"/>
  <c r="M229" i="8"/>
  <c r="N228" i="8"/>
  <c r="M228" i="8"/>
  <c r="N227" i="8"/>
  <c r="M227" i="8"/>
  <c r="N226" i="8"/>
  <c r="M226" i="8"/>
  <c r="N225" i="8"/>
  <c r="M225" i="8"/>
  <c r="N224" i="8"/>
  <c r="M224" i="8"/>
  <c r="N223" i="8"/>
  <c r="M223" i="8"/>
  <c r="N222" i="8"/>
  <c r="M222" i="8"/>
  <c r="N221" i="8"/>
  <c r="M221" i="8"/>
  <c r="N220" i="8"/>
  <c r="M220" i="8"/>
  <c r="N219" i="8"/>
  <c r="M219" i="8"/>
  <c r="N218" i="8"/>
  <c r="M218" i="8"/>
  <c r="N217" i="8"/>
  <c r="M217" i="8"/>
  <c r="N216" i="8"/>
  <c r="M216" i="8"/>
  <c r="N215" i="8"/>
  <c r="M215" i="8"/>
  <c r="N214" i="8"/>
  <c r="M214" i="8"/>
  <c r="N213" i="8"/>
  <c r="M213" i="8"/>
  <c r="N212" i="8"/>
  <c r="M212" i="8"/>
  <c r="N211" i="8"/>
  <c r="M211" i="8"/>
  <c r="N210" i="8"/>
  <c r="M210" i="8"/>
  <c r="N209" i="8"/>
  <c r="M209" i="8"/>
  <c r="N208" i="8"/>
  <c r="M208" i="8"/>
  <c r="N207" i="8"/>
  <c r="M207" i="8"/>
  <c r="N206" i="8"/>
  <c r="M206" i="8"/>
  <c r="N205" i="8"/>
  <c r="M205" i="8"/>
  <c r="N204" i="8"/>
  <c r="M204" i="8"/>
  <c r="N203" i="8"/>
  <c r="M203" i="8"/>
  <c r="N202" i="8"/>
  <c r="M202" i="8"/>
  <c r="N201" i="8"/>
  <c r="M201" i="8"/>
  <c r="N200" i="8"/>
  <c r="M200" i="8"/>
  <c r="N199" i="8"/>
  <c r="M199" i="8"/>
  <c r="N198" i="8"/>
  <c r="M198" i="8"/>
  <c r="N197" i="8"/>
  <c r="M197" i="8"/>
  <c r="N196" i="8"/>
  <c r="M196" i="8"/>
  <c r="N195" i="8"/>
  <c r="M195" i="8"/>
  <c r="N194" i="8"/>
  <c r="M194" i="8"/>
  <c r="N193" i="8"/>
  <c r="M193" i="8"/>
  <c r="N192" i="8"/>
  <c r="M192" i="8"/>
  <c r="N191" i="8"/>
  <c r="M191" i="8"/>
  <c r="N190" i="8"/>
  <c r="M190" i="8"/>
  <c r="N189" i="8"/>
  <c r="M189" i="8"/>
  <c r="N188" i="8"/>
  <c r="M188" i="8"/>
  <c r="N187" i="8"/>
  <c r="M187" i="8"/>
  <c r="N186" i="8"/>
  <c r="M186" i="8"/>
  <c r="N185" i="8"/>
  <c r="M185" i="8"/>
  <c r="N184" i="8"/>
  <c r="M184" i="8"/>
  <c r="N183" i="8"/>
  <c r="M183" i="8"/>
  <c r="N182" i="8"/>
  <c r="M182" i="8"/>
  <c r="N181" i="8"/>
  <c r="M181" i="8"/>
  <c r="N180" i="8"/>
  <c r="M180" i="8"/>
  <c r="N179" i="8"/>
  <c r="M179" i="8"/>
  <c r="N178" i="8"/>
  <c r="M178" i="8"/>
  <c r="N177" i="8"/>
  <c r="M177" i="8"/>
  <c r="N176" i="8"/>
  <c r="M176" i="8"/>
  <c r="N175" i="8"/>
  <c r="M175" i="8"/>
  <c r="N174" i="8"/>
  <c r="M174" i="8"/>
  <c r="N173" i="8"/>
  <c r="M173" i="8"/>
  <c r="N172" i="8"/>
  <c r="M172" i="8"/>
  <c r="N171" i="8"/>
  <c r="M171" i="8"/>
  <c r="N170" i="8"/>
  <c r="M170" i="8"/>
  <c r="N169" i="8"/>
  <c r="M169" i="8"/>
  <c r="N168" i="8"/>
  <c r="M168" i="8"/>
  <c r="N167" i="8"/>
  <c r="M167" i="8"/>
  <c r="N166" i="8"/>
  <c r="M166" i="8"/>
  <c r="N165" i="8"/>
  <c r="M165" i="8"/>
  <c r="N164" i="8"/>
  <c r="M164" i="8"/>
  <c r="N163" i="8"/>
  <c r="M163" i="8"/>
  <c r="N162" i="8"/>
  <c r="M162" i="8"/>
  <c r="N161" i="8"/>
  <c r="M161" i="8"/>
  <c r="N160" i="8"/>
  <c r="M160" i="8"/>
  <c r="N159" i="8"/>
  <c r="M159" i="8"/>
  <c r="N158" i="8"/>
  <c r="M158" i="8"/>
  <c r="N157" i="8"/>
  <c r="M157" i="8"/>
  <c r="N156" i="8"/>
  <c r="M156" i="8"/>
  <c r="N155" i="8"/>
  <c r="M155" i="8"/>
  <c r="N154" i="8"/>
  <c r="M154" i="8"/>
  <c r="N153" i="8"/>
  <c r="M153" i="8"/>
  <c r="N152" i="8"/>
  <c r="M152" i="8"/>
  <c r="N150" i="8"/>
  <c r="M150" i="8"/>
  <c r="N149" i="8"/>
  <c r="M149" i="8"/>
  <c r="N148" i="8"/>
  <c r="M148" i="8"/>
  <c r="N147" i="8"/>
  <c r="M147" i="8"/>
  <c r="N146" i="8"/>
  <c r="M146" i="8"/>
  <c r="N145" i="8"/>
  <c r="M145" i="8"/>
  <c r="N144" i="8"/>
  <c r="M144" i="8"/>
  <c r="N143" i="8"/>
  <c r="M143" i="8"/>
  <c r="N142" i="8"/>
  <c r="M142" i="8"/>
  <c r="N141" i="8"/>
  <c r="M141" i="8"/>
  <c r="N140" i="8"/>
  <c r="M140" i="8"/>
  <c r="N139" i="8"/>
  <c r="M139" i="8"/>
  <c r="N138" i="8"/>
  <c r="M138" i="8"/>
  <c r="N137" i="8"/>
  <c r="M137" i="8"/>
  <c r="N136" i="8"/>
  <c r="M136" i="8"/>
  <c r="N135" i="8"/>
  <c r="M135" i="8"/>
  <c r="N134" i="8"/>
  <c r="M134" i="8"/>
  <c r="N133" i="8"/>
  <c r="M133" i="8"/>
  <c r="N132" i="8"/>
  <c r="M132" i="8"/>
  <c r="N131" i="8"/>
  <c r="M131" i="8"/>
  <c r="N130" i="8"/>
  <c r="M130" i="8"/>
  <c r="N129" i="8"/>
  <c r="M129" i="8"/>
  <c r="N128" i="8"/>
  <c r="M128" i="8"/>
  <c r="N127" i="8"/>
  <c r="M127" i="8"/>
  <c r="N126" i="8"/>
  <c r="M126" i="8"/>
  <c r="N125" i="8"/>
  <c r="M125" i="8"/>
  <c r="N124" i="8"/>
  <c r="M124" i="8"/>
  <c r="N123" i="8"/>
  <c r="M123" i="8"/>
  <c r="N122" i="8"/>
  <c r="M122" i="8"/>
  <c r="N121" i="8"/>
  <c r="M121" i="8"/>
  <c r="N120" i="8"/>
  <c r="M120" i="8"/>
  <c r="N119" i="8"/>
  <c r="M119" i="8"/>
  <c r="N118" i="8"/>
  <c r="M118" i="8"/>
  <c r="N117" i="8"/>
  <c r="M117" i="8"/>
  <c r="N116" i="8"/>
  <c r="M116" i="8"/>
  <c r="N115" i="8"/>
  <c r="M115" i="8"/>
  <c r="N114" i="8"/>
  <c r="M114" i="8"/>
  <c r="N113" i="8"/>
  <c r="M113" i="8"/>
  <c r="N112" i="8"/>
  <c r="M112" i="8"/>
  <c r="N111" i="8"/>
  <c r="M111" i="8"/>
  <c r="N110" i="8"/>
  <c r="M110" i="8"/>
  <c r="N109" i="8"/>
  <c r="M109" i="8"/>
  <c r="N108" i="8"/>
  <c r="M108" i="8"/>
  <c r="N107" i="8"/>
  <c r="M107" i="8"/>
  <c r="N106" i="8"/>
  <c r="M106" i="8"/>
  <c r="N105" i="8"/>
  <c r="M105" i="8"/>
  <c r="N104" i="8"/>
  <c r="M104" i="8"/>
  <c r="N102" i="8"/>
  <c r="M102" i="8"/>
  <c r="N101" i="8"/>
  <c r="M101" i="8"/>
  <c r="N100" i="8"/>
  <c r="M100" i="8"/>
  <c r="N99" i="8"/>
  <c r="M99" i="8"/>
  <c r="N98" i="8"/>
  <c r="M98" i="8"/>
  <c r="N97" i="8"/>
  <c r="M97" i="8"/>
  <c r="N96" i="8"/>
  <c r="M96" i="8"/>
  <c r="N95" i="8"/>
  <c r="M95" i="8"/>
  <c r="N94" i="8"/>
  <c r="M94" i="8"/>
  <c r="M93" i="8"/>
  <c r="O93" i="8" s="1"/>
  <c r="I93" i="8" s="1"/>
  <c r="J93" i="8" s="1"/>
  <c r="M92" i="8"/>
  <c r="O92" i="8" s="1"/>
  <c r="I92" i="8" s="1"/>
  <c r="J92" i="8" s="1"/>
  <c r="M91" i="8"/>
  <c r="O91" i="8" s="1"/>
  <c r="I91" i="8" s="1"/>
  <c r="J91" i="8" s="1"/>
  <c r="M90" i="8"/>
  <c r="O90" i="8" s="1"/>
  <c r="I90" i="8" s="1"/>
  <c r="J90" i="8" s="1"/>
  <c r="M89" i="8"/>
  <c r="O89" i="8" s="1"/>
  <c r="I89" i="8" s="1"/>
  <c r="J89" i="8" s="1"/>
  <c r="M88" i="8"/>
  <c r="O88" i="8" s="1"/>
  <c r="I88" i="8" s="1"/>
  <c r="J88" i="8" s="1"/>
  <c r="M87" i="8"/>
  <c r="O87" i="8" s="1"/>
  <c r="I87" i="8" s="1"/>
  <c r="J87" i="8" s="1"/>
  <c r="M86" i="8"/>
  <c r="O86" i="8" s="1"/>
  <c r="I86" i="8" s="1"/>
  <c r="J86" i="8" s="1"/>
  <c r="M85" i="8"/>
  <c r="O85" i="8" s="1"/>
  <c r="I85" i="8" s="1"/>
  <c r="J85" i="8" s="1"/>
  <c r="M84" i="8"/>
  <c r="O84" i="8" s="1"/>
  <c r="I84" i="8" s="1"/>
  <c r="J84" i="8" s="1"/>
  <c r="M83" i="8"/>
  <c r="O83" i="8" s="1"/>
  <c r="I83" i="8" s="1"/>
  <c r="J83" i="8" s="1"/>
  <c r="M82" i="8"/>
  <c r="O82" i="8" s="1"/>
  <c r="I82" i="8" s="1"/>
  <c r="J82" i="8" s="1"/>
  <c r="M81" i="8"/>
  <c r="O81" i="8" s="1"/>
  <c r="I81" i="8" s="1"/>
  <c r="J81" i="8" s="1"/>
  <c r="M80" i="8"/>
  <c r="O80" i="8" s="1"/>
  <c r="I80" i="8" s="1"/>
  <c r="J80" i="8" s="1"/>
  <c r="M79" i="8"/>
  <c r="O79" i="8" s="1"/>
  <c r="I79" i="8" s="1"/>
  <c r="J79" i="8" s="1"/>
  <c r="M78" i="8"/>
  <c r="O78" i="8" s="1"/>
  <c r="I78" i="8" s="1"/>
  <c r="J78" i="8" s="1"/>
  <c r="M77" i="8"/>
  <c r="O77" i="8" s="1"/>
  <c r="I77" i="8" s="1"/>
  <c r="J77" i="8" s="1"/>
  <c r="M76" i="8"/>
  <c r="O76" i="8" s="1"/>
  <c r="I76" i="8" s="1"/>
  <c r="J76" i="8" s="1"/>
  <c r="M75" i="8"/>
  <c r="O75" i="8" s="1"/>
  <c r="I75" i="8" s="1"/>
  <c r="J75" i="8" s="1"/>
  <c r="M74" i="8"/>
  <c r="O74" i="8" s="1"/>
  <c r="I74" i="8" s="1"/>
  <c r="J74" i="8" s="1"/>
  <c r="M73" i="8"/>
  <c r="O73" i="8" s="1"/>
  <c r="I73" i="8" s="1"/>
  <c r="J73" i="8" s="1"/>
  <c r="M72" i="8"/>
  <c r="O72" i="8" s="1"/>
  <c r="I72" i="8" s="1"/>
  <c r="J72" i="8" s="1"/>
  <c r="M71" i="8"/>
  <c r="O71" i="8" s="1"/>
  <c r="I71" i="8" s="1"/>
  <c r="J71" i="8" s="1"/>
  <c r="M70" i="8"/>
  <c r="O70" i="8" s="1"/>
  <c r="I70" i="8" s="1"/>
  <c r="J70" i="8" s="1"/>
  <c r="M69" i="8"/>
  <c r="O69" i="8" s="1"/>
  <c r="I69" i="8" s="1"/>
  <c r="J69" i="8" s="1"/>
  <c r="M68" i="8"/>
  <c r="O68" i="8" s="1"/>
  <c r="I68" i="8" s="1"/>
  <c r="J68" i="8" s="1"/>
  <c r="M67" i="8"/>
  <c r="O67" i="8" s="1"/>
  <c r="I67" i="8" s="1"/>
  <c r="J67" i="8" s="1"/>
  <c r="M66" i="8"/>
  <c r="O66" i="8" s="1"/>
  <c r="I66" i="8" s="1"/>
  <c r="J66" i="8" s="1"/>
  <c r="M65" i="8"/>
  <c r="O65" i="8" s="1"/>
  <c r="I65" i="8" s="1"/>
  <c r="J65" i="8" s="1"/>
  <c r="M64" i="8"/>
  <c r="O64" i="8" s="1"/>
  <c r="I64" i="8" s="1"/>
  <c r="J64" i="8" s="1"/>
  <c r="M63" i="8"/>
  <c r="O63" i="8" s="1"/>
  <c r="I63" i="8" s="1"/>
  <c r="J63" i="8" s="1"/>
  <c r="M62" i="8"/>
  <c r="O62" i="8" s="1"/>
  <c r="I62" i="8" s="1"/>
  <c r="J62" i="8" s="1"/>
  <c r="M61" i="8"/>
  <c r="O61" i="8" s="1"/>
  <c r="I61" i="8" s="1"/>
  <c r="J61" i="8" s="1"/>
  <c r="M60" i="8"/>
  <c r="O60" i="8" s="1"/>
  <c r="I60" i="8" s="1"/>
  <c r="J60" i="8" s="1"/>
  <c r="M59" i="8"/>
  <c r="O59" i="8" s="1"/>
  <c r="I59" i="8" s="1"/>
  <c r="J59" i="8" s="1"/>
  <c r="M58" i="8"/>
  <c r="O58" i="8" s="1"/>
  <c r="I58" i="8" s="1"/>
  <c r="J58" i="8" s="1"/>
  <c r="M57" i="8"/>
  <c r="O57" i="8" s="1"/>
  <c r="I57" i="8" s="1"/>
  <c r="J57" i="8" s="1"/>
  <c r="M56" i="8"/>
  <c r="O56" i="8" s="1"/>
  <c r="M55" i="8"/>
  <c r="O55" i="8" s="1"/>
  <c r="M54" i="8"/>
  <c r="O54" i="8" s="1"/>
  <c r="I54" i="8" s="1"/>
  <c r="J54" i="8" s="1"/>
  <c r="M53" i="8"/>
  <c r="O53" i="8" s="1"/>
  <c r="M52" i="8"/>
  <c r="O52" i="8" s="1"/>
  <c r="M51" i="8"/>
  <c r="O51" i="8" s="1"/>
  <c r="M50" i="8"/>
  <c r="O50" i="8" s="1"/>
  <c r="M49" i="8"/>
  <c r="O49" i="8" s="1"/>
  <c r="I49" i="8" s="1"/>
  <c r="J49" i="8" s="1"/>
  <c r="M48" i="8"/>
  <c r="O48" i="8" s="1"/>
  <c r="I48" i="8" s="1"/>
  <c r="J48" i="8" s="1"/>
  <c r="M47" i="8"/>
  <c r="O47" i="8" s="1"/>
  <c r="I47" i="8" s="1"/>
  <c r="J47" i="8" s="1"/>
  <c r="M46" i="8"/>
  <c r="O46" i="8" s="1"/>
  <c r="I46" i="8" s="1"/>
  <c r="J46" i="8" s="1"/>
  <c r="M45" i="8"/>
  <c r="O45" i="8" s="1"/>
  <c r="I45" i="8" s="1"/>
  <c r="J45" i="8" s="1"/>
  <c r="M44" i="8"/>
  <c r="O44" i="8" s="1"/>
  <c r="I44" i="8" s="1"/>
  <c r="J44" i="8" s="1"/>
  <c r="M43" i="8"/>
  <c r="O43" i="8" s="1"/>
  <c r="I43" i="8" s="1"/>
  <c r="J43" i="8" s="1"/>
  <c r="M42" i="8"/>
  <c r="O42" i="8" s="1"/>
  <c r="I42" i="8" s="1"/>
  <c r="J42" i="8" s="1"/>
  <c r="M41" i="8"/>
  <c r="O41" i="8" s="1"/>
  <c r="I41" i="8" s="1"/>
  <c r="J41" i="8" s="1"/>
  <c r="M40" i="8"/>
  <c r="O40" i="8" s="1"/>
  <c r="I40" i="8" s="1"/>
  <c r="J40" i="8" s="1"/>
  <c r="M39" i="8"/>
  <c r="O39" i="8" s="1"/>
  <c r="I39" i="8" s="1"/>
  <c r="J39" i="8" s="1"/>
  <c r="M38" i="8"/>
  <c r="O38" i="8" s="1"/>
  <c r="I38" i="8" s="1"/>
  <c r="J38" i="8" s="1"/>
  <c r="M37" i="8"/>
  <c r="O37" i="8" s="1"/>
  <c r="I37" i="8" s="1"/>
  <c r="J37" i="8" s="1"/>
  <c r="M36" i="8"/>
  <c r="O36" i="8" s="1"/>
  <c r="I36" i="8" s="1"/>
  <c r="J36" i="8" s="1"/>
  <c r="M35" i="8"/>
  <c r="O35" i="8" s="1"/>
  <c r="I35" i="8" s="1"/>
  <c r="J35" i="8" s="1"/>
  <c r="M34" i="8"/>
  <c r="O34" i="8" s="1"/>
  <c r="I34" i="8" s="1"/>
  <c r="J34" i="8" s="1"/>
  <c r="M33" i="8"/>
  <c r="O33" i="8" s="1"/>
  <c r="I33" i="8" s="1"/>
  <c r="J33" i="8" s="1"/>
  <c r="M32" i="8"/>
  <c r="O32" i="8" s="1"/>
  <c r="I32" i="8" s="1"/>
  <c r="J32" i="8" s="1"/>
  <c r="M31" i="8"/>
  <c r="O31" i="8" s="1"/>
  <c r="I31" i="8" s="1"/>
  <c r="J31" i="8" s="1"/>
  <c r="M30" i="8"/>
  <c r="O30" i="8" s="1"/>
  <c r="I30" i="8" s="1"/>
  <c r="J30" i="8" s="1"/>
  <c r="M29" i="8"/>
  <c r="O29" i="8" s="1"/>
  <c r="M28" i="8"/>
  <c r="O28" i="8" s="1"/>
  <c r="M27" i="8"/>
  <c r="O27" i="8" s="1"/>
  <c r="I27" i="8" s="1"/>
  <c r="J27" i="8" s="1"/>
  <c r="M26" i="8"/>
  <c r="O26" i="8" s="1"/>
  <c r="M25" i="8"/>
  <c r="O25" i="8" s="1"/>
  <c r="M24" i="8"/>
  <c r="O24" i="8" s="1"/>
  <c r="I24" i="8" s="1"/>
  <c r="J24" i="8" s="1"/>
  <c r="M23" i="8"/>
  <c r="O23" i="8" s="1"/>
  <c r="I23" i="8" s="1"/>
  <c r="J23" i="8" s="1"/>
  <c r="M22" i="8"/>
  <c r="O22" i="8" s="1"/>
  <c r="M21" i="8"/>
  <c r="O21" i="8" s="1"/>
  <c r="I21" i="8" s="1"/>
  <c r="J21" i="8" s="1"/>
  <c r="M20" i="8"/>
  <c r="O20" i="8" s="1"/>
  <c r="M19" i="8"/>
  <c r="O19" i="8" s="1"/>
  <c r="I19" i="8" s="1"/>
  <c r="J19" i="8" s="1"/>
  <c r="M18" i="8"/>
  <c r="O18" i="8" s="1"/>
  <c r="M17" i="8"/>
  <c r="O17" i="8" s="1"/>
  <c r="I17" i="8" s="1"/>
  <c r="J17" i="8" s="1"/>
  <c r="M16" i="8"/>
  <c r="O16" i="8" s="1"/>
  <c r="M15" i="8"/>
  <c r="O15" i="8" s="1"/>
  <c r="I15" i="8" s="1"/>
  <c r="J15" i="8" s="1"/>
  <c r="M14" i="8"/>
  <c r="O14" i="8" s="1"/>
  <c r="M13" i="8"/>
  <c r="O13" i="8" s="1"/>
  <c r="I13" i="8" s="1"/>
  <c r="J13" i="8" s="1"/>
  <c r="M12" i="8"/>
  <c r="O12" i="8" s="1"/>
  <c r="M11" i="8"/>
  <c r="O11" i="8" s="1"/>
  <c r="I11" i="8" s="1"/>
  <c r="J11" i="8" s="1"/>
  <c r="M10" i="8"/>
  <c r="O10" i="8" s="1"/>
  <c r="M9" i="8"/>
  <c r="O9" i="8" s="1"/>
  <c r="I9" i="8" s="1"/>
  <c r="J9" i="8" s="1"/>
  <c r="M8" i="8"/>
  <c r="O8" i="8" s="1"/>
  <c r="M7" i="8"/>
  <c r="O7" i="8" s="1"/>
  <c r="I7" i="8" s="1"/>
  <c r="J7" i="8" s="1"/>
  <c r="M6" i="8"/>
  <c r="O6" i="8" s="1"/>
  <c r="M5" i="8"/>
  <c r="O3" i="8"/>
  <c r="O377" i="8" l="1"/>
  <c r="O955" i="8"/>
  <c r="O1039" i="8"/>
  <c r="I1039" i="8" s="1"/>
  <c r="J1039" i="8" s="1"/>
  <c r="O307" i="8"/>
  <c r="I307" i="8" s="1"/>
  <c r="J307" i="8" s="1"/>
  <c r="O311" i="8"/>
  <c r="I311" i="8" s="1"/>
  <c r="J311" i="8" s="1"/>
  <c r="O1314" i="8"/>
  <c r="I1314" i="8" s="1"/>
  <c r="J1314" i="8" s="1"/>
  <c r="O1392" i="8"/>
  <c r="I1392" i="8" s="1"/>
  <c r="J1392" i="8" s="1"/>
  <c r="Y1474" i="8"/>
  <c r="R1474" i="8"/>
  <c r="Q1474" i="8" s="1"/>
  <c r="Y1470" i="8"/>
  <c r="Y1466" i="8"/>
  <c r="R1466" i="8"/>
  <c r="Q1466" i="8" s="1"/>
  <c r="Y1462" i="8"/>
  <c r="R1462" i="8"/>
  <c r="Q1462" i="8" s="1"/>
  <c r="Y1458" i="8"/>
  <c r="Y1454" i="8"/>
  <c r="R1454" i="8"/>
  <c r="Q1454" i="8" s="1"/>
  <c r="Y1450" i="8"/>
  <c r="R1450" i="8"/>
  <c r="Q1450" i="8" s="1"/>
  <c r="Y1446" i="8"/>
  <c r="R1446" i="8"/>
  <c r="Q1446" i="8" s="1"/>
  <c r="Y1442" i="8"/>
  <c r="R1442" i="8"/>
  <c r="Q1442" i="8" s="1"/>
  <c r="Y1438" i="8"/>
  <c r="R1438" i="8"/>
  <c r="Q1438" i="8" s="1"/>
  <c r="Y1434" i="8"/>
  <c r="R1434" i="8"/>
  <c r="Q1434" i="8" s="1"/>
  <c r="Y1430" i="8"/>
  <c r="R1430" i="8"/>
  <c r="Q1430" i="8" s="1"/>
  <c r="Y1426" i="8"/>
  <c r="R1426" i="8"/>
  <c r="Q1426" i="8" s="1"/>
  <c r="Y1422" i="8"/>
  <c r="R1422" i="8"/>
  <c r="Q1422" i="8" s="1"/>
  <c r="Y1418" i="8"/>
  <c r="R1418" i="8"/>
  <c r="Q1418" i="8" s="1"/>
  <c r="Y1414" i="8"/>
  <c r="R1414" i="8"/>
  <c r="Q1414" i="8" s="1"/>
  <c r="Y1410" i="8"/>
  <c r="R1410" i="8"/>
  <c r="Q1410" i="8" s="1"/>
  <c r="Y1406" i="8"/>
  <c r="R1406" i="8"/>
  <c r="Q1406" i="8" s="1"/>
  <c r="Y1402" i="8"/>
  <c r="R1402" i="8"/>
  <c r="Q1402" i="8" s="1"/>
  <c r="Y1398" i="8"/>
  <c r="R1398" i="8"/>
  <c r="Q1398" i="8" s="1"/>
  <c r="Y1394" i="8"/>
  <c r="R1394" i="8"/>
  <c r="Q1394" i="8" s="1"/>
  <c r="Y1390" i="8"/>
  <c r="R1390" i="8"/>
  <c r="Q1390" i="8" s="1"/>
  <c r="Y1386" i="8"/>
  <c r="R1386" i="8"/>
  <c r="Q1386" i="8" s="1"/>
  <c r="Y1382" i="8"/>
  <c r="R1382" i="8"/>
  <c r="Q1382" i="8" s="1"/>
  <c r="Y1378" i="8"/>
  <c r="Y1374" i="8"/>
  <c r="R1374" i="8"/>
  <c r="Q1374" i="8" s="1"/>
  <c r="Y1370" i="8"/>
  <c r="R1370" i="8"/>
  <c r="Q1370" i="8" s="1"/>
  <c r="Y1366" i="8"/>
  <c r="R1366" i="8"/>
  <c r="Q1366" i="8" s="1"/>
  <c r="Y1362" i="8"/>
  <c r="R1362" i="8"/>
  <c r="Q1362" i="8" s="1"/>
  <c r="Y1358" i="8"/>
  <c r="R1358" i="8"/>
  <c r="Q1358" i="8" s="1"/>
  <c r="Y1354" i="8"/>
  <c r="R1354" i="8"/>
  <c r="Q1354" i="8" s="1"/>
  <c r="Y1350" i="8"/>
  <c r="R1350" i="8"/>
  <c r="Q1350" i="8" s="1"/>
  <c r="Y1346" i="8"/>
  <c r="R1346" i="8"/>
  <c r="Q1346" i="8" s="1"/>
  <c r="Y1342" i="8"/>
  <c r="R1342" i="8"/>
  <c r="Q1342" i="8" s="1"/>
  <c r="Y1338" i="8"/>
  <c r="R1338" i="8"/>
  <c r="Q1338" i="8" s="1"/>
  <c r="Y1334" i="8"/>
  <c r="R1334" i="8"/>
  <c r="Q1334" i="8" s="1"/>
  <c r="Y1330" i="8"/>
  <c r="R1330" i="8"/>
  <c r="Q1330" i="8" s="1"/>
  <c r="Y1326" i="8"/>
  <c r="R1326" i="8"/>
  <c r="Q1326" i="8" s="1"/>
  <c r="Y1322" i="8"/>
  <c r="R1322" i="8"/>
  <c r="Q1322" i="8" s="1"/>
  <c r="Y1318" i="8"/>
  <c r="R1318" i="8"/>
  <c r="Q1318" i="8" s="1"/>
  <c r="Y1314" i="8"/>
  <c r="R1314" i="8"/>
  <c r="Q1314" i="8" s="1"/>
  <c r="Y1310" i="8"/>
  <c r="R1310" i="8"/>
  <c r="Q1310" i="8" s="1"/>
  <c r="Y1306" i="8"/>
  <c r="R1306" i="8"/>
  <c r="Q1306" i="8" s="1"/>
  <c r="Y1302" i="8"/>
  <c r="R1302" i="8"/>
  <c r="Q1302" i="8" s="1"/>
  <c r="Y1298" i="8"/>
  <c r="R1298" i="8"/>
  <c r="Q1298" i="8" s="1"/>
  <c r="Y1294" i="8"/>
  <c r="R1294" i="8"/>
  <c r="Q1294" i="8" s="1"/>
  <c r="Y1290" i="8"/>
  <c r="R1290" i="8"/>
  <c r="Q1290" i="8" s="1"/>
  <c r="Y1286" i="8"/>
  <c r="R1286" i="8"/>
  <c r="Q1286" i="8" s="1"/>
  <c r="Y1282" i="8"/>
  <c r="R1282" i="8"/>
  <c r="Q1282" i="8" s="1"/>
  <c r="Y1278" i="8"/>
  <c r="R1278" i="8"/>
  <c r="Q1278" i="8" s="1"/>
  <c r="Y1274" i="8"/>
  <c r="R1274" i="8"/>
  <c r="Q1274" i="8" s="1"/>
  <c r="Y1270" i="8"/>
  <c r="R1270" i="8"/>
  <c r="Q1270" i="8" s="1"/>
  <c r="Y1266" i="8"/>
  <c r="R1266" i="8"/>
  <c r="Q1266" i="8" s="1"/>
  <c r="Y1262" i="8"/>
  <c r="R1262" i="8"/>
  <c r="Q1262" i="8" s="1"/>
  <c r="Y1258" i="8"/>
  <c r="R1258" i="8"/>
  <c r="Q1258" i="8" s="1"/>
  <c r="Y1254" i="8"/>
  <c r="R1254" i="8"/>
  <c r="Q1254" i="8" s="1"/>
  <c r="Y1250" i="8"/>
  <c r="R1250" i="8"/>
  <c r="Q1250" i="8" s="1"/>
  <c r="Y1246" i="8"/>
  <c r="R1246" i="8"/>
  <c r="Q1246" i="8" s="1"/>
  <c r="Y1242" i="8"/>
  <c r="R1242" i="8"/>
  <c r="Q1242" i="8" s="1"/>
  <c r="Y1238" i="8"/>
  <c r="R1238" i="8"/>
  <c r="Q1238" i="8" s="1"/>
  <c r="Y1234" i="8"/>
  <c r="R1234" i="8"/>
  <c r="Q1234" i="8" s="1"/>
  <c r="Y1230" i="8"/>
  <c r="R1230" i="8"/>
  <c r="Q1230" i="8" s="1"/>
  <c r="Y1226" i="8"/>
  <c r="R1226" i="8"/>
  <c r="Q1226" i="8" s="1"/>
  <c r="Y1222" i="8"/>
  <c r="R1222" i="8"/>
  <c r="Q1222" i="8" s="1"/>
  <c r="Y1218" i="8"/>
  <c r="R1218" i="8"/>
  <c r="Q1218" i="8" s="1"/>
  <c r="Y1214" i="8"/>
  <c r="R1214" i="8"/>
  <c r="Q1214" i="8" s="1"/>
  <c r="Y1210" i="8"/>
  <c r="R1210" i="8"/>
  <c r="Q1210" i="8" s="1"/>
  <c r="Y1206" i="8"/>
  <c r="R1206" i="8"/>
  <c r="Q1206" i="8" s="1"/>
  <c r="Y1202" i="8"/>
  <c r="R1202" i="8"/>
  <c r="Y1198" i="8"/>
  <c r="R1198" i="8"/>
  <c r="Y1194" i="8"/>
  <c r="R1194" i="8"/>
  <c r="Q1194" i="8" s="1"/>
  <c r="Y1190" i="8"/>
  <c r="R1190" i="8"/>
  <c r="Q1190" i="8" s="1"/>
  <c r="Y1186" i="8"/>
  <c r="R1186" i="8"/>
  <c r="Q1186" i="8" s="1"/>
  <c r="Y1182" i="8"/>
  <c r="Y1178" i="8"/>
  <c r="Y1174" i="8"/>
  <c r="R1174" i="8"/>
  <c r="Q1174" i="8" s="1"/>
  <c r="Y1170" i="8"/>
  <c r="R1170" i="8"/>
  <c r="Q1170" i="8" s="1"/>
  <c r="Y1166" i="8"/>
  <c r="R1166" i="8"/>
  <c r="Q1166" i="8" s="1"/>
  <c r="Y1162" i="8"/>
  <c r="R1162" i="8"/>
  <c r="Q1162" i="8" s="1"/>
  <c r="Y1158" i="8"/>
  <c r="R1158" i="8"/>
  <c r="Q1158" i="8" s="1"/>
  <c r="Y1154" i="8"/>
  <c r="R1154" i="8"/>
  <c r="Q1154" i="8" s="1"/>
  <c r="Y1150" i="8"/>
  <c r="R1150" i="8"/>
  <c r="Q1150" i="8" s="1"/>
  <c r="Y1146" i="8"/>
  <c r="R1146" i="8"/>
  <c r="Q1146" i="8" s="1"/>
  <c r="Y1142" i="8"/>
  <c r="R1142" i="8"/>
  <c r="Q1142" i="8" s="1"/>
  <c r="Y1138" i="8"/>
  <c r="R1138" i="8"/>
  <c r="Q1138" i="8" s="1"/>
  <c r="Y1134" i="8"/>
  <c r="R1134" i="8"/>
  <c r="Q1134" i="8" s="1"/>
  <c r="Y1130" i="8"/>
  <c r="R1130" i="8"/>
  <c r="Q1130" i="8" s="1"/>
  <c r="Y1126" i="8"/>
  <c r="R1126" i="8"/>
  <c r="Q1126" i="8" s="1"/>
  <c r="Y1122" i="8"/>
  <c r="R1122" i="8"/>
  <c r="Q1122" i="8" s="1"/>
  <c r="Y1118" i="8"/>
  <c r="R1118" i="8"/>
  <c r="Q1118" i="8" s="1"/>
  <c r="Y1114" i="8"/>
  <c r="R1114" i="8"/>
  <c r="Q1114" i="8" s="1"/>
  <c r="Y1110" i="8"/>
  <c r="R1110" i="8"/>
  <c r="Q1110" i="8" s="1"/>
  <c r="Y1106" i="8"/>
  <c r="R1106" i="8"/>
  <c r="Q1106" i="8" s="1"/>
  <c r="Y1102" i="8"/>
  <c r="R1102" i="8"/>
  <c r="Q1102" i="8" s="1"/>
  <c r="Y1098" i="8"/>
  <c r="R1098" i="8"/>
  <c r="Q1098" i="8" s="1"/>
  <c r="Y1094" i="8"/>
  <c r="R1094" i="8"/>
  <c r="Q1094" i="8" s="1"/>
  <c r="Y1090" i="8"/>
  <c r="R1090" i="8"/>
  <c r="Q1090" i="8" s="1"/>
  <c r="Y1086" i="8"/>
  <c r="R1086" i="8"/>
  <c r="Q1086" i="8" s="1"/>
  <c r="Y1082" i="8"/>
  <c r="R1082" i="8"/>
  <c r="Q1082" i="8" s="1"/>
  <c r="Y6" i="8"/>
  <c r="R6" i="8"/>
  <c r="Q6" i="8" s="1"/>
  <c r="Y1471" i="8"/>
  <c r="R1471" i="8"/>
  <c r="Q1471" i="8" s="1"/>
  <c r="Y1467" i="8"/>
  <c r="R1467" i="8"/>
  <c r="Q1467" i="8" s="1"/>
  <c r="Y1463" i="8"/>
  <c r="R1463" i="8"/>
  <c r="Q1463" i="8" s="1"/>
  <c r="Y1459" i="8"/>
  <c r="R1459" i="8"/>
  <c r="Q1459" i="8" s="1"/>
  <c r="Y1455" i="8"/>
  <c r="Y1451" i="8"/>
  <c r="R1451" i="8"/>
  <c r="Q1451" i="8" s="1"/>
  <c r="Y1447" i="8"/>
  <c r="Y1443" i="8"/>
  <c r="Y1439" i="8"/>
  <c r="Y1435" i="8"/>
  <c r="R1435" i="8"/>
  <c r="Q1435" i="8" s="1"/>
  <c r="Y1431" i="8"/>
  <c r="R1431" i="8"/>
  <c r="Q1431" i="8" s="1"/>
  <c r="Y1427" i="8"/>
  <c r="R1427" i="8"/>
  <c r="Q1427" i="8" s="1"/>
  <c r="Y1423" i="8"/>
  <c r="R1423" i="8"/>
  <c r="Q1423" i="8" s="1"/>
  <c r="Y1419" i="8"/>
  <c r="R1419" i="8"/>
  <c r="Q1419" i="8" s="1"/>
  <c r="Y1415" i="8"/>
  <c r="R1415" i="8"/>
  <c r="Q1415" i="8" s="1"/>
  <c r="Y1411" i="8"/>
  <c r="R1411" i="8"/>
  <c r="Q1411" i="8" s="1"/>
  <c r="Y1407" i="8"/>
  <c r="R1407" i="8"/>
  <c r="Q1407" i="8" s="1"/>
  <c r="Y1403" i="8"/>
  <c r="R1403" i="8"/>
  <c r="Q1403" i="8" s="1"/>
  <c r="Y1399" i="8"/>
  <c r="R1399" i="8"/>
  <c r="Q1399" i="8" s="1"/>
  <c r="Y1395" i="8"/>
  <c r="R1395" i="8"/>
  <c r="Q1395" i="8" s="1"/>
  <c r="Y1391" i="8"/>
  <c r="Y1387" i="8"/>
  <c r="R1387" i="8"/>
  <c r="Q1387" i="8" s="1"/>
  <c r="Y1383" i="8"/>
  <c r="R1383" i="8"/>
  <c r="Q1383" i="8" s="1"/>
  <c r="Y1379" i="8"/>
  <c r="R1379" i="8"/>
  <c r="Q1379" i="8" s="1"/>
  <c r="Y1375" i="8"/>
  <c r="R1375" i="8"/>
  <c r="Q1375" i="8" s="1"/>
  <c r="Y1371" i="8"/>
  <c r="R1371" i="8"/>
  <c r="Q1371" i="8" s="1"/>
  <c r="Y1367" i="8"/>
  <c r="R1367" i="8"/>
  <c r="Q1367" i="8" s="1"/>
  <c r="Y1363" i="8"/>
  <c r="Y1359" i="8"/>
  <c r="R1359" i="8"/>
  <c r="Q1359" i="8" s="1"/>
  <c r="Y1355" i="8"/>
  <c r="R1355" i="8"/>
  <c r="Q1355" i="8" s="1"/>
  <c r="Y1351" i="8"/>
  <c r="R1351" i="8"/>
  <c r="Q1351" i="8" s="1"/>
  <c r="Y1347" i="8"/>
  <c r="R1347" i="8"/>
  <c r="Q1347" i="8" s="1"/>
  <c r="Y1343" i="8"/>
  <c r="R1343" i="8"/>
  <c r="Q1343" i="8" s="1"/>
  <c r="Y1339" i="8"/>
  <c r="R1339" i="8"/>
  <c r="Q1339" i="8" s="1"/>
  <c r="Y1335" i="8"/>
  <c r="Y1331" i="8"/>
  <c r="R1331" i="8"/>
  <c r="Q1331" i="8" s="1"/>
  <c r="Y1327" i="8"/>
  <c r="R1327" i="8"/>
  <c r="Q1327" i="8" s="1"/>
  <c r="Y1323" i="8"/>
  <c r="R1323" i="8"/>
  <c r="Q1323" i="8" s="1"/>
  <c r="Y1319" i="8"/>
  <c r="R1319" i="8"/>
  <c r="Q1319" i="8" s="1"/>
  <c r="Y1315" i="8"/>
  <c r="R1315" i="8"/>
  <c r="Q1315" i="8" s="1"/>
  <c r="Y1311" i="8"/>
  <c r="R1311" i="8"/>
  <c r="Q1311" i="8" s="1"/>
  <c r="Y1307" i="8"/>
  <c r="R1307" i="8"/>
  <c r="Q1307" i="8" s="1"/>
  <c r="Y1303" i="8"/>
  <c r="R1303" i="8"/>
  <c r="Q1303" i="8" s="1"/>
  <c r="Y1299" i="8"/>
  <c r="R1299" i="8"/>
  <c r="Q1299" i="8" s="1"/>
  <c r="Y1295" i="8"/>
  <c r="R1295" i="8"/>
  <c r="Q1295" i="8" s="1"/>
  <c r="Y1291" i="8"/>
  <c r="R1291" i="8"/>
  <c r="Q1291" i="8" s="1"/>
  <c r="Y1287" i="8"/>
  <c r="Y1283" i="8"/>
  <c r="R1283" i="8"/>
  <c r="Q1283" i="8" s="1"/>
  <c r="Y1279" i="8"/>
  <c r="R1279" i="8"/>
  <c r="Q1279" i="8" s="1"/>
  <c r="Y1275" i="8"/>
  <c r="R1275" i="8"/>
  <c r="Q1275" i="8" s="1"/>
  <c r="Y1271" i="8"/>
  <c r="R1271" i="8"/>
  <c r="Q1271" i="8" s="1"/>
  <c r="Y1267" i="8"/>
  <c r="R1267" i="8"/>
  <c r="Q1267" i="8" s="1"/>
  <c r="Y1263" i="8"/>
  <c r="R1263" i="8"/>
  <c r="Q1263" i="8" s="1"/>
  <c r="Y1259" i="8"/>
  <c r="R1259" i="8"/>
  <c r="Q1259" i="8" s="1"/>
  <c r="Y1255" i="8"/>
  <c r="R1255" i="8"/>
  <c r="Q1255" i="8" s="1"/>
  <c r="Y1251" i="8"/>
  <c r="R1251" i="8"/>
  <c r="Q1251" i="8" s="1"/>
  <c r="Y1247" i="8"/>
  <c r="R1247" i="8"/>
  <c r="Q1247" i="8" s="1"/>
  <c r="Y1243" i="8"/>
  <c r="R1243" i="8"/>
  <c r="Q1243" i="8" s="1"/>
  <c r="Y1239" i="8"/>
  <c r="Y1235" i="8"/>
  <c r="R1235" i="8"/>
  <c r="Q1235" i="8" s="1"/>
  <c r="Y1231" i="8"/>
  <c r="R1231" i="8"/>
  <c r="Q1231" i="8" s="1"/>
  <c r="Y1227" i="8"/>
  <c r="R1227" i="8"/>
  <c r="Q1227" i="8" s="1"/>
  <c r="Y1223" i="8"/>
  <c r="R1223" i="8"/>
  <c r="Q1223" i="8" s="1"/>
  <c r="Y1219" i="8"/>
  <c r="R1219" i="8"/>
  <c r="Q1219" i="8" s="1"/>
  <c r="Y1215" i="8"/>
  <c r="R1215" i="8"/>
  <c r="Q1215" i="8" s="1"/>
  <c r="Y1211" i="8"/>
  <c r="R1211" i="8"/>
  <c r="Q1211" i="8" s="1"/>
  <c r="Y1207" i="8"/>
  <c r="R1207" i="8"/>
  <c r="Q1207" i="8" s="1"/>
  <c r="Y1203" i="8"/>
  <c r="R1203" i="8"/>
  <c r="Y1199" i="8"/>
  <c r="R1199" i="8"/>
  <c r="Y1195" i="8"/>
  <c r="R1195" i="8"/>
  <c r="Y1191" i="8"/>
  <c r="R1191" i="8"/>
  <c r="Y1187" i="8"/>
  <c r="R1187" i="8"/>
  <c r="Q1187" i="8" s="1"/>
  <c r="Y1183" i="8"/>
  <c r="R1183" i="8"/>
  <c r="Q1183" i="8" s="1"/>
  <c r="Y1179" i="8"/>
  <c r="R1179" i="8"/>
  <c r="Q1179" i="8" s="1"/>
  <c r="Y1175" i="8"/>
  <c r="R1175" i="8"/>
  <c r="Q1175" i="8" s="1"/>
  <c r="Y1171" i="8"/>
  <c r="R1171" i="8"/>
  <c r="Q1171" i="8" s="1"/>
  <c r="Y1167" i="8"/>
  <c r="R1167" i="8"/>
  <c r="Q1167" i="8" s="1"/>
  <c r="Y1163" i="8"/>
  <c r="R1163" i="8"/>
  <c r="Q1163" i="8" s="1"/>
  <c r="Y1159" i="8"/>
  <c r="R1159" i="8"/>
  <c r="Q1159" i="8" s="1"/>
  <c r="Y1155" i="8"/>
  <c r="R1155" i="8"/>
  <c r="Q1155" i="8" s="1"/>
  <c r="Y1151" i="8"/>
  <c r="R1151" i="8"/>
  <c r="Q1151" i="8" s="1"/>
  <c r="Y1147" i="8"/>
  <c r="R1147" i="8"/>
  <c r="Q1147" i="8" s="1"/>
  <c r="Y1143" i="8"/>
  <c r="R1143" i="8"/>
  <c r="Q1143" i="8" s="1"/>
  <c r="Y1139" i="8"/>
  <c r="R1139" i="8"/>
  <c r="Q1139" i="8" s="1"/>
  <c r="Y1135" i="8"/>
  <c r="R1135" i="8"/>
  <c r="Q1135" i="8" s="1"/>
  <c r="Y1131" i="8"/>
  <c r="R1131" i="8"/>
  <c r="Q1131" i="8" s="1"/>
  <c r="Y1127" i="8"/>
  <c r="R1127" i="8"/>
  <c r="Q1127" i="8" s="1"/>
  <c r="Y1123" i="8"/>
  <c r="R1123" i="8"/>
  <c r="Q1123" i="8" s="1"/>
  <c r="Y1119" i="8"/>
  <c r="R1119" i="8"/>
  <c r="Q1119" i="8" s="1"/>
  <c r="Y1115" i="8"/>
  <c r="R1115" i="8"/>
  <c r="Q1115" i="8" s="1"/>
  <c r="Y1111" i="8"/>
  <c r="R1111" i="8"/>
  <c r="Q1111" i="8" s="1"/>
  <c r="Y1107" i="8"/>
  <c r="R1107" i="8"/>
  <c r="Q1107" i="8" s="1"/>
  <c r="Y1103" i="8"/>
  <c r="R1103" i="8"/>
  <c r="Q1103" i="8" s="1"/>
  <c r="Y1099" i="8"/>
  <c r="R1099" i="8"/>
  <c r="Q1099" i="8" s="1"/>
  <c r="Y1095" i="8"/>
  <c r="R1095" i="8"/>
  <c r="Q1095" i="8" s="1"/>
  <c r="Y1091" i="8"/>
  <c r="R1091" i="8"/>
  <c r="Q1091" i="8" s="1"/>
  <c r="Y1087" i="8"/>
  <c r="R1087" i="8"/>
  <c r="Q1087" i="8" s="1"/>
  <c r="Y1083" i="8"/>
  <c r="R1083" i="8"/>
  <c r="Q1083" i="8" s="1"/>
  <c r="Y1079" i="8"/>
  <c r="R1079" i="8"/>
  <c r="Q1079" i="8" s="1"/>
  <c r="Y1075" i="8"/>
  <c r="R1075" i="8"/>
  <c r="Q1075" i="8" s="1"/>
  <c r="Y1071" i="8"/>
  <c r="R1071" i="8"/>
  <c r="Q1071" i="8" s="1"/>
  <c r="Y1067" i="8"/>
  <c r="R1067" i="8"/>
  <c r="Q1067" i="8" s="1"/>
  <c r="Y1063" i="8"/>
  <c r="R1063" i="8"/>
  <c r="Q1063" i="8" s="1"/>
  <c r="Y1059" i="8"/>
  <c r="R1059" i="8"/>
  <c r="Q1059" i="8" s="1"/>
  <c r="Y1055" i="8"/>
  <c r="R1055" i="8"/>
  <c r="Q1055" i="8" s="1"/>
  <c r="Y1051" i="8"/>
  <c r="R1051" i="8"/>
  <c r="Q1051" i="8" s="1"/>
  <c r="Y1047" i="8"/>
  <c r="R1047" i="8"/>
  <c r="Q1047" i="8" s="1"/>
  <c r="Y1043" i="8"/>
  <c r="Y1039" i="8"/>
  <c r="R1039" i="8"/>
  <c r="Q1039" i="8" s="1"/>
  <c r="Y1035" i="8"/>
  <c r="R1035" i="8"/>
  <c r="Q1035" i="8" s="1"/>
  <c r="Y1031" i="8"/>
  <c r="R1031" i="8"/>
  <c r="Q1031" i="8" s="1"/>
  <c r="Y1027" i="8"/>
  <c r="R1027" i="8"/>
  <c r="Q1027" i="8" s="1"/>
  <c r="Y1023" i="8"/>
  <c r="R1023" i="8"/>
  <c r="Q1023" i="8" s="1"/>
  <c r="Y1019" i="8"/>
  <c r="R1019" i="8"/>
  <c r="Q1019" i="8" s="1"/>
  <c r="Y1015" i="8"/>
  <c r="R1015" i="8"/>
  <c r="Q1015" i="8" s="1"/>
  <c r="Y1011" i="8"/>
  <c r="R1011" i="8"/>
  <c r="Q1011" i="8" s="1"/>
  <c r="Y1007" i="8"/>
  <c r="R1007" i="8"/>
  <c r="Q1007" i="8" s="1"/>
  <c r="Y1003" i="8"/>
  <c r="R1003" i="8"/>
  <c r="Q1003" i="8" s="1"/>
  <c r="Y999" i="8"/>
  <c r="R999" i="8"/>
  <c r="Q999" i="8" s="1"/>
  <c r="Y995" i="8"/>
  <c r="R995" i="8"/>
  <c r="Q995" i="8" s="1"/>
  <c r="Y991" i="8"/>
  <c r="R991" i="8"/>
  <c r="Q991" i="8" s="1"/>
  <c r="Y987" i="8"/>
  <c r="R987" i="8"/>
  <c r="Q987" i="8" s="1"/>
  <c r="Y983" i="8"/>
  <c r="R983" i="8"/>
  <c r="Q983" i="8" s="1"/>
  <c r="Y979" i="8"/>
  <c r="R979" i="8"/>
  <c r="Q979" i="8" s="1"/>
  <c r="Y975" i="8"/>
  <c r="R975" i="8"/>
  <c r="Q975" i="8" s="1"/>
  <c r="Y971" i="8"/>
  <c r="R971" i="8"/>
  <c r="Q971" i="8" s="1"/>
  <c r="Y967" i="8"/>
  <c r="R967" i="8"/>
  <c r="Q967" i="8" s="1"/>
  <c r="Y963" i="8"/>
  <c r="R963" i="8"/>
  <c r="Q963" i="8" s="1"/>
  <c r="Y959" i="8"/>
  <c r="R959" i="8"/>
  <c r="Q959" i="8" s="1"/>
  <c r="Y955" i="8"/>
  <c r="R955" i="8"/>
  <c r="Q955" i="8" s="1"/>
  <c r="Y951" i="8"/>
  <c r="R951" i="8"/>
  <c r="Q951" i="8" s="1"/>
  <c r="Y947" i="8"/>
  <c r="Y943" i="8"/>
  <c r="R943" i="8"/>
  <c r="Q943" i="8" s="1"/>
  <c r="Y939" i="8"/>
  <c r="R939" i="8"/>
  <c r="Q939" i="8" s="1"/>
  <c r="Y935" i="8"/>
  <c r="R935" i="8"/>
  <c r="Q935" i="8" s="1"/>
  <c r="Y931" i="8"/>
  <c r="R931" i="8"/>
  <c r="Q931" i="8" s="1"/>
  <c r="Y927" i="8"/>
  <c r="R927" i="8"/>
  <c r="Q927" i="8" s="1"/>
  <c r="Y923" i="8"/>
  <c r="R923" i="8"/>
  <c r="Q923" i="8" s="1"/>
  <c r="Y919" i="8"/>
  <c r="R919" i="8"/>
  <c r="Q919" i="8" s="1"/>
  <c r="Y915" i="8"/>
  <c r="R915" i="8"/>
  <c r="Q915" i="8" s="1"/>
  <c r="Y911" i="8"/>
  <c r="R911" i="8"/>
  <c r="Q911" i="8" s="1"/>
  <c r="Y907" i="8"/>
  <c r="R907" i="8"/>
  <c r="Q907" i="8" s="1"/>
  <c r="Y903" i="8"/>
  <c r="R903" i="8"/>
  <c r="Q903" i="8" s="1"/>
  <c r="Y1472" i="8"/>
  <c r="R1472" i="8"/>
  <c r="Q1472" i="8" s="1"/>
  <c r="Y1468" i="8"/>
  <c r="R1468" i="8"/>
  <c r="Q1468" i="8" s="1"/>
  <c r="Y1464" i="8"/>
  <c r="R1464" i="8"/>
  <c r="Q1464" i="8" s="1"/>
  <c r="Y1460" i="8"/>
  <c r="R1460" i="8"/>
  <c r="Q1460" i="8" s="1"/>
  <c r="Y1456" i="8"/>
  <c r="R1456" i="8"/>
  <c r="Q1456" i="8" s="1"/>
  <c r="Y1452" i="8"/>
  <c r="R1452" i="8"/>
  <c r="Q1452" i="8" s="1"/>
  <c r="Y1448" i="8"/>
  <c r="R1448" i="8"/>
  <c r="Q1448" i="8" s="1"/>
  <c r="Y1444" i="8"/>
  <c r="R1444" i="8"/>
  <c r="Q1444" i="8" s="1"/>
  <c r="Y1440" i="8"/>
  <c r="R1440" i="8"/>
  <c r="Q1440" i="8" s="1"/>
  <c r="Y1436" i="8"/>
  <c r="R1436" i="8"/>
  <c r="Q1436" i="8" s="1"/>
  <c r="Y1432" i="8"/>
  <c r="R1432" i="8"/>
  <c r="Q1432" i="8" s="1"/>
  <c r="Y1428" i="8"/>
  <c r="Y1424" i="8"/>
  <c r="R1424" i="8"/>
  <c r="Q1424" i="8" s="1"/>
  <c r="Y1420" i="8"/>
  <c r="R1420" i="8"/>
  <c r="Q1420" i="8" s="1"/>
  <c r="Y1416" i="8"/>
  <c r="R1416" i="8"/>
  <c r="Q1416" i="8" s="1"/>
  <c r="Y1412" i="8"/>
  <c r="R1412" i="8"/>
  <c r="Q1412" i="8" s="1"/>
  <c r="Y1408" i="8"/>
  <c r="R1408" i="8"/>
  <c r="Q1408" i="8" s="1"/>
  <c r="Y1404" i="8"/>
  <c r="R1404" i="8"/>
  <c r="Q1404" i="8" s="1"/>
  <c r="Y1400" i="8"/>
  <c r="R1400" i="8"/>
  <c r="Q1400" i="8" s="1"/>
  <c r="Y1396" i="8"/>
  <c r="R1396" i="8"/>
  <c r="Q1396" i="8" s="1"/>
  <c r="Y1392" i="8"/>
  <c r="R1392" i="8"/>
  <c r="Q1392" i="8" s="1"/>
  <c r="Y1388" i="8"/>
  <c r="R1388" i="8"/>
  <c r="Q1388" i="8" s="1"/>
  <c r="Y1384" i="8"/>
  <c r="R1384" i="8"/>
  <c r="Q1384" i="8" s="1"/>
  <c r="Y1380" i="8"/>
  <c r="R1380" i="8"/>
  <c r="Q1380" i="8" s="1"/>
  <c r="Y1376" i="8"/>
  <c r="R1376" i="8"/>
  <c r="Q1376" i="8" s="1"/>
  <c r="Y1372" i="8"/>
  <c r="R1372" i="8"/>
  <c r="Q1372" i="8" s="1"/>
  <c r="Y1368" i="8"/>
  <c r="R1368" i="8"/>
  <c r="Q1368" i="8" s="1"/>
  <c r="Y1364" i="8"/>
  <c r="R1364" i="8"/>
  <c r="Q1364" i="8" s="1"/>
  <c r="Y1360" i="8"/>
  <c r="R1360" i="8"/>
  <c r="Q1360" i="8" s="1"/>
  <c r="Y1356" i="8"/>
  <c r="R1356" i="8"/>
  <c r="Q1356" i="8" s="1"/>
  <c r="Y1352" i="8"/>
  <c r="R1352" i="8"/>
  <c r="Q1352" i="8" s="1"/>
  <c r="Y1348" i="8"/>
  <c r="R1348" i="8"/>
  <c r="Q1348" i="8" s="1"/>
  <c r="Y1344" i="8"/>
  <c r="R1344" i="8"/>
  <c r="Q1344" i="8" s="1"/>
  <c r="Y1340" i="8"/>
  <c r="R1340" i="8"/>
  <c r="Q1340" i="8" s="1"/>
  <c r="Y1336" i="8"/>
  <c r="R1336" i="8"/>
  <c r="Q1336" i="8" s="1"/>
  <c r="Y1332" i="8"/>
  <c r="R1332" i="8"/>
  <c r="Q1332" i="8" s="1"/>
  <c r="Y1328" i="8"/>
  <c r="R1328" i="8"/>
  <c r="Q1328" i="8" s="1"/>
  <c r="Y1324" i="8"/>
  <c r="R1324" i="8"/>
  <c r="Q1324" i="8" s="1"/>
  <c r="Y1320" i="8"/>
  <c r="R1320" i="8"/>
  <c r="Q1320" i="8" s="1"/>
  <c r="Y1316" i="8"/>
  <c r="R1316" i="8"/>
  <c r="Q1316" i="8" s="1"/>
  <c r="Y1312" i="8"/>
  <c r="R1312" i="8"/>
  <c r="Q1312" i="8" s="1"/>
  <c r="Y1308" i="8"/>
  <c r="R1308" i="8"/>
  <c r="Q1308" i="8" s="1"/>
  <c r="Y1304" i="8"/>
  <c r="R1304" i="8"/>
  <c r="Q1304" i="8" s="1"/>
  <c r="Y1300" i="8"/>
  <c r="R1300" i="8"/>
  <c r="Q1300" i="8" s="1"/>
  <c r="Y1296" i="8"/>
  <c r="R1296" i="8"/>
  <c r="Q1296" i="8" s="1"/>
  <c r="Y1292" i="8"/>
  <c r="R1292" i="8"/>
  <c r="Q1292" i="8" s="1"/>
  <c r="Y1288" i="8"/>
  <c r="R1288" i="8"/>
  <c r="Q1288" i="8" s="1"/>
  <c r="Y1284" i="8"/>
  <c r="R1284" i="8"/>
  <c r="Q1284" i="8" s="1"/>
  <c r="Y1280" i="8"/>
  <c r="R1280" i="8"/>
  <c r="Q1280" i="8" s="1"/>
  <c r="Y1276" i="8"/>
  <c r="R1276" i="8"/>
  <c r="Q1276" i="8" s="1"/>
  <c r="Y1272" i="8"/>
  <c r="R1272" i="8"/>
  <c r="Q1272" i="8" s="1"/>
  <c r="Y1268" i="8"/>
  <c r="R1268" i="8"/>
  <c r="Q1268" i="8" s="1"/>
  <c r="Y1264" i="8"/>
  <c r="R1264" i="8"/>
  <c r="Q1264" i="8" s="1"/>
  <c r="Y1260" i="8"/>
  <c r="R1260" i="8"/>
  <c r="Q1260" i="8" s="1"/>
  <c r="Y1256" i="8"/>
  <c r="R1256" i="8"/>
  <c r="Q1256" i="8" s="1"/>
  <c r="Y1252" i="8"/>
  <c r="R1252" i="8"/>
  <c r="Q1252" i="8" s="1"/>
  <c r="Y1248" i="8"/>
  <c r="R1248" i="8"/>
  <c r="Q1248" i="8" s="1"/>
  <c r="Y1244" i="8"/>
  <c r="R1244" i="8"/>
  <c r="Q1244" i="8" s="1"/>
  <c r="Y1240" i="8"/>
  <c r="R1240" i="8"/>
  <c r="Q1240" i="8" s="1"/>
  <c r="Y1236" i="8"/>
  <c r="R1236" i="8"/>
  <c r="Q1236" i="8" s="1"/>
  <c r="Y1232" i="8"/>
  <c r="R1232" i="8"/>
  <c r="Q1232" i="8" s="1"/>
  <c r="Y1228" i="8"/>
  <c r="R1228" i="8"/>
  <c r="Q1228" i="8" s="1"/>
  <c r="Y1224" i="8"/>
  <c r="R1224" i="8"/>
  <c r="Q1224" i="8" s="1"/>
  <c r="Y1220" i="8"/>
  <c r="R1220" i="8"/>
  <c r="Q1220" i="8" s="1"/>
  <c r="Y1216" i="8"/>
  <c r="R1216" i="8"/>
  <c r="Q1216" i="8" s="1"/>
  <c r="Y1212" i="8"/>
  <c r="R1212" i="8"/>
  <c r="Q1212" i="8" s="1"/>
  <c r="Y1208" i="8"/>
  <c r="R1208" i="8"/>
  <c r="Q1208" i="8" s="1"/>
  <c r="Y1204" i="8"/>
  <c r="R1204" i="8"/>
  <c r="Q1204" i="8" s="1"/>
  <c r="Y1200" i="8"/>
  <c r="R1200" i="8"/>
  <c r="Y1196" i="8"/>
  <c r="R1196" i="8"/>
  <c r="Y1192" i="8"/>
  <c r="R1192" i="8"/>
  <c r="Y1188" i="8"/>
  <c r="R1188" i="8"/>
  <c r="Q1188" i="8" s="1"/>
  <c r="Y1184" i="8"/>
  <c r="Q1184" i="8"/>
  <c r="Y1180" i="8"/>
  <c r="R1180" i="8"/>
  <c r="Q1180" i="8" s="1"/>
  <c r="Y1176" i="8"/>
  <c r="R1176" i="8"/>
  <c r="Q1176" i="8" s="1"/>
  <c r="Y1172" i="8"/>
  <c r="R1172" i="8"/>
  <c r="Q1172" i="8" s="1"/>
  <c r="Y1168" i="8"/>
  <c r="R1168" i="8"/>
  <c r="Q1168" i="8" s="1"/>
  <c r="Y1164" i="8"/>
  <c r="R1164" i="8"/>
  <c r="Q1164" i="8" s="1"/>
  <c r="Y1160" i="8"/>
  <c r="R1160" i="8"/>
  <c r="Q1160" i="8" s="1"/>
  <c r="Y1156" i="8"/>
  <c r="R1156" i="8"/>
  <c r="Q1156" i="8" s="1"/>
  <c r="Y1152" i="8"/>
  <c r="R1152" i="8"/>
  <c r="Q1152" i="8" s="1"/>
  <c r="Y1148" i="8"/>
  <c r="R1148" i="8"/>
  <c r="Q1148" i="8" s="1"/>
  <c r="Y1144" i="8"/>
  <c r="R1144" i="8"/>
  <c r="Q1144" i="8" s="1"/>
  <c r="Y1140" i="8"/>
  <c r="R1140" i="8"/>
  <c r="Q1140" i="8" s="1"/>
  <c r="Y1136" i="8"/>
  <c r="R1136" i="8"/>
  <c r="Q1136" i="8" s="1"/>
  <c r="Y1132" i="8"/>
  <c r="Y1128" i="8"/>
  <c r="R1128" i="8"/>
  <c r="Q1128" i="8" s="1"/>
  <c r="Y1124" i="8"/>
  <c r="R1124" i="8"/>
  <c r="Q1124" i="8" s="1"/>
  <c r="Y1120" i="8"/>
  <c r="R1120" i="8"/>
  <c r="Q1120" i="8" s="1"/>
  <c r="Y1116" i="8"/>
  <c r="R1116" i="8"/>
  <c r="Q1116" i="8" s="1"/>
  <c r="Y1112" i="8"/>
  <c r="R1112" i="8"/>
  <c r="Q1112" i="8" s="1"/>
  <c r="Y1108" i="8"/>
  <c r="R1108" i="8"/>
  <c r="Q1108" i="8" s="1"/>
  <c r="Y1104" i="8"/>
  <c r="R1104" i="8"/>
  <c r="Q1104" i="8" s="1"/>
  <c r="Y1100" i="8"/>
  <c r="R1100" i="8"/>
  <c r="Q1100" i="8" s="1"/>
  <c r="Y1096" i="8"/>
  <c r="R1096" i="8"/>
  <c r="Q1096" i="8" s="1"/>
  <c r="Y1092" i="8"/>
  <c r="R1092" i="8"/>
  <c r="Q1092" i="8" s="1"/>
  <c r="Y1088" i="8"/>
  <c r="R1088" i="8"/>
  <c r="Q1088" i="8" s="1"/>
  <c r="Y1084" i="8"/>
  <c r="R1084" i="8"/>
  <c r="Q1084" i="8" s="1"/>
  <c r="Y1080" i="8"/>
  <c r="R1080" i="8"/>
  <c r="Q1080" i="8" s="1"/>
  <c r="Y1076" i="8"/>
  <c r="R1076" i="8"/>
  <c r="Q1076" i="8" s="1"/>
  <c r="Y1072" i="8"/>
  <c r="R1072" i="8"/>
  <c r="Q1072" i="8" s="1"/>
  <c r="Y1068" i="8"/>
  <c r="R1068" i="8"/>
  <c r="Q1068" i="8" s="1"/>
  <c r="Y1064" i="8"/>
  <c r="R1064" i="8"/>
  <c r="Q1064" i="8" s="1"/>
  <c r="Y1060" i="8"/>
  <c r="R1060" i="8"/>
  <c r="Q1060" i="8" s="1"/>
  <c r="Y1056" i="8"/>
  <c r="R1056" i="8"/>
  <c r="Q1056" i="8" s="1"/>
  <c r="Y1052" i="8"/>
  <c r="R1052" i="8"/>
  <c r="Q1052" i="8" s="1"/>
  <c r="Y1048" i="8"/>
  <c r="R1048" i="8"/>
  <c r="Q1048" i="8" s="1"/>
  <c r="Y1044" i="8"/>
  <c r="R1044" i="8"/>
  <c r="Q1044" i="8" s="1"/>
  <c r="Y1040" i="8"/>
  <c r="R1040" i="8"/>
  <c r="Q1040" i="8" s="1"/>
  <c r="Y1036" i="8"/>
  <c r="R1036" i="8"/>
  <c r="Q1036" i="8" s="1"/>
  <c r="Y1032" i="8"/>
  <c r="R1032" i="8"/>
  <c r="Q1032" i="8" s="1"/>
  <c r="Y1028" i="8"/>
  <c r="R1028" i="8"/>
  <c r="Q1028" i="8" s="1"/>
  <c r="Y1024" i="8"/>
  <c r="R1024" i="8"/>
  <c r="Q1024" i="8" s="1"/>
  <c r="Y1020" i="8"/>
  <c r="R1020" i="8"/>
  <c r="Q1020" i="8" s="1"/>
  <c r="Y1016" i="8"/>
  <c r="R1016" i="8"/>
  <c r="Q1016" i="8" s="1"/>
  <c r="Y1012" i="8"/>
  <c r="R1012" i="8"/>
  <c r="Q1012" i="8" s="1"/>
  <c r="Y1008" i="8"/>
  <c r="R1008" i="8"/>
  <c r="Q1008" i="8" s="1"/>
  <c r="Y1004" i="8"/>
  <c r="R1004" i="8"/>
  <c r="Q1004" i="8" s="1"/>
  <c r="Y1000" i="8"/>
  <c r="R1000" i="8"/>
  <c r="Q1000" i="8" s="1"/>
  <c r="Y996" i="8"/>
  <c r="R996" i="8"/>
  <c r="Q996" i="8" s="1"/>
  <c r="Y992" i="8"/>
  <c r="R992" i="8"/>
  <c r="Q992" i="8" s="1"/>
  <c r="Y988" i="8"/>
  <c r="R988" i="8"/>
  <c r="Q988" i="8" s="1"/>
  <c r="Y984" i="8"/>
  <c r="R984" i="8"/>
  <c r="Q984" i="8" s="1"/>
  <c r="Y980" i="8"/>
  <c r="R980" i="8"/>
  <c r="Q980" i="8" s="1"/>
  <c r="Y976" i="8"/>
  <c r="R976" i="8"/>
  <c r="Q976" i="8" s="1"/>
  <c r="Y972" i="8"/>
  <c r="R972" i="8"/>
  <c r="Q972" i="8" s="1"/>
  <c r="Y968" i="8"/>
  <c r="R968" i="8"/>
  <c r="Q968" i="8" s="1"/>
  <c r="Y964" i="8"/>
  <c r="R964" i="8"/>
  <c r="Q964" i="8" s="1"/>
  <c r="Y960" i="8"/>
  <c r="R960" i="8"/>
  <c r="Q960" i="8" s="1"/>
  <c r="Y956" i="8"/>
  <c r="R956" i="8"/>
  <c r="Q956" i="8" s="1"/>
  <c r="Y952" i="8"/>
  <c r="R952" i="8"/>
  <c r="Q952" i="8" s="1"/>
  <c r="Y948" i="8"/>
  <c r="R948" i="8"/>
  <c r="Q948" i="8" s="1"/>
  <c r="Y944" i="8"/>
  <c r="R944" i="8"/>
  <c r="Q944" i="8" s="1"/>
  <c r="Y940" i="8"/>
  <c r="R940" i="8"/>
  <c r="Q940" i="8" s="1"/>
  <c r="Y936" i="8"/>
  <c r="R936" i="8"/>
  <c r="Q936" i="8" s="1"/>
  <c r="Y932" i="8"/>
  <c r="Y928" i="8"/>
  <c r="R928" i="8"/>
  <c r="Q928" i="8" s="1"/>
  <c r="Y924" i="8"/>
  <c r="R924" i="8"/>
  <c r="Q924" i="8" s="1"/>
  <c r="Y920" i="8"/>
  <c r="R920" i="8"/>
  <c r="Q920" i="8" s="1"/>
  <c r="Y916" i="8"/>
  <c r="R916" i="8"/>
  <c r="Q916" i="8" s="1"/>
  <c r="Y912" i="8"/>
  <c r="R912" i="8"/>
  <c r="Q912" i="8" s="1"/>
  <c r="Y908" i="8"/>
  <c r="R908" i="8"/>
  <c r="Q908" i="8" s="1"/>
  <c r="Y904" i="8"/>
  <c r="R904" i="8"/>
  <c r="Q904" i="8" s="1"/>
  <c r="Y900" i="8"/>
  <c r="Y896" i="8"/>
  <c r="R896" i="8"/>
  <c r="Q896" i="8" s="1"/>
  <c r="Y892" i="8"/>
  <c r="R892" i="8"/>
  <c r="Q892" i="8" s="1"/>
  <c r="Y888" i="8"/>
  <c r="R888" i="8"/>
  <c r="Q888" i="8" s="1"/>
  <c r="Y884" i="8"/>
  <c r="R884" i="8"/>
  <c r="Q884" i="8" s="1"/>
  <c r="Y880" i="8"/>
  <c r="R880" i="8"/>
  <c r="Q880" i="8" s="1"/>
  <c r="Y876" i="8"/>
  <c r="R876" i="8"/>
  <c r="Q876" i="8" s="1"/>
  <c r="Y872" i="8"/>
  <c r="R872" i="8"/>
  <c r="Q872" i="8" s="1"/>
  <c r="Y868" i="8"/>
  <c r="R868" i="8"/>
  <c r="Q868" i="8" s="1"/>
  <c r="Y864" i="8"/>
  <c r="R864" i="8"/>
  <c r="Q864" i="8" s="1"/>
  <c r="Y860" i="8"/>
  <c r="R860" i="8"/>
  <c r="Q860" i="8" s="1"/>
  <c r="Y856" i="8"/>
  <c r="R856" i="8"/>
  <c r="Q856" i="8" s="1"/>
  <c r="Y852" i="8"/>
  <c r="R852" i="8"/>
  <c r="Q852" i="8" s="1"/>
  <c r="Y848" i="8"/>
  <c r="R848" i="8"/>
  <c r="Q848" i="8" s="1"/>
  <c r="Y844" i="8"/>
  <c r="R844" i="8"/>
  <c r="Q844" i="8" s="1"/>
  <c r="Y840" i="8"/>
  <c r="R840" i="8"/>
  <c r="Q840" i="8" s="1"/>
  <c r="Y836" i="8"/>
  <c r="R836" i="8"/>
  <c r="Q836" i="8" s="1"/>
  <c r="Y832" i="8"/>
  <c r="R832" i="8"/>
  <c r="Q832" i="8" s="1"/>
  <c r="Y828" i="8"/>
  <c r="R828" i="8"/>
  <c r="Q828" i="8" s="1"/>
  <c r="Y824" i="8"/>
  <c r="R824" i="8"/>
  <c r="Q824" i="8" s="1"/>
  <c r="Y820" i="8"/>
  <c r="R820" i="8"/>
  <c r="Q820" i="8" s="1"/>
  <c r="Y816" i="8"/>
  <c r="R816" i="8"/>
  <c r="Q816" i="8" s="1"/>
  <c r="Y812" i="8"/>
  <c r="R812" i="8"/>
  <c r="Q812" i="8" s="1"/>
  <c r="Y808" i="8"/>
  <c r="R808" i="8"/>
  <c r="Q808" i="8" s="1"/>
  <c r="Y804" i="8"/>
  <c r="R804" i="8"/>
  <c r="Q804" i="8" s="1"/>
  <c r="Y800" i="8"/>
  <c r="R800" i="8"/>
  <c r="Q800" i="8" s="1"/>
  <c r="Y796" i="8"/>
  <c r="R796" i="8"/>
  <c r="Q796" i="8" s="1"/>
  <c r="Y792" i="8"/>
  <c r="R792" i="8"/>
  <c r="Q792" i="8" s="1"/>
  <c r="Y788" i="8"/>
  <c r="R788" i="8"/>
  <c r="Q788" i="8" s="1"/>
  <c r="Y1473" i="8"/>
  <c r="R1473" i="8"/>
  <c r="Q1473" i="8" s="1"/>
  <c r="Y1469" i="8"/>
  <c r="R1469" i="8"/>
  <c r="Q1469" i="8" s="1"/>
  <c r="Y1465" i="8"/>
  <c r="R1465" i="8"/>
  <c r="Q1465" i="8" s="1"/>
  <c r="Y1461" i="8"/>
  <c r="R1461" i="8"/>
  <c r="Q1461" i="8" s="1"/>
  <c r="Y1457" i="8"/>
  <c r="R1457" i="8"/>
  <c r="Q1457" i="8" s="1"/>
  <c r="Y1453" i="8"/>
  <c r="R1453" i="8"/>
  <c r="Q1453" i="8" s="1"/>
  <c r="Y1449" i="8"/>
  <c r="R1449" i="8"/>
  <c r="Q1449" i="8" s="1"/>
  <c r="Y1445" i="8"/>
  <c r="R1445" i="8"/>
  <c r="Q1445" i="8" s="1"/>
  <c r="Y1441" i="8"/>
  <c r="R1441" i="8"/>
  <c r="Q1441" i="8" s="1"/>
  <c r="Y1437" i="8"/>
  <c r="R1437" i="8"/>
  <c r="Q1437" i="8" s="1"/>
  <c r="Y1433" i="8"/>
  <c r="R1433" i="8"/>
  <c r="Q1433" i="8" s="1"/>
  <c r="Y1429" i="8"/>
  <c r="R1429" i="8"/>
  <c r="Q1429" i="8" s="1"/>
  <c r="Y1425" i="8"/>
  <c r="R1425" i="8"/>
  <c r="Q1425" i="8" s="1"/>
  <c r="Y1421" i="8"/>
  <c r="R1421" i="8"/>
  <c r="Q1421" i="8" s="1"/>
  <c r="Y1417" i="8"/>
  <c r="R1417" i="8"/>
  <c r="Q1417" i="8" s="1"/>
  <c r="Y1413" i="8"/>
  <c r="R1413" i="8"/>
  <c r="Q1413" i="8" s="1"/>
  <c r="Y1409" i="8"/>
  <c r="R1409" i="8"/>
  <c r="Q1409" i="8" s="1"/>
  <c r="Y1405" i="8"/>
  <c r="R1405" i="8"/>
  <c r="Q1405" i="8" s="1"/>
  <c r="Y1401" i="8"/>
  <c r="R1401" i="8"/>
  <c r="Q1401" i="8" s="1"/>
  <c r="Y1397" i="8"/>
  <c r="R1397" i="8"/>
  <c r="Q1397" i="8" s="1"/>
  <c r="Y1393" i="8"/>
  <c r="R1393" i="8"/>
  <c r="Q1393" i="8" s="1"/>
  <c r="Y1389" i="8"/>
  <c r="R1389" i="8"/>
  <c r="Q1389" i="8" s="1"/>
  <c r="Y1385" i="8"/>
  <c r="R1385" i="8"/>
  <c r="Q1385" i="8" s="1"/>
  <c r="Y1381" i="8"/>
  <c r="R1381" i="8"/>
  <c r="Q1381" i="8" s="1"/>
  <c r="Y1377" i="8"/>
  <c r="R1377" i="8"/>
  <c r="Q1377" i="8" s="1"/>
  <c r="Y1373" i="8"/>
  <c r="R1373" i="8"/>
  <c r="Q1373" i="8" s="1"/>
  <c r="Y1369" i="8"/>
  <c r="R1369" i="8"/>
  <c r="Q1369" i="8" s="1"/>
  <c r="Y1365" i="8"/>
  <c r="R1365" i="8"/>
  <c r="Q1365" i="8" s="1"/>
  <c r="Y1361" i="8"/>
  <c r="R1361" i="8"/>
  <c r="Q1361" i="8" s="1"/>
  <c r="Y1357" i="8"/>
  <c r="R1357" i="8"/>
  <c r="Q1357" i="8" s="1"/>
  <c r="Y1353" i="8"/>
  <c r="R1353" i="8"/>
  <c r="Q1353" i="8" s="1"/>
  <c r="Y1349" i="8"/>
  <c r="R1349" i="8"/>
  <c r="Q1349" i="8" s="1"/>
  <c r="Y1345" i="8"/>
  <c r="R1345" i="8"/>
  <c r="Q1345" i="8" s="1"/>
  <c r="Y1341" i="8"/>
  <c r="R1341" i="8"/>
  <c r="Q1341" i="8" s="1"/>
  <c r="Y1337" i="8"/>
  <c r="R1337" i="8"/>
  <c r="Q1337" i="8" s="1"/>
  <c r="Y1333" i="8"/>
  <c r="R1333" i="8"/>
  <c r="Q1333" i="8" s="1"/>
  <c r="Y1329" i="8"/>
  <c r="R1329" i="8"/>
  <c r="Q1329" i="8" s="1"/>
  <c r="Y1325" i="8"/>
  <c r="R1325" i="8"/>
  <c r="Q1325" i="8" s="1"/>
  <c r="Y1321" i="8"/>
  <c r="R1321" i="8"/>
  <c r="Q1321" i="8" s="1"/>
  <c r="Y1317" i="8"/>
  <c r="R1317" i="8"/>
  <c r="Q1317" i="8" s="1"/>
  <c r="Y1313" i="8"/>
  <c r="R1313" i="8"/>
  <c r="Q1313" i="8" s="1"/>
  <c r="Y1309" i="8"/>
  <c r="R1309" i="8"/>
  <c r="Q1309" i="8" s="1"/>
  <c r="Y1305" i="8"/>
  <c r="R1305" i="8"/>
  <c r="Q1305" i="8" s="1"/>
  <c r="Y1301" i="8"/>
  <c r="R1301" i="8"/>
  <c r="Q1301" i="8" s="1"/>
  <c r="Y1297" i="8"/>
  <c r="R1297" i="8"/>
  <c r="Q1297" i="8" s="1"/>
  <c r="Y1293" i="8"/>
  <c r="R1293" i="8"/>
  <c r="Q1293" i="8" s="1"/>
  <c r="Y1289" i="8"/>
  <c r="R1289" i="8"/>
  <c r="Q1289" i="8" s="1"/>
  <c r="Y1285" i="8"/>
  <c r="R1285" i="8"/>
  <c r="Q1285" i="8" s="1"/>
  <c r="Y1281" i="8"/>
  <c r="R1281" i="8"/>
  <c r="Q1281" i="8" s="1"/>
  <c r="Y1277" i="8"/>
  <c r="R1277" i="8"/>
  <c r="Q1277" i="8" s="1"/>
  <c r="Y1273" i="8"/>
  <c r="R1273" i="8"/>
  <c r="Q1273" i="8" s="1"/>
  <c r="Y1269" i="8"/>
  <c r="R1269" i="8"/>
  <c r="Q1269" i="8" s="1"/>
  <c r="Y1265" i="8"/>
  <c r="R1265" i="8"/>
  <c r="Q1265" i="8" s="1"/>
  <c r="Y1261" i="8"/>
  <c r="R1261" i="8"/>
  <c r="Q1261" i="8" s="1"/>
  <c r="Y1257" i="8"/>
  <c r="R1257" i="8"/>
  <c r="Q1257" i="8" s="1"/>
  <c r="Y1253" i="8"/>
  <c r="R1253" i="8"/>
  <c r="Q1253" i="8" s="1"/>
  <c r="Y1249" i="8"/>
  <c r="R1249" i="8"/>
  <c r="Q1249" i="8" s="1"/>
  <c r="Y1245" i="8"/>
  <c r="R1245" i="8"/>
  <c r="Q1245" i="8" s="1"/>
  <c r="Y1241" i="8"/>
  <c r="R1241" i="8"/>
  <c r="Q1241" i="8" s="1"/>
  <c r="Y1237" i="8"/>
  <c r="R1237" i="8"/>
  <c r="Q1237" i="8" s="1"/>
  <c r="Y1233" i="8"/>
  <c r="R1233" i="8"/>
  <c r="Q1233" i="8" s="1"/>
  <c r="Y1229" i="8"/>
  <c r="R1229" i="8"/>
  <c r="Q1229" i="8" s="1"/>
  <c r="Y1225" i="8"/>
  <c r="R1225" i="8"/>
  <c r="Q1225" i="8" s="1"/>
  <c r="Y1221" i="8"/>
  <c r="R1221" i="8"/>
  <c r="Q1221" i="8" s="1"/>
  <c r="Y1217" i="8"/>
  <c r="R1217" i="8"/>
  <c r="Q1217" i="8" s="1"/>
  <c r="Y1213" i="8"/>
  <c r="R1213" i="8"/>
  <c r="Q1213" i="8" s="1"/>
  <c r="Y1209" i="8"/>
  <c r="R1209" i="8"/>
  <c r="Q1209" i="8" s="1"/>
  <c r="Y1205" i="8"/>
  <c r="R1205" i="8"/>
  <c r="Q1205" i="8" s="1"/>
  <c r="Y1201" i="8"/>
  <c r="R1201" i="8"/>
  <c r="Y1197" i="8"/>
  <c r="R1197" i="8"/>
  <c r="Y1193" i="8"/>
  <c r="R1193" i="8"/>
  <c r="Q1193" i="8" s="1"/>
  <c r="Y1189" i="8"/>
  <c r="R1189" i="8"/>
  <c r="Q1189" i="8" s="1"/>
  <c r="Y1185" i="8"/>
  <c r="R1185" i="8"/>
  <c r="Q1185" i="8" s="1"/>
  <c r="Y1181" i="8"/>
  <c r="R1181" i="8"/>
  <c r="Q1181" i="8" s="1"/>
  <c r="Y1177" i="8"/>
  <c r="R1177" i="8"/>
  <c r="Q1177" i="8" s="1"/>
  <c r="Y1173" i="8"/>
  <c r="R1173" i="8"/>
  <c r="Q1173" i="8" s="1"/>
  <c r="Y1169" i="8"/>
  <c r="R1169" i="8"/>
  <c r="Q1169" i="8" s="1"/>
  <c r="Y1165" i="8"/>
  <c r="R1165" i="8"/>
  <c r="Q1165" i="8" s="1"/>
  <c r="Y1161" i="8"/>
  <c r="R1161" i="8"/>
  <c r="Q1161" i="8" s="1"/>
  <c r="Y1157" i="8"/>
  <c r="R1157" i="8"/>
  <c r="Q1157" i="8" s="1"/>
  <c r="Y1153" i="8"/>
  <c r="R1153" i="8"/>
  <c r="Q1153" i="8" s="1"/>
  <c r="Y1149" i="8"/>
  <c r="R1149" i="8"/>
  <c r="Q1149" i="8" s="1"/>
  <c r="Y1145" i="8"/>
  <c r="R1145" i="8"/>
  <c r="Q1145" i="8" s="1"/>
  <c r="Y1141" i="8"/>
  <c r="R1141" i="8"/>
  <c r="Q1141" i="8" s="1"/>
  <c r="Y1137" i="8"/>
  <c r="R1137" i="8"/>
  <c r="Q1137" i="8" s="1"/>
  <c r="Y1133" i="8"/>
  <c r="R1133" i="8"/>
  <c r="Q1133" i="8" s="1"/>
  <c r="Y1129" i="8"/>
  <c r="R1129" i="8"/>
  <c r="Q1129" i="8" s="1"/>
  <c r="Y1125" i="8"/>
  <c r="R1125" i="8"/>
  <c r="Q1125" i="8" s="1"/>
  <c r="Y1121" i="8"/>
  <c r="R1121" i="8"/>
  <c r="Q1121" i="8" s="1"/>
  <c r="Y1117" i="8"/>
  <c r="R1117" i="8"/>
  <c r="Q1117" i="8" s="1"/>
  <c r="Y1113" i="8"/>
  <c r="R1113" i="8"/>
  <c r="Q1113" i="8" s="1"/>
  <c r="Y1109" i="8"/>
  <c r="R1109" i="8"/>
  <c r="Q1109" i="8" s="1"/>
  <c r="Y1105" i="8"/>
  <c r="R1105" i="8"/>
  <c r="Q1105" i="8" s="1"/>
  <c r="Y1101" i="8"/>
  <c r="R1101" i="8"/>
  <c r="Q1101" i="8" s="1"/>
  <c r="Y1097" i="8"/>
  <c r="R1097" i="8"/>
  <c r="Q1097" i="8" s="1"/>
  <c r="Y1093" i="8"/>
  <c r="R1093" i="8"/>
  <c r="Q1093" i="8" s="1"/>
  <c r="Y1089" i="8"/>
  <c r="R1089" i="8"/>
  <c r="Q1089" i="8" s="1"/>
  <c r="Y1085" i="8"/>
  <c r="R1085" i="8"/>
  <c r="Q1085" i="8" s="1"/>
  <c r="Y1081" i="8"/>
  <c r="R1081" i="8"/>
  <c r="Q1081" i="8" s="1"/>
  <c r="Y1077" i="8"/>
  <c r="R1077" i="8"/>
  <c r="Q1077" i="8" s="1"/>
  <c r="Y1073" i="8"/>
  <c r="R1073" i="8"/>
  <c r="Q1073" i="8" s="1"/>
  <c r="Y1069" i="8"/>
  <c r="R1069" i="8"/>
  <c r="Q1069" i="8" s="1"/>
  <c r="Y1065" i="8"/>
  <c r="R1065" i="8"/>
  <c r="Q1065" i="8" s="1"/>
  <c r="Y1061" i="8"/>
  <c r="R1061" i="8"/>
  <c r="Q1061" i="8" s="1"/>
  <c r="Y1057" i="8"/>
  <c r="Y1053" i="8"/>
  <c r="R1053" i="8"/>
  <c r="Q1053" i="8" s="1"/>
  <c r="Y1049" i="8"/>
  <c r="R1049" i="8"/>
  <c r="Q1049" i="8" s="1"/>
  <c r="Y1045" i="8"/>
  <c r="R1045" i="8"/>
  <c r="Q1045" i="8" s="1"/>
  <c r="Y1041" i="8"/>
  <c r="R1041" i="8"/>
  <c r="Q1041" i="8" s="1"/>
  <c r="Y1037" i="8"/>
  <c r="R1037" i="8"/>
  <c r="Q1037" i="8" s="1"/>
  <c r="Y1033" i="8"/>
  <c r="R1033" i="8"/>
  <c r="Q1033" i="8" s="1"/>
  <c r="Y1029" i="8"/>
  <c r="R1029" i="8"/>
  <c r="Q1029" i="8" s="1"/>
  <c r="Y1025" i="8"/>
  <c r="Y1021" i="8"/>
  <c r="R1021" i="8"/>
  <c r="Q1021" i="8" s="1"/>
  <c r="Y1017" i="8"/>
  <c r="R1017" i="8"/>
  <c r="Q1017" i="8" s="1"/>
  <c r="Y1013" i="8"/>
  <c r="R1013" i="8"/>
  <c r="Q1013" i="8" s="1"/>
  <c r="Y1009" i="8"/>
  <c r="R1009" i="8"/>
  <c r="Q1009" i="8" s="1"/>
  <c r="Y1005" i="8"/>
  <c r="R1005" i="8"/>
  <c r="Q1005" i="8" s="1"/>
  <c r="Y1001" i="8"/>
  <c r="R1001" i="8"/>
  <c r="Q1001" i="8" s="1"/>
  <c r="Y997" i="8"/>
  <c r="R997" i="8"/>
  <c r="Q997" i="8" s="1"/>
  <c r="Y993" i="8"/>
  <c r="R993" i="8"/>
  <c r="Q993" i="8" s="1"/>
  <c r="Y989" i="8"/>
  <c r="R989" i="8"/>
  <c r="Q989" i="8" s="1"/>
  <c r="Y985" i="8"/>
  <c r="R985" i="8"/>
  <c r="Q985" i="8" s="1"/>
  <c r="Y981" i="8"/>
  <c r="R981" i="8"/>
  <c r="Q981" i="8" s="1"/>
  <c r="Y977" i="8"/>
  <c r="R977" i="8"/>
  <c r="Q977" i="8" s="1"/>
  <c r="Y973" i="8"/>
  <c r="R973" i="8"/>
  <c r="Q973" i="8" s="1"/>
  <c r="Y969" i="8"/>
  <c r="R969" i="8"/>
  <c r="Q969" i="8" s="1"/>
  <c r="Y965" i="8"/>
  <c r="R965" i="8"/>
  <c r="Q965" i="8" s="1"/>
  <c r="Y961" i="8"/>
  <c r="R961" i="8"/>
  <c r="Q961" i="8" s="1"/>
  <c r="Y957" i="8"/>
  <c r="R957" i="8"/>
  <c r="Q957" i="8" s="1"/>
  <c r="Y953" i="8"/>
  <c r="R953" i="8"/>
  <c r="Q953" i="8" s="1"/>
  <c r="Y949" i="8"/>
  <c r="R949" i="8"/>
  <c r="Q949" i="8" s="1"/>
  <c r="Y945" i="8"/>
  <c r="R945" i="8"/>
  <c r="Q945" i="8" s="1"/>
  <c r="Y941" i="8"/>
  <c r="R941" i="8"/>
  <c r="Q941" i="8" s="1"/>
  <c r="Y937" i="8"/>
  <c r="R937" i="8"/>
  <c r="Q937" i="8" s="1"/>
  <c r="Y933" i="8"/>
  <c r="R933" i="8"/>
  <c r="Q933" i="8" s="1"/>
  <c r="Y929" i="8"/>
  <c r="R929" i="8"/>
  <c r="Q929" i="8" s="1"/>
  <c r="Y925" i="8"/>
  <c r="R925" i="8"/>
  <c r="Q925" i="8" s="1"/>
  <c r="Y921" i="8"/>
  <c r="R921" i="8"/>
  <c r="Q921" i="8" s="1"/>
  <c r="Y917" i="8"/>
  <c r="R917" i="8"/>
  <c r="Q917" i="8" s="1"/>
  <c r="Y913" i="8"/>
  <c r="R913" i="8"/>
  <c r="Q913" i="8" s="1"/>
  <c r="Y909" i="8"/>
  <c r="R909" i="8"/>
  <c r="Q909" i="8" s="1"/>
  <c r="Y905" i="8"/>
  <c r="R905" i="8"/>
  <c r="Q905" i="8" s="1"/>
  <c r="Y901" i="8"/>
  <c r="R901" i="8"/>
  <c r="Q901" i="8" s="1"/>
  <c r="Y897" i="8"/>
  <c r="R897" i="8"/>
  <c r="Q897" i="8" s="1"/>
  <c r="Y893" i="8"/>
  <c r="R893" i="8"/>
  <c r="Q893" i="8" s="1"/>
  <c r="Y889" i="8"/>
  <c r="R889" i="8"/>
  <c r="Q889" i="8" s="1"/>
  <c r="Y885" i="8"/>
  <c r="R885" i="8"/>
  <c r="Q885" i="8" s="1"/>
  <c r="Y881" i="8"/>
  <c r="R881" i="8"/>
  <c r="Q881" i="8" s="1"/>
  <c r="Y877" i="8"/>
  <c r="R877" i="8"/>
  <c r="Q877" i="8" s="1"/>
  <c r="Y873" i="8"/>
  <c r="R873" i="8"/>
  <c r="Q873" i="8" s="1"/>
  <c r="Y869" i="8"/>
  <c r="R869" i="8"/>
  <c r="Q869" i="8" s="1"/>
  <c r="Y865" i="8"/>
  <c r="R865" i="8"/>
  <c r="Q865" i="8" s="1"/>
  <c r="Y861" i="8"/>
  <c r="R861" i="8"/>
  <c r="Q861" i="8" s="1"/>
  <c r="Y857" i="8"/>
  <c r="R857" i="8"/>
  <c r="Q857" i="8" s="1"/>
  <c r="Y853" i="8"/>
  <c r="R853" i="8"/>
  <c r="Q853" i="8" s="1"/>
  <c r="Y849" i="8"/>
  <c r="R849" i="8"/>
  <c r="Q849" i="8" s="1"/>
  <c r="Y845" i="8"/>
  <c r="R845" i="8"/>
  <c r="Q845" i="8" s="1"/>
  <c r="Y841" i="8"/>
  <c r="R841" i="8"/>
  <c r="Q841" i="8" s="1"/>
  <c r="Y837" i="8"/>
  <c r="R837" i="8"/>
  <c r="Q837" i="8" s="1"/>
  <c r="Y833" i="8"/>
  <c r="R833" i="8"/>
  <c r="Q833" i="8" s="1"/>
  <c r="Y829" i="8"/>
  <c r="R829" i="8"/>
  <c r="Q829" i="8" s="1"/>
  <c r="Y825" i="8"/>
  <c r="R825" i="8"/>
  <c r="Q825" i="8" s="1"/>
  <c r="Y821" i="8"/>
  <c r="R821" i="8"/>
  <c r="Q821" i="8" s="1"/>
  <c r="Y817" i="8"/>
  <c r="R817" i="8"/>
  <c r="Q817" i="8" s="1"/>
  <c r="Y813" i="8"/>
  <c r="R813" i="8"/>
  <c r="Q813" i="8" s="1"/>
  <c r="Y809" i="8"/>
  <c r="R809" i="8"/>
  <c r="Q809" i="8" s="1"/>
  <c r="Y805" i="8"/>
  <c r="R805" i="8"/>
  <c r="Q805" i="8" s="1"/>
  <c r="Y801" i="8"/>
  <c r="R801" i="8"/>
  <c r="Q801" i="8" s="1"/>
  <c r="Y797" i="8"/>
  <c r="R797" i="8"/>
  <c r="Q797" i="8" s="1"/>
  <c r="Y793" i="8"/>
  <c r="R793" i="8"/>
  <c r="Q793" i="8" s="1"/>
  <c r="Y789" i="8"/>
  <c r="R789" i="8"/>
  <c r="Q789" i="8" s="1"/>
  <c r="Y785" i="8"/>
  <c r="R785" i="8"/>
  <c r="Q785" i="8" s="1"/>
  <c r="Y781" i="8"/>
  <c r="R781" i="8"/>
  <c r="Q781" i="8" s="1"/>
  <c r="Y777" i="8"/>
  <c r="R777" i="8"/>
  <c r="Q777" i="8" s="1"/>
  <c r="Y773" i="8"/>
  <c r="R773" i="8"/>
  <c r="Q773" i="8" s="1"/>
  <c r="Y769" i="8"/>
  <c r="R769" i="8"/>
  <c r="Q769" i="8" s="1"/>
  <c r="Y765" i="8"/>
  <c r="R765" i="8"/>
  <c r="Q765" i="8" s="1"/>
  <c r="Y761" i="8"/>
  <c r="R761" i="8"/>
  <c r="Q761" i="8" s="1"/>
  <c r="Y757" i="8"/>
  <c r="R757" i="8"/>
  <c r="Q757" i="8" s="1"/>
  <c r="Y753" i="8"/>
  <c r="R753" i="8"/>
  <c r="Q753" i="8" s="1"/>
  <c r="Y749" i="8"/>
  <c r="R749" i="8"/>
  <c r="Q749" i="8" s="1"/>
  <c r="Y745" i="8"/>
  <c r="R745" i="8"/>
  <c r="Q745" i="8" s="1"/>
  <c r="Y741" i="8"/>
  <c r="R741" i="8"/>
  <c r="Q741" i="8" s="1"/>
  <c r="Y737" i="8"/>
  <c r="R737" i="8"/>
  <c r="Q737" i="8" s="1"/>
  <c r="Y733" i="8"/>
  <c r="R733" i="8"/>
  <c r="Q733" i="8" s="1"/>
  <c r="Y729" i="8"/>
  <c r="R729" i="8"/>
  <c r="Q729" i="8" s="1"/>
  <c r="Y725" i="8"/>
  <c r="R725" i="8"/>
  <c r="Q725" i="8" s="1"/>
  <c r="Y721" i="8"/>
  <c r="R721" i="8"/>
  <c r="Q721" i="8" s="1"/>
  <c r="Y717" i="8"/>
  <c r="R717" i="8"/>
  <c r="Q717" i="8" s="1"/>
  <c r="Y713" i="8"/>
  <c r="R713" i="8"/>
  <c r="Q713" i="8" s="1"/>
  <c r="Y709" i="8"/>
  <c r="R709" i="8"/>
  <c r="Q709" i="8" s="1"/>
  <c r="Y705" i="8"/>
  <c r="R705" i="8"/>
  <c r="Q705" i="8" s="1"/>
  <c r="Y701" i="8"/>
  <c r="R701" i="8"/>
  <c r="Q701" i="8" s="1"/>
  <c r="Y697" i="8"/>
  <c r="R697" i="8"/>
  <c r="Q697" i="8" s="1"/>
  <c r="Y693" i="8"/>
  <c r="Y689" i="8"/>
  <c r="R689" i="8"/>
  <c r="Q689" i="8" s="1"/>
  <c r="Y685" i="8"/>
  <c r="R685" i="8"/>
  <c r="Q685" i="8" s="1"/>
  <c r="Y681" i="8"/>
  <c r="R681" i="8"/>
  <c r="Q681" i="8" s="1"/>
  <c r="Y677" i="8"/>
  <c r="R677" i="8"/>
  <c r="Q677" i="8" s="1"/>
  <c r="Y673" i="8"/>
  <c r="R673" i="8"/>
  <c r="Q673" i="8" s="1"/>
  <c r="Y669" i="8"/>
  <c r="R669" i="8"/>
  <c r="Q669" i="8" s="1"/>
  <c r="Y665" i="8"/>
  <c r="R665" i="8"/>
  <c r="Q665" i="8" s="1"/>
  <c r="Y661" i="8"/>
  <c r="R661" i="8"/>
  <c r="Q661" i="8" s="1"/>
  <c r="Y657" i="8"/>
  <c r="R657" i="8"/>
  <c r="Q657" i="8" s="1"/>
  <c r="Y653" i="8"/>
  <c r="R653" i="8"/>
  <c r="Q653" i="8" s="1"/>
  <c r="Y649" i="8"/>
  <c r="R649" i="8"/>
  <c r="Q649" i="8" s="1"/>
  <c r="Y645" i="8"/>
  <c r="R645" i="8"/>
  <c r="Q645" i="8" s="1"/>
  <c r="Y641" i="8"/>
  <c r="R641" i="8"/>
  <c r="Q641" i="8" s="1"/>
  <c r="Y1078" i="8"/>
  <c r="R1078" i="8"/>
  <c r="Q1078" i="8" s="1"/>
  <c r="Y1074" i="8"/>
  <c r="R1074" i="8"/>
  <c r="Q1074" i="8" s="1"/>
  <c r="Y1070" i="8"/>
  <c r="Y1066" i="8"/>
  <c r="R1066" i="8"/>
  <c r="Q1066" i="8" s="1"/>
  <c r="Y1062" i="8"/>
  <c r="R1062" i="8"/>
  <c r="Q1062" i="8" s="1"/>
  <c r="Y1058" i="8"/>
  <c r="R1058" i="8"/>
  <c r="Q1058" i="8" s="1"/>
  <c r="Y1054" i="8"/>
  <c r="R1054" i="8"/>
  <c r="Q1054" i="8" s="1"/>
  <c r="Y1050" i="8"/>
  <c r="R1050" i="8"/>
  <c r="Q1050" i="8" s="1"/>
  <c r="Y1046" i="8"/>
  <c r="R1046" i="8"/>
  <c r="Q1046" i="8" s="1"/>
  <c r="Y1042" i="8"/>
  <c r="R1042" i="8"/>
  <c r="Q1042" i="8" s="1"/>
  <c r="Y1038" i="8"/>
  <c r="R1038" i="8"/>
  <c r="Q1038" i="8" s="1"/>
  <c r="Y1034" i="8"/>
  <c r="R1034" i="8"/>
  <c r="Q1034" i="8" s="1"/>
  <c r="Y1030" i="8"/>
  <c r="R1030" i="8"/>
  <c r="Q1030" i="8" s="1"/>
  <c r="Y1026" i="8"/>
  <c r="R1026" i="8"/>
  <c r="Q1026" i="8" s="1"/>
  <c r="Y1022" i="8"/>
  <c r="R1022" i="8"/>
  <c r="Q1022" i="8" s="1"/>
  <c r="Y1018" i="8"/>
  <c r="R1018" i="8"/>
  <c r="Q1018" i="8" s="1"/>
  <c r="Y1014" i="8"/>
  <c r="R1014" i="8"/>
  <c r="Q1014" i="8" s="1"/>
  <c r="Y1010" i="8"/>
  <c r="R1010" i="8"/>
  <c r="Q1010" i="8" s="1"/>
  <c r="Y1006" i="8"/>
  <c r="R1006" i="8"/>
  <c r="Q1006" i="8" s="1"/>
  <c r="Y1002" i="8"/>
  <c r="R1002" i="8"/>
  <c r="Q1002" i="8" s="1"/>
  <c r="Y998" i="8"/>
  <c r="R998" i="8"/>
  <c r="Q998" i="8" s="1"/>
  <c r="Y994" i="8"/>
  <c r="R994" i="8"/>
  <c r="Q994" i="8" s="1"/>
  <c r="Y990" i="8"/>
  <c r="Y986" i="8"/>
  <c r="R986" i="8"/>
  <c r="Q986" i="8" s="1"/>
  <c r="Y982" i="8"/>
  <c r="R982" i="8"/>
  <c r="Q982" i="8" s="1"/>
  <c r="Y978" i="8"/>
  <c r="R978" i="8"/>
  <c r="Q978" i="8" s="1"/>
  <c r="Y974" i="8"/>
  <c r="R974" i="8"/>
  <c r="Q974" i="8" s="1"/>
  <c r="Y970" i="8"/>
  <c r="R970" i="8"/>
  <c r="Q970" i="8" s="1"/>
  <c r="Y966" i="8"/>
  <c r="R966" i="8"/>
  <c r="Q966" i="8" s="1"/>
  <c r="Y962" i="8"/>
  <c r="R962" i="8"/>
  <c r="Q962" i="8" s="1"/>
  <c r="Y958" i="8"/>
  <c r="R958" i="8"/>
  <c r="Q958" i="8" s="1"/>
  <c r="Y954" i="8"/>
  <c r="R954" i="8"/>
  <c r="Q954" i="8" s="1"/>
  <c r="Y950" i="8"/>
  <c r="R950" i="8"/>
  <c r="Q950" i="8" s="1"/>
  <c r="Y946" i="8"/>
  <c r="R946" i="8"/>
  <c r="Q946" i="8" s="1"/>
  <c r="Y942" i="8"/>
  <c r="R942" i="8"/>
  <c r="Q942" i="8" s="1"/>
  <c r="Y938" i="8"/>
  <c r="R938" i="8"/>
  <c r="Q938" i="8" s="1"/>
  <c r="Y934" i="8"/>
  <c r="R934" i="8"/>
  <c r="Q934" i="8" s="1"/>
  <c r="Y930" i="8"/>
  <c r="R930" i="8"/>
  <c r="Q930" i="8" s="1"/>
  <c r="Y926" i="8"/>
  <c r="R926" i="8"/>
  <c r="Q926" i="8" s="1"/>
  <c r="Y922" i="8"/>
  <c r="R922" i="8"/>
  <c r="Q922" i="8" s="1"/>
  <c r="Y918" i="8"/>
  <c r="R918" i="8"/>
  <c r="Q918" i="8" s="1"/>
  <c r="Y914" i="8"/>
  <c r="R914" i="8"/>
  <c r="Q914" i="8" s="1"/>
  <c r="Y910" i="8"/>
  <c r="R910" i="8"/>
  <c r="Q910" i="8" s="1"/>
  <c r="Y906" i="8"/>
  <c r="R906" i="8"/>
  <c r="Q906" i="8" s="1"/>
  <c r="Y902" i="8"/>
  <c r="R902" i="8"/>
  <c r="Q902" i="8" s="1"/>
  <c r="Y898" i="8"/>
  <c r="R898" i="8"/>
  <c r="Q898" i="8" s="1"/>
  <c r="Y894" i="8"/>
  <c r="R894" i="8"/>
  <c r="Q894" i="8" s="1"/>
  <c r="Y890" i="8"/>
  <c r="R890" i="8"/>
  <c r="Q890" i="8" s="1"/>
  <c r="Y886" i="8"/>
  <c r="R886" i="8"/>
  <c r="Q886" i="8" s="1"/>
  <c r="Y882" i="8"/>
  <c r="R882" i="8"/>
  <c r="Q882" i="8" s="1"/>
  <c r="Y878" i="8"/>
  <c r="R878" i="8"/>
  <c r="Q878" i="8" s="1"/>
  <c r="Y874" i="8"/>
  <c r="R874" i="8"/>
  <c r="Q874" i="8" s="1"/>
  <c r="Y870" i="8"/>
  <c r="R870" i="8"/>
  <c r="Q870" i="8" s="1"/>
  <c r="Y866" i="8"/>
  <c r="R866" i="8"/>
  <c r="Q866" i="8" s="1"/>
  <c r="Y862" i="8"/>
  <c r="Y858" i="8"/>
  <c r="R858" i="8"/>
  <c r="Q858" i="8" s="1"/>
  <c r="Y854" i="8"/>
  <c r="R854" i="8"/>
  <c r="Q854" i="8" s="1"/>
  <c r="Y850" i="8"/>
  <c r="R850" i="8"/>
  <c r="Q850" i="8" s="1"/>
  <c r="Y846" i="8"/>
  <c r="R846" i="8"/>
  <c r="Q846" i="8" s="1"/>
  <c r="Y842" i="8"/>
  <c r="R842" i="8"/>
  <c r="Q842" i="8" s="1"/>
  <c r="Y838" i="8"/>
  <c r="R838" i="8"/>
  <c r="Q838" i="8" s="1"/>
  <c r="Y834" i="8"/>
  <c r="R834" i="8"/>
  <c r="Q834" i="8" s="1"/>
  <c r="Y830" i="8"/>
  <c r="R830" i="8"/>
  <c r="Q830" i="8" s="1"/>
  <c r="Y826" i="8"/>
  <c r="R826" i="8"/>
  <c r="Q826" i="8" s="1"/>
  <c r="Y822" i="8"/>
  <c r="R822" i="8"/>
  <c r="Q822" i="8" s="1"/>
  <c r="Y818" i="8"/>
  <c r="Y814" i="8"/>
  <c r="R814" i="8"/>
  <c r="Q814" i="8" s="1"/>
  <c r="Y810" i="8"/>
  <c r="R810" i="8"/>
  <c r="Q810" i="8" s="1"/>
  <c r="Y806" i="8"/>
  <c r="R806" i="8"/>
  <c r="Q806" i="8" s="1"/>
  <c r="Y802" i="8"/>
  <c r="R802" i="8"/>
  <c r="Q802" i="8" s="1"/>
  <c r="Y798" i="8"/>
  <c r="R798" i="8"/>
  <c r="Q798" i="8" s="1"/>
  <c r="Y794" i="8"/>
  <c r="R794" i="8"/>
  <c r="Q794" i="8" s="1"/>
  <c r="Y790" i="8"/>
  <c r="R790" i="8"/>
  <c r="Q790" i="8" s="1"/>
  <c r="Y786" i="8"/>
  <c r="R786" i="8"/>
  <c r="Q786" i="8" s="1"/>
  <c r="Y782" i="8"/>
  <c r="R782" i="8"/>
  <c r="Q782" i="8" s="1"/>
  <c r="Y778" i="8"/>
  <c r="R778" i="8"/>
  <c r="Q778" i="8" s="1"/>
  <c r="Y774" i="8"/>
  <c r="R774" i="8"/>
  <c r="Q774" i="8" s="1"/>
  <c r="Y770" i="8"/>
  <c r="R770" i="8"/>
  <c r="Q770" i="8" s="1"/>
  <c r="Y766" i="8"/>
  <c r="R766" i="8"/>
  <c r="Q766" i="8" s="1"/>
  <c r="Y762" i="8"/>
  <c r="R762" i="8"/>
  <c r="Q762" i="8" s="1"/>
  <c r="Y758" i="8"/>
  <c r="R758" i="8"/>
  <c r="Q758" i="8" s="1"/>
  <c r="Y754" i="8"/>
  <c r="R754" i="8"/>
  <c r="Q754" i="8" s="1"/>
  <c r="Y750" i="8"/>
  <c r="R750" i="8"/>
  <c r="Q750" i="8" s="1"/>
  <c r="Y746" i="8"/>
  <c r="R746" i="8"/>
  <c r="Q746" i="8" s="1"/>
  <c r="Y742" i="8"/>
  <c r="R742" i="8"/>
  <c r="Q742" i="8" s="1"/>
  <c r="Y738" i="8"/>
  <c r="R738" i="8"/>
  <c r="Q738" i="8" s="1"/>
  <c r="Y734" i="8"/>
  <c r="R734" i="8"/>
  <c r="Q734" i="8" s="1"/>
  <c r="Y730" i="8"/>
  <c r="R730" i="8"/>
  <c r="Q730" i="8" s="1"/>
  <c r="Y726" i="8"/>
  <c r="R726" i="8"/>
  <c r="Q726" i="8" s="1"/>
  <c r="Y722" i="8"/>
  <c r="R722" i="8"/>
  <c r="Q722" i="8" s="1"/>
  <c r="Y718" i="8"/>
  <c r="R718" i="8"/>
  <c r="Q718" i="8" s="1"/>
  <c r="Y714" i="8"/>
  <c r="R714" i="8"/>
  <c r="Q714" i="8" s="1"/>
  <c r="Y710" i="8"/>
  <c r="R710" i="8"/>
  <c r="Q710" i="8" s="1"/>
  <c r="Y706" i="8"/>
  <c r="R706" i="8"/>
  <c r="Q706" i="8" s="1"/>
  <c r="Y702" i="8"/>
  <c r="R702" i="8"/>
  <c r="Q702" i="8" s="1"/>
  <c r="Y698" i="8"/>
  <c r="R698" i="8"/>
  <c r="Q698" i="8" s="1"/>
  <c r="Y694" i="8"/>
  <c r="R694" i="8"/>
  <c r="Q694" i="8" s="1"/>
  <c r="Y690" i="8"/>
  <c r="R690" i="8"/>
  <c r="Q690" i="8" s="1"/>
  <c r="Y686" i="8"/>
  <c r="R686" i="8"/>
  <c r="Q686" i="8" s="1"/>
  <c r="Y682" i="8"/>
  <c r="R682" i="8"/>
  <c r="Q682" i="8" s="1"/>
  <c r="Y678" i="8"/>
  <c r="R678" i="8"/>
  <c r="Q678" i="8" s="1"/>
  <c r="Y674" i="8"/>
  <c r="R674" i="8"/>
  <c r="Q674" i="8" s="1"/>
  <c r="Y670" i="8"/>
  <c r="R670" i="8"/>
  <c r="Q670" i="8" s="1"/>
  <c r="Y666" i="8"/>
  <c r="R666" i="8"/>
  <c r="Q666" i="8" s="1"/>
  <c r="Y662" i="8"/>
  <c r="R662" i="8"/>
  <c r="Q662" i="8" s="1"/>
  <c r="Y658" i="8"/>
  <c r="R658" i="8"/>
  <c r="Q658" i="8" s="1"/>
  <c r="Y654" i="8"/>
  <c r="R654" i="8"/>
  <c r="Q654" i="8" s="1"/>
  <c r="Y650" i="8"/>
  <c r="R650" i="8"/>
  <c r="Q650" i="8" s="1"/>
  <c r="Y646" i="8"/>
  <c r="R646" i="8"/>
  <c r="Q646" i="8" s="1"/>
  <c r="Y642" i="8"/>
  <c r="R642" i="8"/>
  <c r="Q642" i="8" s="1"/>
  <c r="Y638" i="8"/>
  <c r="R638" i="8"/>
  <c r="Q638" i="8" s="1"/>
  <c r="Y634" i="8"/>
  <c r="R634" i="8"/>
  <c r="Q634" i="8" s="1"/>
  <c r="Y630" i="8"/>
  <c r="R630" i="8"/>
  <c r="Q630" i="8" s="1"/>
  <c r="Y626" i="8"/>
  <c r="R626" i="8"/>
  <c r="Q626" i="8" s="1"/>
  <c r="Y622" i="8"/>
  <c r="R622" i="8"/>
  <c r="Q622" i="8" s="1"/>
  <c r="Y618" i="8"/>
  <c r="R618" i="8"/>
  <c r="Q618" i="8" s="1"/>
  <c r="Y614" i="8"/>
  <c r="R614" i="8"/>
  <c r="Q614" i="8" s="1"/>
  <c r="Y610" i="8"/>
  <c r="R610" i="8"/>
  <c r="Q610" i="8" s="1"/>
  <c r="Y606" i="8"/>
  <c r="R606" i="8"/>
  <c r="Q606" i="8" s="1"/>
  <c r="Y602" i="8"/>
  <c r="R602" i="8"/>
  <c r="Q602" i="8" s="1"/>
  <c r="Y598" i="8"/>
  <c r="R598" i="8"/>
  <c r="Q598" i="8" s="1"/>
  <c r="Y594" i="8"/>
  <c r="R594" i="8"/>
  <c r="Q594" i="8" s="1"/>
  <c r="Y590" i="8"/>
  <c r="R590" i="8"/>
  <c r="Q590" i="8" s="1"/>
  <c r="Y586" i="8"/>
  <c r="R586" i="8"/>
  <c r="Q586" i="8" s="1"/>
  <c r="Y582" i="8"/>
  <c r="R582" i="8"/>
  <c r="Q582" i="8" s="1"/>
  <c r="Y578" i="8"/>
  <c r="Y574" i="8"/>
  <c r="R574" i="8"/>
  <c r="Q574" i="8" s="1"/>
  <c r="Y570" i="8"/>
  <c r="R570" i="8"/>
  <c r="Q570" i="8" s="1"/>
  <c r="Y566" i="8"/>
  <c r="R566" i="8"/>
  <c r="Q566" i="8" s="1"/>
  <c r="Y562" i="8"/>
  <c r="R562" i="8"/>
  <c r="Q562" i="8" s="1"/>
  <c r="Y558" i="8"/>
  <c r="R558" i="8"/>
  <c r="Q558" i="8" s="1"/>
  <c r="Y554" i="8"/>
  <c r="R554" i="8"/>
  <c r="Q554" i="8" s="1"/>
  <c r="Y550" i="8"/>
  <c r="R550" i="8"/>
  <c r="Q550" i="8" s="1"/>
  <c r="Y546" i="8"/>
  <c r="R546" i="8"/>
  <c r="Q546" i="8" s="1"/>
  <c r="Y542" i="8"/>
  <c r="R542" i="8"/>
  <c r="Q542" i="8" s="1"/>
  <c r="Y538" i="8"/>
  <c r="R538" i="8"/>
  <c r="Q538" i="8" s="1"/>
  <c r="Y534" i="8"/>
  <c r="Y530" i="8"/>
  <c r="R530" i="8"/>
  <c r="Q530" i="8" s="1"/>
  <c r="Y526" i="8"/>
  <c r="R526" i="8"/>
  <c r="Q526" i="8" s="1"/>
  <c r="Y522" i="8"/>
  <c r="R522" i="8"/>
  <c r="Q522" i="8" s="1"/>
  <c r="Y518" i="8"/>
  <c r="R518" i="8"/>
  <c r="Q518" i="8" s="1"/>
  <c r="Y514" i="8"/>
  <c r="R514" i="8"/>
  <c r="Q514" i="8" s="1"/>
  <c r="Y510" i="8"/>
  <c r="R510" i="8"/>
  <c r="Q510" i="8" s="1"/>
  <c r="Y506" i="8"/>
  <c r="R506" i="8"/>
  <c r="Q506" i="8" s="1"/>
  <c r="Y502" i="8"/>
  <c r="R502" i="8"/>
  <c r="Q502" i="8" s="1"/>
  <c r="Y498" i="8"/>
  <c r="R498" i="8"/>
  <c r="Q498" i="8" s="1"/>
  <c r="Y494" i="8"/>
  <c r="R494" i="8"/>
  <c r="Q494" i="8" s="1"/>
  <c r="Y490" i="8"/>
  <c r="R490" i="8"/>
  <c r="Q490" i="8" s="1"/>
  <c r="Y486" i="8"/>
  <c r="R486" i="8"/>
  <c r="Q486" i="8" s="1"/>
  <c r="Y482" i="8"/>
  <c r="R482" i="8"/>
  <c r="Q482" i="8" s="1"/>
  <c r="Y478" i="8"/>
  <c r="Y474" i="8"/>
  <c r="R474" i="8"/>
  <c r="Q474" i="8" s="1"/>
  <c r="Y470" i="8"/>
  <c r="R470" i="8"/>
  <c r="Q470" i="8" s="1"/>
  <c r="Y466" i="8"/>
  <c r="R466" i="8"/>
  <c r="Q466" i="8" s="1"/>
  <c r="Y462" i="8"/>
  <c r="R462" i="8"/>
  <c r="Q462" i="8" s="1"/>
  <c r="Y458" i="8"/>
  <c r="R458" i="8"/>
  <c r="Q458" i="8" s="1"/>
  <c r="Y454" i="8"/>
  <c r="R454" i="8"/>
  <c r="Q454" i="8" s="1"/>
  <c r="Y450" i="8"/>
  <c r="R450" i="8"/>
  <c r="Q450" i="8" s="1"/>
  <c r="Y446" i="8"/>
  <c r="R446" i="8"/>
  <c r="Q446" i="8" s="1"/>
  <c r="Y442" i="8"/>
  <c r="R442" i="8"/>
  <c r="Q442" i="8" s="1"/>
  <c r="Y438" i="8"/>
  <c r="R438" i="8"/>
  <c r="Q438" i="8" s="1"/>
  <c r="Y434" i="8"/>
  <c r="R434" i="8"/>
  <c r="Q434" i="8" s="1"/>
  <c r="Y430" i="8"/>
  <c r="R430" i="8"/>
  <c r="Q430" i="8" s="1"/>
  <c r="Y426" i="8"/>
  <c r="R426" i="8"/>
  <c r="Q426" i="8" s="1"/>
  <c r="Y422" i="8"/>
  <c r="R422" i="8"/>
  <c r="Q422" i="8" s="1"/>
  <c r="Y418" i="8"/>
  <c r="R418" i="8"/>
  <c r="Q418" i="8" s="1"/>
  <c r="Y414" i="8"/>
  <c r="R414" i="8"/>
  <c r="Q414" i="8" s="1"/>
  <c r="Y410" i="8"/>
  <c r="R410" i="8"/>
  <c r="Q410" i="8" s="1"/>
  <c r="Y406" i="8"/>
  <c r="Y402" i="8"/>
  <c r="R402" i="8"/>
  <c r="Q402" i="8" s="1"/>
  <c r="Y398" i="8"/>
  <c r="R398" i="8"/>
  <c r="Q398" i="8" s="1"/>
  <c r="Y394" i="8"/>
  <c r="R394" i="8"/>
  <c r="Q394" i="8" s="1"/>
  <c r="Y390" i="8"/>
  <c r="R390" i="8"/>
  <c r="Q390" i="8" s="1"/>
  <c r="Y386" i="8"/>
  <c r="R386" i="8"/>
  <c r="Q386" i="8" s="1"/>
  <c r="Y382" i="8"/>
  <c r="R382" i="8"/>
  <c r="Q382" i="8" s="1"/>
  <c r="Y378" i="8"/>
  <c r="R378" i="8"/>
  <c r="Q378" i="8" s="1"/>
  <c r="Y374" i="8"/>
  <c r="R374" i="8"/>
  <c r="Q374" i="8" s="1"/>
  <c r="Y369" i="8"/>
  <c r="R369" i="8"/>
  <c r="Q369" i="8" s="1"/>
  <c r="Y365" i="8"/>
  <c r="R365" i="8"/>
  <c r="Q365" i="8" s="1"/>
  <c r="Y361" i="8"/>
  <c r="R361" i="8"/>
  <c r="Q361" i="8" s="1"/>
  <c r="Y357" i="8"/>
  <c r="R357" i="8"/>
  <c r="Q357" i="8" s="1"/>
  <c r="Y353" i="8"/>
  <c r="R353" i="8"/>
  <c r="Q353" i="8" s="1"/>
  <c r="Y349" i="8"/>
  <c r="R349" i="8"/>
  <c r="Q349" i="8" s="1"/>
  <c r="Y345" i="8"/>
  <c r="R345" i="8"/>
  <c r="Q345" i="8" s="1"/>
  <c r="Y341" i="8"/>
  <c r="R341" i="8"/>
  <c r="Q341" i="8" s="1"/>
  <c r="Y337" i="8"/>
  <c r="R337" i="8"/>
  <c r="Q337" i="8" s="1"/>
  <c r="Y333" i="8"/>
  <c r="R333" i="8"/>
  <c r="Q333" i="8" s="1"/>
  <c r="Y329" i="8"/>
  <c r="R329" i="8"/>
  <c r="Q329" i="8" s="1"/>
  <c r="Y325" i="8"/>
  <c r="R325" i="8"/>
  <c r="Q325" i="8" s="1"/>
  <c r="Y321" i="8"/>
  <c r="R321" i="8"/>
  <c r="Q321" i="8" s="1"/>
  <c r="Y317" i="8"/>
  <c r="R317" i="8"/>
  <c r="Q317" i="8" s="1"/>
  <c r="Y313" i="8"/>
  <c r="R313" i="8"/>
  <c r="Q313" i="8" s="1"/>
  <c r="Y309" i="8"/>
  <c r="R309" i="8"/>
  <c r="Q309" i="8" s="1"/>
  <c r="Y305" i="8"/>
  <c r="R305" i="8"/>
  <c r="Q305" i="8" s="1"/>
  <c r="Y301" i="8"/>
  <c r="Y297" i="8"/>
  <c r="R297" i="8"/>
  <c r="Q297" i="8" s="1"/>
  <c r="Y293" i="8"/>
  <c r="R293" i="8"/>
  <c r="Q293" i="8" s="1"/>
  <c r="Y289" i="8"/>
  <c r="R289" i="8"/>
  <c r="Q289" i="8" s="1"/>
  <c r="Y285" i="8"/>
  <c r="R285" i="8"/>
  <c r="Q285" i="8" s="1"/>
  <c r="Y281" i="8"/>
  <c r="R281" i="8"/>
  <c r="Q281" i="8" s="1"/>
  <c r="Y277" i="8"/>
  <c r="R277" i="8"/>
  <c r="Q277" i="8" s="1"/>
  <c r="Y273" i="8"/>
  <c r="R273" i="8"/>
  <c r="Q273" i="8" s="1"/>
  <c r="Y269" i="8"/>
  <c r="R269" i="8"/>
  <c r="Q269" i="8" s="1"/>
  <c r="Y265" i="8"/>
  <c r="R265" i="8"/>
  <c r="Q265" i="8" s="1"/>
  <c r="Y261" i="8"/>
  <c r="R261" i="8"/>
  <c r="Q261" i="8" s="1"/>
  <c r="Y257" i="8"/>
  <c r="R257" i="8"/>
  <c r="Q257" i="8" s="1"/>
  <c r="Y253" i="8"/>
  <c r="R253" i="8"/>
  <c r="Q253" i="8" s="1"/>
  <c r="Y249" i="8"/>
  <c r="R249" i="8"/>
  <c r="Q249" i="8" s="1"/>
  <c r="Y245" i="8"/>
  <c r="R245" i="8"/>
  <c r="Q245" i="8" s="1"/>
  <c r="Y241" i="8"/>
  <c r="R241" i="8"/>
  <c r="Q241" i="8" s="1"/>
  <c r="Y237" i="8"/>
  <c r="R237" i="8"/>
  <c r="Q237" i="8" s="1"/>
  <c r="Y233" i="8"/>
  <c r="Y229" i="8"/>
  <c r="R229" i="8"/>
  <c r="Q229" i="8" s="1"/>
  <c r="Y225" i="8"/>
  <c r="R225" i="8"/>
  <c r="Q225" i="8" s="1"/>
  <c r="Y221" i="8"/>
  <c r="R221" i="8"/>
  <c r="Q221" i="8" s="1"/>
  <c r="Y217" i="8"/>
  <c r="R217" i="8"/>
  <c r="Q217" i="8" s="1"/>
  <c r="Y213" i="8"/>
  <c r="R213" i="8"/>
  <c r="Q213" i="8" s="1"/>
  <c r="Y209" i="8"/>
  <c r="R209" i="8"/>
  <c r="Q209" i="8" s="1"/>
  <c r="Y205" i="8"/>
  <c r="R205" i="8"/>
  <c r="Q205" i="8" s="1"/>
  <c r="Y201" i="8"/>
  <c r="R201" i="8"/>
  <c r="Q201" i="8" s="1"/>
  <c r="Y197" i="8"/>
  <c r="R197" i="8"/>
  <c r="Q197" i="8" s="1"/>
  <c r="Y193" i="8"/>
  <c r="R193" i="8"/>
  <c r="Q193" i="8" s="1"/>
  <c r="Y189" i="8"/>
  <c r="R189" i="8"/>
  <c r="Q189" i="8" s="1"/>
  <c r="Y185" i="8"/>
  <c r="R185" i="8"/>
  <c r="Q185" i="8" s="1"/>
  <c r="Y181" i="8"/>
  <c r="R181" i="8"/>
  <c r="Q181" i="8" s="1"/>
  <c r="Y177" i="8"/>
  <c r="R177" i="8"/>
  <c r="Q177" i="8" s="1"/>
  <c r="Y173" i="8"/>
  <c r="R173" i="8"/>
  <c r="Q173" i="8" s="1"/>
  <c r="Y169" i="8"/>
  <c r="R169" i="8"/>
  <c r="Q169" i="8" s="1"/>
  <c r="Y165" i="8"/>
  <c r="R165" i="8"/>
  <c r="Q165" i="8" s="1"/>
  <c r="Y161" i="8"/>
  <c r="R161" i="8"/>
  <c r="Q161" i="8" s="1"/>
  <c r="Y157" i="8"/>
  <c r="R157" i="8"/>
  <c r="Q157" i="8" s="1"/>
  <c r="Y153" i="8"/>
  <c r="R153" i="8"/>
  <c r="Q153" i="8" s="1"/>
  <c r="Y149" i="8"/>
  <c r="R149" i="8"/>
  <c r="Q149" i="8" s="1"/>
  <c r="Y145" i="8"/>
  <c r="R145" i="8"/>
  <c r="Q145" i="8" s="1"/>
  <c r="Y141" i="8"/>
  <c r="R141" i="8"/>
  <c r="Q141" i="8" s="1"/>
  <c r="Y137" i="8"/>
  <c r="R137" i="8"/>
  <c r="Q137" i="8" s="1"/>
  <c r="Y69" i="8"/>
  <c r="R69" i="8"/>
  <c r="Q69" i="8" s="1"/>
  <c r="Y65" i="8"/>
  <c r="R65" i="8"/>
  <c r="Q65" i="8" s="1"/>
  <c r="Y61" i="8"/>
  <c r="R61" i="8"/>
  <c r="Q61" i="8" s="1"/>
  <c r="Y57" i="8"/>
  <c r="R57" i="8"/>
  <c r="Q57" i="8" s="1"/>
  <c r="Y53" i="8"/>
  <c r="R53" i="8"/>
  <c r="Q53" i="8" s="1"/>
  <c r="Y49" i="8"/>
  <c r="R49" i="8"/>
  <c r="Q49" i="8" s="1"/>
  <c r="Y45" i="8"/>
  <c r="R45" i="8"/>
  <c r="Q45" i="8" s="1"/>
  <c r="Y41" i="8"/>
  <c r="R41" i="8"/>
  <c r="Q41" i="8" s="1"/>
  <c r="Y37" i="8"/>
  <c r="R37" i="8"/>
  <c r="Q37" i="8" s="1"/>
  <c r="Y33" i="8"/>
  <c r="R33" i="8"/>
  <c r="Q33" i="8" s="1"/>
  <c r="Y29" i="8"/>
  <c r="R29" i="8"/>
  <c r="Q29" i="8" s="1"/>
  <c r="Y25" i="8"/>
  <c r="R25" i="8"/>
  <c r="Q25" i="8" s="1"/>
  <c r="Y21" i="8"/>
  <c r="R21" i="8"/>
  <c r="Q21" i="8" s="1"/>
  <c r="Y17" i="8"/>
  <c r="R17" i="8"/>
  <c r="Q17" i="8" s="1"/>
  <c r="Y12" i="8"/>
  <c r="R12" i="8"/>
  <c r="Q12" i="8" s="1"/>
  <c r="Y8" i="8"/>
  <c r="R8" i="8"/>
  <c r="Q8" i="8" s="1"/>
  <c r="Y371" i="8"/>
  <c r="R371" i="8"/>
  <c r="Q371" i="8" s="1"/>
  <c r="Y1485" i="8"/>
  <c r="R1485" i="8"/>
  <c r="Q1485" i="8" s="1"/>
  <c r="Y1479" i="8"/>
  <c r="R1479" i="8"/>
  <c r="Q1479" i="8" s="1"/>
  <c r="Y1476" i="8"/>
  <c r="R1476" i="8"/>
  <c r="Q1476" i="8" s="1"/>
  <c r="Y899" i="8"/>
  <c r="R899" i="8"/>
  <c r="Q899" i="8" s="1"/>
  <c r="Y895" i="8"/>
  <c r="R895" i="8"/>
  <c r="Q895" i="8" s="1"/>
  <c r="Y891" i="8"/>
  <c r="R891" i="8"/>
  <c r="Q891" i="8" s="1"/>
  <c r="Y887" i="8"/>
  <c r="R887" i="8"/>
  <c r="Q887" i="8" s="1"/>
  <c r="Y883" i="8"/>
  <c r="R883" i="8"/>
  <c r="Q883" i="8" s="1"/>
  <c r="Y879" i="8"/>
  <c r="R879" i="8"/>
  <c r="Q879" i="8" s="1"/>
  <c r="Y875" i="8"/>
  <c r="R875" i="8"/>
  <c r="Q875" i="8" s="1"/>
  <c r="Y871" i="8"/>
  <c r="R871" i="8"/>
  <c r="Q871" i="8" s="1"/>
  <c r="Y867" i="8"/>
  <c r="R867" i="8"/>
  <c r="Q867" i="8" s="1"/>
  <c r="Y863" i="8"/>
  <c r="R863" i="8"/>
  <c r="Q863" i="8" s="1"/>
  <c r="Y859" i="8"/>
  <c r="R859" i="8"/>
  <c r="Q859" i="8" s="1"/>
  <c r="Y855" i="8"/>
  <c r="R855" i="8"/>
  <c r="Q855" i="8" s="1"/>
  <c r="Y851" i="8"/>
  <c r="R851" i="8"/>
  <c r="Q851" i="8" s="1"/>
  <c r="Y847" i="8"/>
  <c r="R847" i="8"/>
  <c r="Q847" i="8" s="1"/>
  <c r="Y843" i="8"/>
  <c r="R843" i="8"/>
  <c r="Q843" i="8" s="1"/>
  <c r="Y839" i="8"/>
  <c r="R839" i="8"/>
  <c r="Q839" i="8" s="1"/>
  <c r="Y835" i="8"/>
  <c r="R835" i="8"/>
  <c r="Q835" i="8" s="1"/>
  <c r="Y831" i="8"/>
  <c r="Y827" i="8"/>
  <c r="R827" i="8"/>
  <c r="Q827" i="8" s="1"/>
  <c r="Y823" i="8"/>
  <c r="R823" i="8"/>
  <c r="Q823" i="8" s="1"/>
  <c r="Y819" i="8"/>
  <c r="R819" i="8"/>
  <c r="Q819" i="8" s="1"/>
  <c r="Y815" i="8"/>
  <c r="R815" i="8"/>
  <c r="Q815" i="8" s="1"/>
  <c r="Y811" i="8"/>
  <c r="R811" i="8"/>
  <c r="Q811" i="8" s="1"/>
  <c r="Y807" i="8"/>
  <c r="R807" i="8"/>
  <c r="Q807" i="8" s="1"/>
  <c r="Y803" i="8"/>
  <c r="R803" i="8"/>
  <c r="Q803" i="8" s="1"/>
  <c r="Y799" i="8"/>
  <c r="R799" i="8"/>
  <c r="Q799" i="8" s="1"/>
  <c r="Y795" i="8"/>
  <c r="R795" i="8"/>
  <c r="Q795" i="8" s="1"/>
  <c r="Y791" i="8"/>
  <c r="R791" i="8"/>
  <c r="Q791" i="8" s="1"/>
  <c r="Y787" i="8"/>
  <c r="R787" i="8"/>
  <c r="Q787" i="8" s="1"/>
  <c r="Y783" i="8"/>
  <c r="R783" i="8"/>
  <c r="Q783" i="8" s="1"/>
  <c r="Y779" i="8"/>
  <c r="R779" i="8"/>
  <c r="Q779" i="8" s="1"/>
  <c r="Y775" i="8"/>
  <c r="R775" i="8"/>
  <c r="Q775" i="8" s="1"/>
  <c r="Y771" i="8"/>
  <c r="Y767" i="8"/>
  <c r="R767" i="8"/>
  <c r="Q767" i="8" s="1"/>
  <c r="Y763" i="8"/>
  <c r="R763" i="8"/>
  <c r="Q763" i="8" s="1"/>
  <c r="Y759" i="8"/>
  <c r="R759" i="8"/>
  <c r="Q759" i="8" s="1"/>
  <c r="Y755" i="8"/>
  <c r="R755" i="8"/>
  <c r="Q755" i="8" s="1"/>
  <c r="Y751" i="8"/>
  <c r="R751" i="8"/>
  <c r="Q751" i="8" s="1"/>
  <c r="Y747" i="8"/>
  <c r="R747" i="8"/>
  <c r="Q747" i="8" s="1"/>
  <c r="Y743" i="8"/>
  <c r="R743" i="8"/>
  <c r="Q743" i="8" s="1"/>
  <c r="Y739" i="8"/>
  <c r="R739" i="8"/>
  <c r="Q739" i="8" s="1"/>
  <c r="Y735" i="8"/>
  <c r="R735" i="8"/>
  <c r="Q735" i="8" s="1"/>
  <c r="Y731" i="8"/>
  <c r="R731" i="8"/>
  <c r="Q731" i="8" s="1"/>
  <c r="Y727" i="8"/>
  <c r="R727" i="8"/>
  <c r="Q727" i="8" s="1"/>
  <c r="Y723" i="8"/>
  <c r="R723" i="8"/>
  <c r="Q723" i="8" s="1"/>
  <c r="Y719" i="8"/>
  <c r="R719" i="8"/>
  <c r="Q719" i="8" s="1"/>
  <c r="Y715" i="8"/>
  <c r="R715" i="8"/>
  <c r="Q715" i="8" s="1"/>
  <c r="Y711" i="8"/>
  <c r="R711" i="8"/>
  <c r="Q711" i="8" s="1"/>
  <c r="Y707" i="8"/>
  <c r="R707" i="8"/>
  <c r="Q707" i="8" s="1"/>
  <c r="Y703" i="8"/>
  <c r="R703" i="8"/>
  <c r="Q703" i="8" s="1"/>
  <c r="Y699" i="8"/>
  <c r="R699" i="8"/>
  <c r="Q699" i="8" s="1"/>
  <c r="Y695" i="8"/>
  <c r="Y691" i="8"/>
  <c r="R691" i="8"/>
  <c r="Q691" i="8" s="1"/>
  <c r="Y687" i="8"/>
  <c r="R687" i="8"/>
  <c r="Q687" i="8" s="1"/>
  <c r="Y683" i="8"/>
  <c r="R683" i="8"/>
  <c r="Q683" i="8" s="1"/>
  <c r="Y679" i="8"/>
  <c r="R679" i="8"/>
  <c r="Q679" i="8" s="1"/>
  <c r="Y675" i="8"/>
  <c r="R675" i="8"/>
  <c r="Q675" i="8" s="1"/>
  <c r="Y671" i="8"/>
  <c r="R671" i="8"/>
  <c r="Q671" i="8" s="1"/>
  <c r="Y667" i="8"/>
  <c r="R667" i="8"/>
  <c r="Q667" i="8" s="1"/>
  <c r="Y663" i="8"/>
  <c r="R663" i="8"/>
  <c r="Q663" i="8" s="1"/>
  <c r="Y659" i="8"/>
  <c r="R659" i="8"/>
  <c r="Q659" i="8" s="1"/>
  <c r="Y655" i="8"/>
  <c r="R655" i="8"/>
  <c r="Q655" i="8" s="1"/>
  <c r="Y651" i="8"/>
  <c r="R651" i="8"/>
  <c r="Q651" i="8" s="1"/>
  <c r="Y647" i="8"/>
  <c r="R647" i="8"/>
  <c r="Q647" i="8" s="1"/>
  <c r="Y643" i="8"/>
  <c r="R643" i="8"/>
  <c r="Q643" i="8" s="1"/>
  <c r="Y639" i="8"/>
  <c r="R639" i="8"/>
  <c r="Q639" i="8" s="1"/>
  <c r="Y635" i="8"/>
  <c r="R635" i="8"/>
  <c r="Q635" i="8" s="1"/>
  <c r="Y631" i="8"/>
  <c r="R631" i="8"/>
  <c r="Q631" i="8" s="1"/>
  <c r="Y627" i="8"/>
  <c r="R627" i="8"/>
  <c r="Q627" i="8" s="1"/>
  <c r="Y623" i="8"/>
  <c r="R623" i="8"/>
  <c r="Q623" i="8" s="1"/>
  <c r="Y619" i="8"/>
  <c r="R619" i="8"/>
  <c r="Q619" i="8" s="1"/>
  <c r="Y615" i="8"/>
  <c r="R615" i="8"/>
  <c r="Q615" i="8" s="1"/>
  <c r="Y611" i="8"/>
  <c r="R611" i="8"/>
  <c r="Q611" i="8" s="1"/>
  <c r="Y607" i="8"/>
  <c r="Y603" i="8"/>
  <c r="R603" i="8"/>
  <c r="Q603" i="8" s="1"/>
  <c r="Y599" i="8"/>
  <c r="R599" i="8"/>
  <c r="Q599" i="8" s="1"/>
  <c r="Y595" i="8"/>
  <c r="R595" i="8"/>
  <c r="Q595" i="8" s="1"/>
  <c r="Y591" i="8"/>
  <c r="R591" i="8"/>
  <c r="Q591" i="8" s="1"/>
  <c r="Y587" i="8"/>
  <c r="R587" i="8"/>
  <c r="Q587" i="8" s="1"/>
  <c r="Y583" i="8"/>
  <c r="R583" i="8"/>
  <c r="Q583" i="8" s="1"/>
  <c r="Y579" i="8"/>
  <c r="R579" i="8"/>
  <c r="Q579" i="8" s="1"/>
  <c r="Y575" i="8"/>
  <c r="R575" i="8"/>
  <c r="Q575" i="8" s="1"/>
  <c r="Y571" i="8"/>
  <c r="R571" i="8"/>
  <c r="Q571" i="8" s="1"/>
  <c r="Y567" i="8"/>
  <c r="R567" i="8"/>
  <c r="Q567" i="8" s="1"/>
  <c r="Y563" i="8"/>
  <c r="R563" i="8"/>
  <c r="Q563" i="8" s="1"/>
  <c r="Y559" i="8"/>
  <c r="R559" i="8"/>
  <c r="Q559" i="8" s="1"/>
  <c r="Y555" i="8"/>
  <c r="R555" i="8"/>
  <c r="Q555" i="8" s="1"/>
  <c r="Y551" i="8"/>
  <c r="R551" i="8"/>
  <c r="Q551" i="8" s="1"/>
  <c r="Y547" i="8"/>
  <c r="R547" i="8"/>
  <c r="Q547" i="8" s="1"/>
  <c r="Y543" i="8"/>
  <c r="R543" i="8"/>
  <c r="Q543" i="8" s="1"/>
  <c r="Y539" i="8"/>
  <c r="R539" i="8"/>
  <c r="Q539" i="8" s="1"/>
  <c r="Y535" i="8"/>
  <c r="R535" i="8"/>
  <c r="Q535" i="8" s="1"/>
  <c r="Y531" i="8"/>
  <c r="R531" i="8"/>
  <c r="Q531" i="8" s="1"/>
  <c r="Y527" i="8"/>
  <c r="R527" i="8"/>
  <c r="Q527" i="8" s="1"/>
  <c r="Y523" i="8"/>
  <c r="R523" i="8"/>
  <c r="Q523" i="8" s="1"/>
  <c r="Y519" i="8"/>
  <c r="R519" i="8"/>
  <c r="Q519" i="8" s="1"/>
  <c r="Y515" i="8"/>
  <c r="Y511" i="8"/>
  <c r="R511" i="8"/>
  <c r="Q511" i="8" s="1"/>
  <c r="Y507" i="8"/>
  <c r="R507" i="8"/>
  <c r="Q507" i="8" s="1"/>
  <c r="Y503" i="8"/>
  <c r="R503" i="8"/>
  <c r="Q503" i="8" s="1"/>
  <c r="Y499" i="8"/>
  <c r="R499" i="8"/>
  <c r="Q499" i="8" s="1"/>
  <c r="Y495" i="8"/>
  <c r="R495" i="8"/>
  <c r="Q495" i="8" s="1"/>
  <c r="Y491" i="8"/>
  <c r="R491" i="8"/>
  <c r="Q491" i="8" s="1"/>
  <c r="Y487" i="8"/>
  <c r="R487" i="8"/>
  <c r="Q487" i="8" s="1"/>
  <c r="Y483" i="8"/>
  <c r="R483" i="8"/>
  <c r="Q483" i="8" s="1"/>
  <c r="Y479" i="8"/>
  <c r="R479" i="8"/>
  <c r="Q479" i="8" s="1"/>
  <c r="Y475" i="8"/>
  <c r="R475" i="8"/>
  <c r="Q475" i="8" s="1"/>
  <c r="Y471" i="8"/>
  <c r="R471" i="8"/>
  <c r="Q471" i="8" s="1"/>
  <c r="Y467" i="8"/>
  <c r="R467" i="8"/>
  <c r="Q467" i="8" s="1"/>
  <c r="Y463" i="8"/>
  <c r="R463" i="8"/>
  <c r="Q463" i="8" s="1"/>
  <c r="Y459" i="8"/>
  <c r="R459" i="8"/>
  <c r="Q459" i="8" s="1"/>
  <c r="Y455" i="8"/>
  <c r="R455" i="8"/>
  <c r="Q455" i="8" s="1"/>
  <c r="Y451" i="8"/>
  <c r="R451" i="8"/>
  <c r="Q451" i="8" s="1"/>
  <c r="Y447" i="8"/>
  <c r="R447" i="8"/>
  <c r="Q447" i="8" s="1"/>
  <c r="Y443" i="8"/>
  <c r="R443" i="8"/>
  <c r="Q443" i="8" s="1"/>
  <c r="Y439" i="8"/>
  <c r="R439" i="8"/>
  <c r="Q439" i="8" s="1"/>
  <c r="Y435" i="8"/>
  <c r="R435" i="8"/>
  <c r="Q435" i="8" s="1"/>
  <c r="Y431" i="8"/>
  <c r="R431" i="8"/>
  <c r="Q431" i="8" s="1"/>
  <c r="Y427" i="8"/>
  <c r="R427" i="8"/>
  <c r="Q427" i="8" s="1"/>
  <c r="Y423" i="8"/>
  <c r="R423" i="8"/>
  <c r="Q423" i="8" s="1"/>
  <c r="Y419" i="8"/>
  <c r="R419" i="8"/>
  <c r="Q419" i="8" s="1"/>
  <c r="Y415" i="8"/>
  <c r="R415" i="8"/>
  <c r="Q415" i="8" s="1"/>
  <c r="Y411" i="8"/>
  <c r="R411" i="8"/>
  <c r="Q411" i="8" s="1"/>
  <c r="Y407" i="8"/>
  <c r="R407" i="8"/>
  <c r="Q407" i="8" s="1"/>
  <c r="Y403" i="8"/>
  <c r="R403" i="8"/>
  <c r="Q403" i="8" s="1"/>
  <c r="Y399" i="8"/>
  <c r="R399" i="8"/>
  <c r="Q399" i="8" s="1"/>
  <c r="Y395" i="8"/>
  <c r="R395" i="8"/>
  <c r="Q395" i="8" s="1"/>
  <c r="Y391" i="8"/>
  <c r="R391" i="8"/>
  <c r="Q391" i="8" s="1"/>
  <c r="Y387" i="8"/>
  <c r="R387" i="8"/>
  <c r="Q387" i="8" s="1"/>
  <c r="Y383" i="8"/>
  <c r="R383" i="8"/>
  <c r="Q383" i="8" s="1"/>
  <c r="Y379" i="8"/>
  <c r="R379" i="8"/>
  <c r="Q379" i="8" s="1"/>
  <c r="Y375" i="8"/>
  <c r="R375" i="8"/>
  <c r="Q375" i="8" s="1"/>
  <c r="Y370" i="8"/>
  <c r="Y366" i="8"/>
  <c r="R366" i="8"/>
  <c r="Q366" i="8" s="1"/>
  <c r="Y362" i="8"/>
  <c r="R362" i="8"/>
  <c r="Q362" i="8" s="1"/>
  <c r="Y358" i="8"/>
  <c r="R358" i="8"/>
  <c r="Q358" i="8" s="1"/>
  <c r="Y354" i="8"/>
  <c r="R354" i="8"/>
  <c r="Q354" i="8" s="1"/>
  <c r="Y350" i="8"/>
  <c r="R350" i="8"/>
  <c r="Q350" i="8" s="1"/>
  <c r="Y346" i="8"/>
  <c r="R346" i="8"/>
  <c r="Q346" i="8" s="1"/>
  <c r="Y342" i="8"/>
  <c r="R342" i="8"/>
  <c r="Q342" i="8" s="1"/>
  <c r="Y338" i="8"/>
  <c r="R338" i="8"/>
  <c r="Q338" i="8" s="1"/>
  <c r="Y334" i="8"/>
  <c r="R334" i="8"/>
  <c r="Q334" i="8" s="1"/>
  <c r="Y330" i="8"/>
  <c r="R330" i="8"/>
  <c r="Q330" i="8" s="1"/>
  <c r="Y326" i="8"/>
  <c r="R326" i="8"/>
  <c r="Q326" i="8" s="1"/>
  <c r="Y322" i="8"/>
  <c r="R322" i="8"/>
  <c r="Q322" i="8" s="1"/>
  <c r="Y318" i="8"/>
  <c r="R318" i="8"/>
  <c r="Q318" i="8" s="1"/>
  <c r="Y314" i="8"/>
  <c r="R314" i="8"/>
  <c r="Q314" i="8" s="1"/>
  <c r="Y310" i="8"/>
  <c r="R310" i="8"/>
  <c r="Q310" i="8" s="1"/>
  <c r="Y306" i="8"/>
  <c r="R306" i="8"/>
  <c r="Q306" i="8" s="1"/>
  <c r="Y302" i="8"/>
  <c r="R302" i="8"/>
  <c r="Q302" i="8" s="1"/>
  <c r="Y298" i="8"/>
  <c r="R298" i="8"/>
  <c r="Q298" i="8" s="1"/>
  <c r="Y294" i="8"/>
  <c r="R294" i="8"/>
  <c r="Q294" i="8" s="1"/>
  <c r="Y290" i="8"/>
  <c r="R290" i="8"/>
  <c r="Q290" i="8" s="1"/>
  <c r="Y286" i="8"/>
  <c r="R286" i="8"/>
  <c r="Q286" i="8" s="1"/>
  <c r="Y282" i="8"/>
  <c r="R282" i="8"/>
  <c r="Q282" i="8" s="1"/>
  <c r="Y278" i="8"/>
  <c r="R278" i="8"/>
  <c r="Q278" i="8" s="1"/>
  <c r="Y274" i="8"/>
  <c r="R274" i="8"/>
  <c r="Q274" i="8" s="1"/>
  <c r="Y270" i="8"/>
  <c r="R270" i="8"/>
  <c r="Q270" i="8" s="1"/>
  <c r="Y266" i="8"/>
  <c r="R266" i="8"/>
  <c r="Q266" i="8" s="1"/>
  <c r="Y262" i="8"/>
  <c r="R262" i="8"/>
  <c r="Q262" i="8" s="1"/>
  <c r="Y258" i="8"/>
  <c r="R258" i="8"/>
  <c r="Q258" i="8" s="1"/>
  <c r="Y254" i="8"/>
  <c r="R254" i="8"/>
  <c r="Q254" i="8" s="1"/>
  <c r="Y250" i="8"/>
  <c r="R250" i="8"/>
  <c r="Q250" i="8" s="1"/>
  <c r="Y246" i="8"/>
  <c r="R246" i="8"/>
  <c r="Q246" i="8" s="1"/>
  <c r="Y242" i="8"/>
  <c r="R242" i="8"/>
  <c r="Q242" i="8" s="1"/>
  <c r="Y238" i="8"/>
  <c r="R238" i="8"/>
  <c r="Q238" i="8" s="1"/>
  <c r="Y234" i="8"/>
  <c r="R234" i="8"/>
  <c r="Q234" i="8" s="1"/>
  <c r="Y230" i="8"/>
  <c r="R230" i="8"/>
  <c r="Q230" i="8" s="1"/>
  <c r="Y226" i="8"/>
  <c r="R226" i="8"/>
  <c r="Q226" i="8" s="1"/>
  <c r="Y222" i="8"/>
  <c r="R222" i="8"/>
  <c r="Q222" i="8" s="1"/>
  <c r="Y218" i="8"/>
  <c r="R218" i="8"/>
  <c r="Q218" i="8" s="1"/>
  <c r="Y214" i="8"/>
  <c r="R214" i="8"/>
  <c r="Q214" i="8" s="1"/>
  <c r="Y210" i="8"/>
  <c r="R210" i="8"/>
  <c r="Q210" i="8" s="1"/>
  <c r="Y206" i="8"/>
  <c r="R206" i="8"/>
  <c r="Q206" i="8" s="1"/>
  <c r="Y202" i="8"/>
  <c r="R202" i="8"/>
  <c r="Q202" i="8" s="1"/>
  <c r="Y198" i="8"/>
  <c r="R198" i="8"/>
  <c r="Q198" i="8" s="1"/>
  <c r="Y194" i="8"/>
  <c r="R194" i="8"/>
  <c r="Q194" i="8" s="1"/>
  <c r="Y190" i="8"/>
  <c r="R190" i="8"/>
  <c r="Q190" i="8" s="1"/>
  <c r="Y186" i="8"/>
  <c r="R186" i="8"/>
  <c r="Q186" i="8" s="1"/>
  <c r="Y182" i="8"/>
  <c r="R182" i="8"/>
  <c r="Q182" i="8" s="1"/>
  <c r="Y178" i="8"/>
  <c r="R178" i="8"/>
  <c r="Q178" i="8" s="1"/>
  <c r="Y174" i="8"/>
  <c r="R174" i="8"/>
  <c r="Q174" i="8" s="1"/>
  <c r="Y170" i="8"/>
  <c r="R170" i="8"/>
  <c r="Q170" i="8" s="1"/>
  <c r="Y166" i="8"/>
  <c r="R166" i="8"/>
  <c r="Q166" i="8" s="1"/>
  <c r="Y162" i="8"/>
  <c r="R162" i="8"/>
  <c r="Q162" i="8" s="1"/>
  <c r="Y158" i="8"/>
  <c r="R158" i="8"/>
  <c r="Q158" i="8" s="1"/>
  <c r="Y154" i="8"/>
  <c r="R154" i="8"/>
  <c r="Q154" i="8" s="1"/>
  <c r="Y150" i="8"/>
  <c r="R150" i="8"/>
  <c r="Q150" i="8" s="1"/>
  <c r="Y146" i="8"/>
  <c r="R146" i="8"/>
  <c r="Q146" i="8" s="1"/>
  <c r="Y142" i="8"/>
  <c r="R142" i="8"/>
  <c r="Q142" i="8" s="1"/>
  <c r="Y138" i="8"/>
  <c r="R138" i="8"/>
  <c r="Q138" i="8" s="1"/>
  <c r="Y70" i="8"/>
  <c r="R70" i="8"/>
  <c r="Q70" i="8" s="1"/>
  <c r="Y66" i="8"/>
  <c r="R66" i="8"/>
  <c r="Q66" i="8" s="1"/>
  <c r="Y62" i="8"/>
  <c r="R62" i="8"/>
  <c r="Q62" i="8" s="1"/>
  <c r="Y58" i="8"/>
  <c r="R58" i="8"/>
  <c r="Q58" i="8" s="1"/>
  <c r="Y54" i="8"/>
  <c r="R54" i="8"/>
  <c r="Q54" i="8" s="1"/>
  <c r="Y50" i="8"/>
  <c r="R50" i="8"/>
  <c r="Q50" i="8" s="1"/>
  <c r="Y46" i="8"/>
  <c r="R46" i="8"/>
  <c r="Q46" i="8" s="1"/>
  <c r="Y38" i="8"/>
  <c r="R38" i="8"/>
  <c r="Q38" i="8" s="1"/>
  <c r="Y34" i="8"/>
  <c r="R34" i="8"/>
  <c r="Q34" i="8" s="1"/>
  <c r="Y30" i="8"/>
  <c r="R30" i="8"/>
  <c r="Q30" i="8" s="1"/>
  <c r="Y26" i="8"/>
  <c r="R26" i="8"/>
  <c r="Q26" i="8" s="1"/>
  <c r="Y22" i="8"/>
  <c r="R22" i="8"/>
  <c r="Q22" i="8" s="1"/>
  <c r="Y18" i="8"/>
  <c r="R18" i="8"/>
  <c r="Q18" i="8" s="1"/>
  <c r="Y13" i="8"/>
  <c r="R13" i="8"/>
  <c r="Q13" i="8" s="1"/>
  <c r="Y9" i="8"/>
  <c r="R9" i="8"/>
  <c r="Q9" i="8" s="1"/>
  <c r="Y1481" i="8"/>
  <c r="R1481" i="8"/>
  <c r="Q1481" i="8" s="1"/>
  <c r="Y1475" i="8"/>
  <c r="R1475" i="8"/>
  <c r="Q1475" i="8" s="1"/>
  <c r="Y1484" i="8"/>
  <c r="R1484" i="8"/>
  <c r="Q1484" i="8" s="1"/>
  <c r="Y784" i="8"/>
  <c r="R784" i="8"/>
  <c r="Q784" i="8" s="1"/>
  <c r="Y780" i="8"/>
  <c r="R780" i="8"/>
  <c r="Q780" i="8" s="1"/>
  <c r="Y776" i="8"/>
  <c r="R776" i="8"/>
  <c r="Q776" i="8" s="1"/>
  <c r="Y772" i="8"/>
  <c r="R772" i="8"/>
  <c r="Q772" i="8" s="1"/>
  <c r="Y768" i="8"/>
  <c r="Y764" i="8"/>
  <c r="R764" i="8"/>
  <c r="Q764" i="8" s="1"/>
  <c r="Y760" i="8"/>
  <c r="R760" i="8"/>
  <c r="Q760" i="8" s="1"/>
  <c r="Y756" i="8"/>
  <c r="R756" i="8"/>
  <c r="Q756" i="8" s="1"/>
  <c r="Y752" i="8"/>
  <c r="R752" i="8"/>
  <c r="Q752" i="8" s="1"/>
  <c r="Y748" i="8"/>
  <c r="R748" i="8"/>
  <c r="Q748" i="8" s="1"/>
  <c r="Y744" i="8"/>
  <c r="R744" i="8"/>
  <c r="Q744" i="8" s="1"/>
  <c r="Y740" i="8"/>
  <c r="R740" i="8"/>
  <c r="Q740" i="8" s="1"/>
  <c r="Y736" i="8"/>
  <c r="R736" i="8"/>
  <c r="Q736" i="8" s="1"/>
  <c r="Y732" i="8"/>
  <c r="R732" i="8"/>
  <c r="Q732" i="8" s="1"/>
  <c r="Y728" i="8"/>
  <c r="R728" i="8"/>
  <c r="Q728" i="8" s="1"/>
  <c r="Y724" i="8"/>
  <c r="R724" i="8"/>
  <c r="Q724" i="8" s="1"/>
  <c r="Y720" i="8"/>
  <c r="R720" i="8"/>
  <c r="Q720" i="8" s="1"/>
  <c r="Y716" i="8"/>
  <c r="R716" i="8"/>
  <c r="Q716" i="8" s="1"/>
  <c r="Y712" i="8"/>
  <c r="R712" i="8"/>
  <c r="Q712" i="8" s="1"/>
  <c r="Y708" i="8"/>
  <c r="R708" i="8"/>
  <c r="Q708" i="8" s="1"/>
  <c r="Y704" i="8"/>
  <c r="R704" i="8"/>
  <c r="Q704" i="8" s="1"/>
  <c r="Y700" i="8"/>
  <c r="R700" i="8"/>
  <c r="Q700" i="8" s="1"/>
  <c r="Y696" i="8"/>
  <c r="R696" i="8"/>
  <c r="Q696" i="8" s="1"/>
  <c r="Y692" i="8"/>
  <c r="R692" i="8"/>
  <c r="Q692" i="8" s="1"/>
  <c r="Y688" i="8"/>
  <c r="R688" i="8"/>
  <c r="Q688" i="8" s="1"/>
  <c r="Y684" i="8"/>
  <c r="R684" i="8"/>
  <c r="Q684" i="8" s="1"/>
  <c r="Y680" i="8"/>
  <c r="R680" i="8"/>
  <c r="Q680" i="8" s="1"/>
  <c r="Y676" i="8"/>
  <c r="R676" i="8"/>
  <c r="Q676" i="8" s="1"/>
  <c r="Y672" i="8"/>
  <c r="R672" i="8"/>
  <c r="Q672" i="8" s="1"/>
  <c r="Y668" i="8"/>
  <c r="R668" i="8"/>
  <c r="Q668" i="8" s="1"/>
  <c r="Y664" i="8"/>
  <c r="R664" i="8"/>
  <c r="Q664" i="8" s="1"/>
  <c r="Y660" i="8"/>
  <c r="R660" i="8"/>
  <c r="Q660" i="8" s="1"/>
  <c r="Y656" i="8"/>
  <c r="R656" i="8"/>
  <c r="Q656" i="8" s="1"/>
  <c r="Y652" i="8"/>
  <c r="R652" i="8"/>
  <c r="Q652" i="8" s="1"/>
  <c r="Y648" i="8"/>
  <c r="R648" i="8"/>
  <c r="Q648" i="8" s="1"/>
  <c r="Y644" i="8"/>
  <c r="R644" i="8"/>
  <c r="Q644" i="8" s="1"/>
  <c r="Y640" i="8"/>
  <c r="R640" i="8"/>
  <c r="Q640" i="8" s="1"/>
  <c r="Y636" i="8"/>
  <c r="R636" i="8"/>
  <c r="Q636" i="8" s="1"/>
  <c r="Y632" i="8"/>
  <c r="R632" i="8"/>
  <c r="Q632" i="8" s="1"/>
  <c r="Y628" i="8"/>
  <c r="R628" i="8"/>
  <c r="Q628" i="8" s="1"/>
  <c r="Y624" i="8"/>
  <c r="R624" i="8"/>
  <c r="Q624" i="8" s="1"/>
  <c r="Y620" i="8"/>
  <c r="R620" i="8"/>
  <c r="Q620" i="8" s="1"/>
  <c r="Y616" i="8"/>
  <c r="R616" i="8"/>
  <c r="Q616" i="8" s="1"/>
  <c r="Y612" i="8"/>
  <c r="R612" i="8"/>
  <c r="Q612" i="8" s="1"/>
  <c r="Y608" i="8"/>
  <c r="R608" i="8"/>
  <c r="Q608" i="8" s="1"/>
  <c r="Y604" i="8"/>
  <c r="R604" i="8"/>
  <c r="Q604" i="8" s="1"/>
  <c r="Y600" i="8"/>
  <c r="R600" i="8"/>
  <c r="Q600" i="8" s="1"/>
  <c r="Y596" i="8"/>
  <c r="R596" i="8"/>
  <c r="Q596" i="8" s="1"/>
  <c r="Y592" i="8"/>
  <c r="Y588" i="8"/>
  <c r="R588" i="8"/>
  <c r="Q588" i="8" s="1"/>
  <c r="Y584" i="8"/>
  <c r="R584" i="8"/>
  <c r="Q584" i="8" s="1"/>
  <c r="Y580" i="8"/>
  <c r="R580" i="8"/>
  <c r="Q580" i="8" s="1"/>
  <c r="Y576" i="8"/>
  <c r="R576" i="8"/>
  <c r="Q576" i="8" s="1"/>
  <c r="Y572" i="8"/>
  <c r="R572" i="8"/>
  <c r="Q572" i="8" s="1"/>
  <c r="Y568" i="8"/>
  <c r="R568" i="8"/>
  <c r="Q568" i="8" s="1"/>
  <c r="Y564" i="8"/>
  <c r="R564" i="8"/>
  <c r="Q564" i="8" s="1"/>
  <c r="Y560" i="8"/>
  <c r="R560" i="8"/>
  <c r="Q560" i="8" s="1"/>
  <c r="Y556" i="8"/>
  <c r="R556" i="8"/>
  <c r="Q556" i="8" s="1"/>
  <c r="Y552" i="8"/>
  <c r="R552" i="8"/>
  <c r="Q552" i="8" s="1"/>
  <c r="Y548" i="8"/>
  <c r="R548" i="8"/>
  <c r="Q548" i="8" s="1"/>
  <c r="Y544" i="8"/>
  <c r="R544" i="8"/>
  <c r="Q544" i="8" s="1"/>
  <c r="Y540" i="8"/>
  <c r="R540" i="8"/>
  <c r="Q540" i="8" s="1"/>
  <c r="Y536" i="8"/>
  <c r="R536" i="8"/>
  <c r="Q536" i="8" s="1"/>
  <c r="Y532" i="8"/>
  <c r="R532" i="8"/>
  <c r="Q532" i="8" s="1"/>
  <c r="Y528" i="8"/>
  <c r="R528" i="8"/>
  <c r="Q528" i="8" s="1"/>
  <c r="Y524" i="8"/>
  <c r="R524" i="8"/>
  <c r="Q524" i="8" s="1"/>
  <c r="Y520" i="8"/>
  <c r="R520" i="8"/>
  <c r="Q520" i="8" s="1"/>
  <c r="Y516" i="8"/>
  <c r="R516" i="8"/>
  <c r="Q516" i="8" s="1"/>
  <c r="Y512" i="8"/>
  <c r="R512" i="8"/>
  <c r="Q512" i="8" s="1"/>
  <c r="Y508" i="8"/>
  <c r="R508" i="8"/>
  <c r="Q508" i="8" s="1"/>
  <c r="Y504" i="8"/>
  <c r="R504" i="8"/>
  <c r="Q504" i="8" s="1"/>
  <c r="Y500" i="8"/>
  <c r="R500" i="8"/>
  <c r="Q500" i="8" s="1"/>
  <c r="Y496" i="8"/>
  <c r="R496" i="8"/>
  <c r="Q496" i="8" s="1"/>
  <c r="Y492" i="8"/>
  <c r="R492" i="8"/>
  <c r="Q492" i="8" s="1"/>
  <c r="Y488" i="8"/>
  <c r="R488" i="8"/>
  <c r="Q488" i="8" s="1"/>
  <c r="Y484" i="8"/>
  <c r="R484" i="8"/>
  <c r="Q484" i="8" s="1"/>
  <c r="Y480" i="8"/>
  <c r="R480" i="8"/>
  <c r="Q480" i="8" s="1"/>
  <c r="Y476" i="8"/>
  <c r="R476" i="8"/>
  <c r="Q476" i="8" s="1"/>
  <c r="Y472" i="8"/>
  <c r="R472" i="8"/>
  <c r="Q472" i="8" s="1"/>
  <c r="Y468" i="8"/>
  <c r="R468" i="8"/>
  <c r="Q468" i="8" s="1"/>
  <c r="Y464" i="8"/>
  <c r="R464" i="8"/>
  <c r="Q464" i="8" s="1"/>
  <c r="Y460" i="8"/>
  <c r="R460" i="8"/>
  <c r="Q460" i="8" s="1"/>
  <c r="Y456" i="8"/>
  <c r="R456" i="8"/>
  <c r="Q456" i="8" s="1"/>
  <c r="Y452" i="8"/>
  <c r="R452" i="8"/>
  <c r="Q452" i="8" s="1"/>
  <c r="Y448" i="8"/>
  <c r="R448" i="8"/>
  <c r="Q448" i="8" s="1"/>
  <c r="Y444" i="8"/>
  <c r="R444" i="8"/>
  <c r="Q444" i="8" s="1"/>
  <c r="Y440" i="8"/>
  <c r="R440" i="8"/>
  <c r="Q440" i="8" s="1"/>
  <c r="Y436" i="8"/>
  <c r="R436" i="8"/>
  <c r="Q436" i="8" s="1"/>
  <c r="Y432" i="8"/>
  <c r="R432" i="8"/>
  <c r="Q432" i="8" s="1"/>
  <c r="Y428" i="8"/>
  <c r="R428" i="8"/>
  <c r="Q428" i="8" s="1"/>
  <c r="Y424" i="8"/>
  <c r="R424" i="8"/>
  <c r="Q424" i="8" s="1"/>
  <c r="Y420" i="8"/>
  <c r="R420" i="8"/>
  <c r="Q420" i="8" s="1"/>
  <c r="Y416" i="8"/>
  <c r="R416" i="8"/>
  <c r="Q416" i="8" s="1"/>
  <c r="Y412" i="8"/>
  <c r="R412" i="8"/>
  <c r="Q412" i="8" s="1"/>
  <c r="Y408" i="8"/>
  <c r="R408" i="8"/>
  <c r="Q408" i="8" s="1"/>
  <c r="Y404" i="8"/>
  <c r="R404" i="8"/>
  <c r="Q404" i="8" s="1"/>
  <c r="Y400" i="8"/>
  <c r="R400" i="8"/>
  <c r="Q400" i="8" s="1"/>
  <c r="Y396" i="8"/>
  <c r="R396" i="8"/>
  <c r="Q396" i="8" s="1"/>
  <c r="Y392" i="8"/>
  <c r="R392" i="8"/>
  <c r="Q392" i="8" s="1"/>
  <c r="Y388" i="8"/>
  <c r="R388" i="8"/>
  <c r="Q388" i="8" s="1"/>
  <c r="Y384" i="8"/>
  <c r="R384" i="8"/>
  <c r="Q384" i="8" s="1"/>
  <c r="Y380" i="8"/>
  <c r="R380" i="8"/>
  <c r="Q380" i="8" s="1"/>
  <c r="Y376" i="8"/>
  <c r="R376" i="8"/>
  <c r="Q376" i="8" s="1"/>
  <c r="Y372" i="8"/>
  <c r="R372" i="8"/>
  <c r="Q372" i="8" s="1"/>
  <c r="Y367" i="8"/>
  <c r="R367" i="8"/>
  <c r="Q367" i="8" s="1"/>
  <c r="Y363" i="8"/>
  <c r="R363" i="8"/>
  <c r="Q363" i="8" s="1"/>
  <c r="Y359" i="8"/>
  <c r="R359" i="8"/>
  <c r="Q359" i="8" s="1"/>
  <c r="Y355" i="8"/>
  <c r="R355" i="8"/>
  <c r="Q355" i="8" s="1"/>
  <c r="Y351" i="8"/>
  <c r="R351" i="8"/>
  <c r="Q351" i="8" s="1"/>
  <c r="Y347" i="8"/>
  <c r="R347" i="8"/>
  <c r="Q347" i="8" s="1"/>
  <c r="Y343" i="8"/>
  <c r="R343" i="8"/>
  <c r="Q343" i="8" s="1"/>
  <c r="Y339" i="8"/>
  <c r="R339" i="8"/>
  <c r="Q339" i="8" s="1"/>
  <c r="Y335" i="8"/>
  <c r="R335" i="8"/>
  <c r="Q335" i="8" s="1"/>
  <c r="Y331" i="8"/>
  <c r="R331" i="8"/>
  <c r="Q331" i="8" s="1"/>
  <c r="Y327" i="8"/>
  <c r="R327" i="8"/>
  <c r="Q327" i="8" s="1"/>
  <c r="Y323" i="8"/>
  <c r="R323" i="8"/>
  <c r="Q323" i="8" s="1"/>
  <c r="Y319" i="8"/>
  <c r="R319" i="8"/>
  <c r="Q319" i="8" s="1"/>
  <c r="Y315" i="8"/>
  <c r="R315" i="8"/>
  <c r="Q315" i="8" s="1"/>
  <c r="Y311" i="8"/>
  <c r="R311" i="8"/>
  <c r="Q311" i="8" s="1"/>
  <c r="Y307" i="8"/>
  <c r="R307" i="8"/>
  <c r="Q307" i="8" s="1"/>
  <c r="Y303" i="8"/>
  <c r="R303" i="8"/>
  <c r="Q303" i="8" s="1"/>
  <c r="Y299" i="8"/>
  <c r="R299" i="8"/>
  <c r="Q299" i="8" s="1"/>
  <c r="Y295" i="8"/>
  <c r="R295" i="8"/>
  <c r="Q295" i="8" s="1"/>
  <c r="Y291" i="8"/>
  <c r="R291" i="8"/>
  <c r="Q291" i="8" s="1"/>
  <c r="Y287" i="8"/>
  <c r="R287" i="8"/>
  <c r="Q287" i="8" s="1"/>
  <c r="Y283" i="8"/>
  <c r="R283" i="8"/>
  <c r="Q283" i="8" s="1"/>
  <c r="Y279" i="8"/>
  <c r="R279" i="8"/>
  <c r="Q279" i="8" s="1"/>
  <c r="Y275" i="8"/>
  <c r="R275" i="8"/>
  <c r="Q275" i="8" s="1"/>
  <c r="Y271" i="8"/>
  <c r="Y267" i="8"/>
  <c r="R267" i="8"/>
  <c r="Q267" i="8" s="1"/>
  <c r="Y263" i="8"/>
  <c r="R263" i="8"/>
  <c r="Q263" i="8" s="1"/>
  <c r="Y259" i="8"/>
  <c r="R259" i="8"/>
  <c r="Q259" i="8" s="1"/>
  <c r="Y255" i="8"/>
  <c r="R255" i="8"/>
  <c r="Q255" i="8" s="1"/>
  <c r="Y251" i="8"/>
  <c r="R251" i="8"/>
  <c r="Q251" i="8" s="1"/>
  <c r="Y247" i="8"/>
  <c r="R247" i="8"/>
  <c r="Q247" i="8" s="1"/>
  <c r="Y243" i="8"/>
  <c r="R243" i="8"/>
  <c r="Q243" i="8" s="1"/>
  <c r="Y239" i="8"/>
  <c r="R239" i="8"/>
  <c r="Q239" i="8" s="1"/>
  <c r="Y235" i="8"/>
  <c r="R235" i="8"/>
  <c r="Q235" i="8" s="1"/>
  <c r="Y231" i="8"/>
  <c r="R231" i="8"/>
  <c r="Q231" i="8" s="1"/>
  <c r="Y227" i="8"/>
  <c r="R227" i="8"/>
  <c r="Q227" i="8" s="1"/>
  <c r="Y223" i="8"/>
  <c r="R223" i="8"/>
  <c r="Q223" i="8" s="1"/>
  <c r="Y219" i="8"/>
  <c r="R219" i="8"/>
  <c r="Q219" i="8" s="1"/>
  <c r="Y215" i="8"/>
  <c r="R215" i="8"/>
  <c r="Q215" i="8" s="1"/>
  <c r="Y211" i="8"/>
  <c r="R211" i="8"/>
  <c r="Q211" i="8" s="1"/>
  <c r="Y207" i="8"/>
  <c r="R207" i="8"/>
  <c r="Q207" i="8" s="1"/>
  <c r="Y203" i="8"/>
  <c r="R203" i="8"/>
  <c r="Q203" i="8" s="1"/>
  <c r="Y199" i="8"/>
  <c r="R199" i="8"/>
  <c r="Q199" i="8" s="1"/>
  <c r="Y195" i="8"/>
  <c r="R195" i="8"/>
  <c r="Q195" i="8" s="1"/>
  <c r="Y191" i="8"/>
  <c r="R191" i="8"/>
  <c r="Q191" i="8" s="1"/>
  <c r="Y187" i="8"/>
  <c r="R187" i="8"/>
  <c r="Q187" i="8" s="1"/>
  <c r="Y183" i="8"/>
  <c r="R183" i="8"/>
  <c r="Q183" i="8" s="1"/>
  <c r="Y179" i="8"/>
  <c r="R179" i="8"/>
  <c r="Q179" i="8" s="1"/>
  <c r="Y175" i="8"/>
  <c r="R175" i="8"/>
  <c r="Q175" i="8" s="1"/>
  <c r="Y171" i="8"/>
  <c r="R171" i="8"/>
  <c r="Q171" i="8" s="1"/>
  <c r="Y167" i="8"/>
  <c r="R167" i="8"/>
  <c r="Q167" i="8" s="1"/>
  <c r="Y163" i="8"/>
  <c r="R163" i="8"/>
  <c r="Q163" i="8" s="1"/>
  <c r="Y159" i="8"/>
  <c r="R159" i="8"/>
  <c r="Q159" i="8" s="1"/>
  <c r="Y155" i="8"/>
  <c r="R155" i="8"/>
  <c r="Q155" i="8" s="1"/>
  <c r="Y151" i="8"/>
  <c r="Y147" i="8"/>
  <c r="R147" i="8"/>
  <c r="Q147" i="8" s="1"/>
  <c r="Y143" i="8"/>
  <c r="R143" i="8"/>
  <c r="Q143" i="8" s="1"/>
  <c r="Y139" i="8"/>
  <c r="R139" i="8"/>
  <c r="Q139" i="8" s="1"/>
  <c r="Y71" i="8"/>
  <c r="R71" i="8"/>
  <c r="Q71" i="8" s="1"/>
  <c r="Y67" i="8"/>
  <c r="R67" i="8"/>
  <c r="Q67" i="8" s="1"/>
  <c r="Y63" i="8"/>
  <c r="R63" i="8"/>
  <c r="Q63" i="8" s="1"/>
  <c r="Y59" i="8"/>
  <c r="R59" i="8"/>
  <c r="Q59" i="8" s="1"/>
  <c r="Y55" i="8"/>
  <c r="R55" i="8"/>
  <c r="Q55" i="8" s="1"/>
  <c r="Y51" i="8"/>
  <c r="R51" i="8"/>
  <c r="Q51" i="8" s="1"/>
  <c r="Y47" i="8"/>
  <c r="R47" i="8"/>
  <c r="Q47" i="8" s="1"/>
  <c r="Y43" i="8"/>
  <c r="R43" i="8"/>
  <c r="Q43" i="8" s="1"/>
  <c r="Y39" i="8"/>
  <c r="R39" i="8"/>
  <c r="Q39" i="8" s="1"/>
  <c r="Y35" i="8"/>
  <c r="R35" i="8"/>
  <c r="Q35" i="8" s="1"/>
  <c r="Y31" i="8"/>
  <c r="R31" i="8"/>
  <c r="Q31" i="8" s="1"/>
  <c r="Y27" i="8"/>
  <c r="R27" i="8"/>
  <c r="Q27" i="8" s="1"/>
  <c r="Y23" i="8"/>
  <c r="R23" i="8"/>
  <c r="Q23" i="8" s="1"/>
  <c r="Y19" i="8"/>
  <c r="R19" i="8"/>
  <c r="Q19" i="8" s="1"/>
  <c r="Y14" i="8"/>
  <c r="R14" i="8"/>
  <c r="Q14" i="8" s="1"/>
  <c r="Y10" i="8"/>
  <c r="R10" i="8"/>
  <c r="Q10" i="8" s="1"/>
  <c r="Y1477" i="8"/>
  <c r="R1477" i="8"/>
  <c r="Q1477" i="8" s="1"/>
  <c r="Y1482" i="8"/>
  <c r="R1482" i="8"/>
  <c r="Q1482" i="8" s="1"/>
  <c r="Y1478" i="8"/>
  <c r="R1478" i="8"/>
  <c r="Q1478" i="8" s="1"/>
  <c r="Y1486" i="8"/>
  <c r="R1486" i="8"/>
  <c r="Q1486" i="8" s="1"/>
  <c r="Y637" i="8"/>
  <c r="R637" i="8"/>
  <c r="Q637" i="8" s="1"/>
  <c r="Y633" i="8"/>
  <c r="R633" i="8"/>
  <c r="Q633" i="8" s="1"/>
  <c r="Y629" i="8"/>
  <c r="R629" i="8"/>
  <c r="Q629" i="8" s="1"/>
  <c r="Y625" i="8"/>
  <c r="R625" i="8"/>
  <c r="Q625" i="8" s="1"/>
  <c r="Y621" i="8"/>
  <c r="R621" i="8"/>
  <c r="Q621" i="8" s="1"/>
  <c r="Y617" i="8"/>
  <c r="R617" i="8"/>
  <c r="Q617" i="8" s="1"/>
  <c r="Y613" i="8"/>
  <c r="R613" i="8"/>
  <c r="Q613" i="8" s="1"/>
  <c r="Y609" i="8"/>
  <c r="R609" i="8"/>
  <c r="Q609" i="8" s="1"/>
  <c r="Y605" i="8"/>
  <c r="R605" i="8"/>
  <c r="Q605" i="8" s="1"/>
  <c r="Y601" i="8"/>
  <c r="R601" i="8"/>
  <c r="Q601" i="8" s="1"/>
  <c r="Y597" i="8"/>
  <c r="R597" i="8"/>
  <c r="Q597" i="8" s="1"/>
  <c r="Y593" i="8"/>
  <c r="R593" i="8"/>
  <c r="Q593" i="8" s="1"/>
  <c r="Y589" i="8"/>
  <c r="R589" i="8"/>
  <c r="Q589" i="8" s="1"/>
  <c r="Y585" i="8"/>
  <c r="R585" i="8"/>
  <c r="Q585" i="8" s="1"/>
  <c r="Y581" i="8"/>
  <c r="R581" i="8"/>
  <c r="Q581" i="8" s="1"/>
  <c r="Y577" i="8"/>
  <c r="R577" i="8"/>
  <c r="Q577" i="8" s="1"/>
  <c r="Y573" i="8"/>
  <c r="R573" i="8"/>
  <c r="Q573" i="8" s="1"/>
  <c r="Y569" i="8"/>
  <c r="R569" i="8"/>
  <c r="Q569" i="8" s="1"/>
  <c r="Y565" i="8"/>
  <c r="R565" i="8"/>
  <c r="Q565" i="8" s="1"/>
  <c r="Y561" i="8"/>
  <c r="R561" i="8"/>
  <c r="Q561" i="8" s="1"/>
  <c r="Y557" i="8"/>
  <c r="R557" i="8"/>
  <c r="Q557" i="8" s="1"/>
  <c r="Y553" i="8"/>
  <c r="R553" i="8"/>
  <c r="Q553" i="8" s="1"/>
  <c r="Y549" i="8"/>
  <c r="R549" i="8"/>
  <c r="Q549" i="8" s="1"/>
  <c r="Y545" i="8"/>
  <c r="R545" i="8"/>
  <c r="Q545" i="8" s="1"/>
  <c r="Y541" i="8"/>
  <c r="R541" i="8"/>
  <c r="Q541" i="8" s="1"/>
  <c r="Y537" i="8"/>
  <c r="R537" i="8"/>
  <c r="Q537" i="8" s="1"/>
  <c r="Y533" i="8"/>
  <c r="R533" i="8"/>
  <c r="Q533" i="8" s="1"/>
  <c r="Y529" i="8"/>
  <c r="R529" i="8"/>
  <c r="Q529" i="8" s="1"/>
  <c r="Y525" i="8"/>
  <c r="R525" i="8"/>
  <c r="Q525" i="8" s="1"/>
  <c r="Y521" i="8"/>
  <c r="R521" i="8"/>
  <c r="Q521" i="8" s="1"/>
  <c r="Y517" i="8"/>
  <c r="R517" i="8"/>
  <c r="Q517" i="8" s="1"/>
  <c r="Y513" i="8"/>
  <c r="R513" i="8"/>
  <c r="Q513" i="8" s="1"/>
  <c r="Y509" i="8"/>
  <c r="R509" i="8"/>
  <c r="Q509" i="8" s="1"/>
  <c r="Y505" i="8"/>
  <c r="R505" i="8"/>
  <c r="Q505" i="8" s="1"/>
  <c r="Y501" i="8"/>
  <c r="R501" i="8"/>
  <c r="Q501" i="8" s="1"/>
  <c r="Y497" i="8"/>
  <c r="R497" i="8"/>
  <c r="Q497" i="8" s="1"/>
  <c r="Y493" i="8"/>
  <c r="R493" i="8"/>
  <c r="Q493" i="8" s="1"/>
  <c r="Y489" i="8"/>
  <c r="R489" i="8"/>
  <c r="Q489" i="8" s="1"/>
  <c r="Y485" i="8"/>
  <c r="R485" i="8"/>
  <c r="Q485" i="8" s="1"/>
  <c r="Y481" i="8"/>
  <c r="R481" i="8"/>
  <c r="Q481" i="8" s="1"/>
  <c r="Y477" i="8"/>
  <c r="R477" i="8"/>
  <c r="Q477" i="8" s="1"/>
  <c r="Y473" i="8"/>
  <c r="R473" i="8"/>
  <c r="Q473" i="8" s="1"/>
  <c r="Y469" i="8"/>
  <c r="R469" i="8"/>
  <c r="Q469" i="8" s="1"/>
  <c r="Y465" i="8"/>
  <c r="R465" i="8"/>
  <c r="Q465" i="8" s="1"/>
  <c r="Y461" i="8"/>
  <c r="R461" i="8"/>
  <c r="Q461" i="8" s="1"/>
  <c r="Y457" i="8"/>
  <c r="Y453" i="8"/>
  <c r="R453" i="8"/>
  <c r="Q453" i="8" s="1"/>
  <c r="Y449" i="8"/>
  <c r="R449" i="8"/>
  <c r="Q449" i="8" s="1"/>
  <c r="Y445" i="8"/>
  <c r="R445" i="8"/>
  <c r="Q445" i="8" s="1"/>
  <c r="Y441" i="8"/>
  <c r="R441" i="8"/>
  <c r="Q441" i="8" s="1"/>
  <c r="Y437" i="8"/>
  <c r="R437" i="8"/>
  <c r="Q437" i="8" s="1"/>
  <c r="Y433" i="8"/>
  <c r="R433" i="8"/>
  <c r="Q433" i="8" s="1"/>
  <c r="Y429" i="8"/>
  <c r="R429" i="8"/>
  <c r="Q429" i="8" s="1"/>
  <c r="Y425" i="8"/>
  <c r="R425" i="8"/>
  <c r="Q425" i="8" s="1"/>
  <c r="Y421" i="8"/>
  <c r="R421" i="8"/>
  <c r="Q421" i="8" s="1"/>
  <c r="Y417" i="8"/>
  <c r="R417" i="8"/>
  <c r="Q417" i="8" s="1"/>
  <c r="Y413" i="8"/>
  <c r="R413" i="8"/>
  <c r="Q413" i="8" s="1"/>
  <c r="Y409" i="8"/>
  <c r="R409" i="8"/>
  <c r="Q409" i="8" s="1"/>
  <c r="Y405" i="8"/>
  <c r="R405" i="8"/>
  <c r="Q405" i="8" s="1"/>
  <c r="Y401" i="8"/>
  <c r="R401" i="8"/>
  <c r="Q401" i="8" s="1"/>
  <c r="Y397" i="8"/>
  <c r="R397" i="8"/>
  <c r="Q397" i="8" s="1"/>
  <c r="Y393" i="8"/>
  <c r="R393" i="8"/>
  <c r="Q393" i="8" s="1"/>
  <c r="Y389" i="8"/>
  <c r="R389" i="8"/>
  <c r="Q389" i="8" s="1"/>
  <c r="Y385" i="8"/>
  <c r="R385" i="8"/>
  <c r="Q385" i="8" s="1"/>
  <c r="Y381" i="8"/>
  <c r="R381" i="8"/>
  <c r="Q381" i="8" s="1"/>
  <c r="Y377" i="8"/>
  <c r="R377" i="8"/>
  <c r="Q377" i="8" s="1"/>
  <c r="Y373" i="8"/>
  <c r="R373" i="8"/>
  <c r="Q373" i="8" s="1"/>
  <c r="Y368" i="8"/>
  <c r="R368" i="8"/>
  <c r="Q368" i="8" s="1"/>
  <c r="Y364" i="8"/>
  <c r="R364" i="8"/>
  <c r="Q364" i="8" s="1"/>
  <c r="Y360" i="8"/>
  <c r="R360" i="8"/>
  <c r="Q360" i="8" s="1"/>
  <c r="Y356" i="8"/>
  <c r="R356" i="8"/>
  <c r="Q356" i="8" s="1"/>
  <c r="Y352" i="8"/>
  <c r="R352" i="8"/>
  <c r="Q352" i="8" s="1"/>
  <c r="Y348" i="8"/>
  <c r="R348" i="8"/>
  <c r="Q348" i="8" s="1"/>
  <c r="Y344" i="8"/>
  <c r="R344" i="8"/>
  <c r="Q344" i="8" s="1"/>
  <c r="Y340" i="8"/>
  <c r="R340" i="8"/>
  <c r="Q340" i="8" s="1"/>
  <c r="Y336" i="8"/>
  <c r="R336" i="8"/>
  <c r="Q336" i="8" s="1"/>
  <c r="Y332" i="8"/>
  <c r="R332" i="8"/>
  <c r="Q332" i="8" s="1"/>
  <c r="Y328" i="8"/>
  <c r="R328" i="8"/>
  <c r="Q328" i="8" s="1"/>
  <c r="Y324" i="8"/>
  <c r="R324" i="8"/>
  <c r="Q324" i="8" s="1"/>
  <c r="Y320" i="8"/>
  <c r="R320" i="8"/>
  <c r="Q320" i="8" s="1"/>
  <c r="Y316" i="8"/>
  <c r="R316" i="8"/>
  <c r="Q316" i="8" s="1"/>
  <c r="Y312" i="8"/>
  <c r="R312" i="8"/>
  <c r="Q312" i="8" s="1"/>
  <c r="Y308" i="8"/>
  <c r="R308" i="8"/>
  <c r="Q308" i="8" s="1"/>
  <c r="Y304" i="8"/>
  <c r="R304" i="8"/>
  <c r="Q304" i="8" s="1"/>
  <c r="Y300" i="8"/>
  <c r="R300" i="8"/>
  <c r="Q300" i="8" s="1"/>
  <c r="Y296" i="8"/>
  <c r="R296" i="8"/>
  <c r="Q296" i="8" s="1"/>
  <c r="Y292" i="8"/>
  <c r="R292" i="8"/>
  <c r="Q292" i="8" s="1"/>
  <c r="Y288" i="8"/>
  <c r="R288" i="8"/>
  <c r="Q288" i="8" s="1"/>
  <c r="Y284" i="8"/>
  <c r="R284" i="8"/>
  <c r="Q284" i="8" s="1"/>
  <c r="Y280" i="8"/>
  <c r="R280" i="8"/>
  <c r="Q280" i="8" s="1"/>
  <c r="Y276" i="8"/>
  <c r="R276" i="8"/>
  <c r="Q276" i="8" s="1"/>
  <c r="Y272" i="8"/>
  <c r="R272" i="8"/>
  <c r="Q272" i="8" s="1"/>
  <c r="Y268" i="8"/>
  <c r="R268" i="8"/>
  <c r="Q268" i="8" s="1"/>
  <c r="Y264" i="8"/>
  <c r="R264" i="8"/>
  <c r="Q264" i="8" s="1"/>
  <c r="Y260" i="8"/>
  <c r="R260" i="8"/>
  <c r="Q260" i="8" s="1"/>
  <c r="Y256" i="8"/>
  <c r="R256" i="8"/>
  <c r="Q256" i="8" s="1"/>
  <c r="Y252" i="8"/>
  <c r="R252" i="8"/>
  <c r="Q252" i="8" s="1"/>
  <c r="Y248" i="8"/>
  <c r="R248" i="8"/>
  <c r="Q248" i="8" s="1"/>
  <c r="Y244" i="8"/>
  <c r="R244" i="8"/>
  <c r="Q244" i="8" s="1"/>
  <c r="Y240" i="8"/>
  <c r="R240" i="8"/>
  <c r="Q240" i="8" s="1"/>
  <c r="Y236" i="8"/>
  <c r="R236" i="8"/>
  <c r="Q236" i="8" s="1"/>
  <c r="Y232" i="8"/>
  <c r="R232" i="8"/>
  <c r="Q232" i="8" s="1"/>
  <c r="Y228" i="8"/>
  <c r="R228" i="8"/>
  <c r="Q228" i="8" s="1"/>
  <c r="Y224" i="8"/>
  <c r="R224" i="8"/>
  <c r="Q224" i="8" s="1"/>
  <c r="Y220" i="8"/>
  <c r="R220" i="8"/>
  <c r="Q220" i="8" s="1"/>
  <c r="Y216" i="8"/>
  <c r="R216" i="8"/>
  <c r="Q216" i="8" s="1"/>
  <c r="Y212" i="8"/>
  <c r="R212" i="8"/>
  <c r="Q212" i="8" s="1"/>
  <c r="Y208" i="8"/>
  <c r="R208" i="8"/>
  <c r="Q208" i="8" s="1"/>
  <c r="Y204" i="8"/>
  <c r="R204" i="8"/>
  <c r="Q204" i="8" s="1"/>
  <c r="Y200" i="8"/>
  <c r="R200" i="8"/>
  <c r="Q200" i="8" s="1"/>
  <c r="Y196" i="8"/>
  <c r="R196" i="8"/>
  <c r="Q196" i="8" s="1"/>
  <c r="Y192" i="8"/>
  <c r="R192" i="8"/>
  <c r="Q192" i="8" s="1"/>
  <c r="Y188" i="8"/>
  <c r="R188" i="8"/>
  <c r="Q188" i="8" s="1"/>
  <c r="Y184" i="8"/>
  <c r="R184" i="8"/>
  <c r="Q184" i="8" s="1"/>
  <c r="Y180" i="8"/>
  <c r="R180" i="8"/>
  <c r="Q180" i="8" s="1"/>
  <c r="Y176" i="8"/>
  <c r="R176" i="8"/>
  <c r="Q176" i="8" s="1"/>
  <c r="Y172" i="8"/>
  <c r="R172" i="8"/>
  <c r="Q172" i="8" s="1"/>
  <c r="Y168" i="8"/>
  <c r="R168" i="8"/>
  <c r="Q168" i="8" s="1"/>
  <c r="Y164" i="8"/>
  <c r="R164" i="8"/>
  <c r="Q164" i="8" s="1"/>
  <c r="Y160" i="8"/>
  <c r="R160" i="8"/>
  <c r="Q160" i="8" s="1"/>
  <c r="Y156" i="8"/>
  <c r="R156" i="8"/>
  <c r="Q156" i="8" s="1"/>
  <c r="Y152" i="8"/>
  <c r="R152" i="8"/>
  <c r="Q152" i="8" s="1"/>
  <c r="Y148" i="8"/>
  <c r="R148" i="8"/>
  <c r="Q148" i="8" s="1"/>
  <c r="Y144" i="8"/>
  <c r="R144" i="8"/>
  <c r="Q144" i="8" s="1"/>
  <c r="Y140" i="8"/>
  <c r="R140" i="8"/>
  <c r="Q140" i="8" s="1"/>
  <c r="Y136" i="8"/>
  <c r="R136" i="8"/>
  <c r="Q136" i="8" s="1"/>
  <c r="Y68" i="8"/>
  <c r="R68" i="8"/>
  <c r="Q68" i="8" s="1"/>
  <c r="Y64" i="8"/>
  <c r="R64" i="8"/>
  <c r="Q64" i="8" s="1"/>
  <c r="Y60" i="8"/>
  <c r="R60" i="8"/>
  <c r="Q60" i="8" s="1"/>
  <c r="Y56" i="8"/>
  <c r="R56" i="8"/>
  <c r="Q56" i="8" s="1"/>
  <c r="Y52" i="8"/>
  <c r="R52" i="8"/>
  <c r="Q52" i="8" s="1"/>
  <c r="Y48" i="8"/>
  <c r="R48" i="8"/>
  <c r="Q48" i="8" s="1"/>
  <c r="Y44" i="8"/>
  <c r="R44" i="8"/>
  <c r="Q44" i="8" s="1"/>
  <c r="Y40" i="8"/>
  <c r="R40" i="8"/>
  <c r="Q40" i="8" s="1"/>
  <c r="Y36" i="8"/>
  <c r="R36" i="8"/>
  <c r="Q36" i="8" s="1"/>
  <c r="Y32" i="8"/>
  <c r="R32" i="8"/>
  <c r="Q32" i="8" s="1"/>
  <c r="Y28" i="8"/>
  <c r="R28" i="8"/>
  <c r="Q28" i="8" s="1"/>
  <c r="Y24" i="8"/>
  <c r="R24" i="8"/>
  <c r="Q24" i="8" s="1"/>
  <c r="Y20" i="8"/>
  <c r="R20" i="8"/>
  <c r="Q20" i="8" s="1"/>
  <c r="Y15" i="8"/>
  <c r="R15" i="8"/>
  <c r="Q15" i="8" s="1"/>
  <c r="Y11" i="8"/>
  <c r="R11" i="8"/>
  <c r="Q11" i="8" s="1"/>
  <c r="Y16" i="8"/>
  <c r="R16" i="8"/>
  <c r="Q16" i="8" s="1"/>
  <c r="Y1483" i="8"/>
  <c r="R1483" i="8"/>
  <c r="Q1483" i="8" s="1"/>
  <c r="Y1480" i="8"/>
  <c r="R1480" i="8"/>
  <c r="Q1480" i="8" s="1"/>
  <c r="Y135" i="8"/>
  <c r="R135" i="8"/>
  <c r="Q135" i="8" s="1"/>
  <c r="Y127" i="8"/>
  <c r="R127" i="8"/>
  <c r="Q127" i="8" s="1"/>
  <c r="Y119" i="8"/>
  <c r="R119" i="8"/>
  <c r="Q119" i="8" s="1"/>
  <c r="Y111" i="8"/>
  <c r="R111" i="8"/>
  <c r="Q111" i="8" s="1"/>
  <c r="Y107" i="8"/>
  <c r="R107" i="8"/>
  <c r="Q107" i="8" s="1"/>
  <c r="Y99" i="8"/>
  <c r="R99" i="8"/>
  <c r="Q99" i="8" s="1"/>
  <c r="Y91" i="8"/>
  <c r="R91" i="8"/>
  <c r="Q91" i="8" s="1"/>
  <c r="Y83" i="8"/>
  <c r="R83" i="8"/>
  <c r="Q83" i="8" s="1"/>
  <c r="Y75" i="8"/>
  <c r="R75" i="8"/>
  <c r="Q75" i="8" s="1"/>
  <c r="Y132" i="8"/>
  <c r="R132" i="8"/>
  <c r="Q132" i="8" s="1"/>
  <c r="Y128" i="8"/>
  <c r="R128" i="8"/>
  <c r="Q128" i="8" s="1"/>
  <c r="Y124" i="8"/>
  <c r="R124" i="8"/>
  <c r="Q124" i="8" s="1"/>
  <c r="Y120" i="8"/>
  <c r="R120" i="8"/>
  <c r="Q120" i="8" s="1"/>
  <c r="Y116" i="8"/>
  <c r="R116" i="8"/>
  <c r="Q116" i="8" s="1"/>
  <c r="Y112" i="8"/>
  <c r="R112" i="8"/>
  <c r="Q112" i="8" s="1"/>
  <c r="Y108" i="8"/>
  <c r="R108" i="8"/>
  <c r="Q108" i="8" s="1"/>
  <c r="Y104" i="8"/>
  <c r="R104" i="8"/>
  <c r="Q104" i="8" s="1"/>
  <c r="Y100" i="8"/>
  <c r="R100" i="8"/>
  <c r="Q100" i="8" s="1"/>
  <c r="Y96" i="8"/>
  <c r="R96" i="8"/>
  <c r="Q96" i="8" s="1"/>
  <c r="Y92" i="8"/>
  <c r="R92" i="8"/>
  <c r="Q92" i="8" s="1"/>
  <c r="Y88" i="8"/>
  <c r="R88" i="8"/>
  <c r="Q88" i="8" s="1"/>
  <c r="Y84" i="8"/>
  <c r="R84" i="8"/>
  <c r="Q84" i="8" s="1"/>
  <c r="Y80" i="8"/>
  <c r="R80" i="8"/>
  <c r="Q80" i="8" s="1"/>
  <c r="Y76" i="8"/>
  <c r="R76" i="8"/>
  <c r="Q76" i="8" s="1"/>
  <c r="Y72" i="8"/>
  <c r="R72" i="8"/>
  <c r="Y131" i="8"/>
  <c r="R131" i="8"/>
  <c r="Q131" i="8" s="1"/>
  <c r="Y123" i="8"/>
  <c r="R123" i="8"/>
  <c r="Q123" i="8" s="1"/>
  <c r="Y115" i="8"/>
  <c r="R115" i="8"/>
  <c r="Q115" i="8" s="1"/>
  <c r="Y103" i="8"/>
  <c r="Y95" i="8"/>
  <c r="R95" i="8"/>
  <c r="Q95" i="8" s="1"/>
  <c r="Y87" i="8"/>
  <c r="R87" i="8"/>
  <c r="Q87" i="8" s="1"/>
  <c r="Y79" i="8"/>
  <c r="R79" i="8"/>
  <c r="Q79" i="8" s="1"/>
  <c r="R133" i="8"/>
  <c r="Q133" i="8" s="1"/>
  <c r="Y133" i="8"/>
  <c r="Y129" i="8"/>
  <c r="R129" i="8"/>
  <c r="Q129" i="8" s="1"/>
  <c r="R125" i="8"/>
  <c r="Q125" i="8" s="1"/>
  <c r="Y125" i="8"/>
  <c r="Y121" i="8"/>
  <c r="R121" i="8"/>
  <c r="Q121" i="8" s="1"/>
  <c r="R117" i="8"/>
  <c r="Q117" i="8" s="1"/>
  <c r="Y117" i="8"/>
  <c r="Y113" i="8"/>
  <c r="R113" i="8"/>
  <c r="Q113" i="8" s="1"/>
  <c r="R109" i="8"/>
  <c r="Q109" i="8" s="1"/>
  <c r="Y109" i="8"/>
  <c r="Y105" i="8"/>
  <c r="R105" i="8"/>
  <c r="Q105" i="8" s="1"/>
  <c r="R101" i="8"/>
  <c r="Q101" i="8" s="1"/>
  <c r="Y101" i="8"/>
  <c r="Y97" i="8"/>
  <c r="R97" i="8"/>
  <c r="Q97" i="8" s="1"/>
  <c r="R93" i="8"/>
  <c r="Q93" i="8" s="1"/>
  <c r="Y93" i="8"/>
  <c r="R89" i="8"/>
  <c r="Q89" i="8" s="1"/>
  <c r="Y89" i="8"/>
  <c r="Y85" i="8"/>
  <c r="R85" i="8"/>
  <c r="Q85" i="8" s="1"/>
  <c r="R81" i="8"/>
  <c r="Q81" i="8" s="1"/>
  <c r="Y81" i="8"/>
  <c r="Y77" i="8"/>
  <c r="R77" i="8"/>
  <c r="Q77" i="8" s="1"/>
  <c r="R73" i="8"/>
  <c r="Q73" i="8" s="1"/>
  <c r="Y73" i="8"/>
  <c r="R134" i="8"/>
  <c r="Q134" i="8" s="1"/>
  <c r="Y134" i="8"/>
  <c r="R130" i="8"/>
  <c r="Q130" i="8" s="1"/>
  <c r="Y130" i="8"/>
  <c r="R126" i="8"/>
  <c r="Q126" i="8" s="1"/>
  <c r="Y126" i="8"/>
  <c r="R122" i="8"/>
  <c r="Q122" i="8" s="1"/>
  <c r="Y122" i="8"/>
  <c r="R118" i="8"/>
  <c r="Q118" i="8" s="1"/>
  <c r="Y118" i="8"/>
  <c r="R114" i="8"/>
  <c r="Q114" i="8" s="1"/>
  <c r="Y114" i="8"/>
  <c r="R110" i="8"/>
  <c r="Q110" i="8" s="1"/>
  <c r="Y110" i="8"/>
  <c r="R106" i="8"/>
  <c r="Q106" i="8" s="1"/>
  <c r="Y106" i="8"/>
  <c r="R102" i="8"/>
  <c r="Q102" i="8" s="1"/>
  <c r="Y102" i="8"/>
  <c r="R98" i="8"/>
  <c r="Q98" i="8" s="1"/>
  <c r="Y98" i="8"/>
  <c r="R94" i="8"/>
  <c r="Q94" i="8" s="1"/>
  <c r="Y94" i="8"/>
  <c r="R90" i="8"/>
  <c r="Q90" i="8" s="1"/>
  <c r="Y90" i="8"/>
  <c r="R86" i="8"/>
  <c r="Q86" i="8" s="1"/>
  <c r="Y86" i="8"/>
  <c r="R82" i="8"/>
  <c r="Q82" i="8" s="1"/>
  <c r="Y82" i="8"/>
  <c r="R78" i="8"/>
  <c r="Q78" i="8" s="1"/>
  <c r="Y78" i="8"/>
  <c r="R74" i="8"/>
  <c r="Q74" i="8" s="1"/>
  <c r="Y74" i="8"/>
  <c r="O297" i="8"/>
  <c r="AE14" i="8"/>
  <c r="AE20" i="8"/>
  <c r="O822" i="8"/>
  <c r="O1024" i="8"/>
  <c r="I1024" i="8" s="1"/>
  <c r="J1024" i="8" s="1"/>
  <c r="O1308" i="8"/>
  <c r="I1308" i="8" s="1"/>
  <c r="J1308" i="8" s="1"/>
  <c r="O401" i="8"/>
  <c r="I401" i="8" s="1"/>
  <c r="J401" i="8" s="1"/>
  <c r="O1016" i="8"/>
  <c r="I1016" i="8" s="1"/>
  <c r="J1016" i="8" s="1"/>
  <c r="V42" i="8"/>
  <c r="X42" i="8" s="1"/>
  <c r="O464" i="8"/>
  <c r="I464" i="8" s="1"/>
  <c r="J464" i="8" s="1"/>
  <c r="O518" i="8"/>
  <c r="I518" i="8" s="1"/>
  <c r="J518" i="8" s="1"/>
  <c r="O522" i="8"/>
  <c r="O524" i="8"/>
  <c r="I524" i="8" s="1"/>
  <c r="J524" i="8" s="1"/>
  <c r="O764" i="8"/>
  <c r="O839" i="8"/>
  <c r="O913" i="8"/>
  <c r="I913" i="8" s="1"/>
  <c r="J913" i="8" s="1"/>
  <c r="O1158" i="8"/>
  <c r="I1158" i="8" s="1"/>
  <c r="J1158" i="8" s="1"/>
  <c r="O289" i="8"/>
  <c r="O291" i="8"/>
  <c r="O293" i="8"/>
  <c r="O937" i="8"/>
  <c r="O949" i="8"/>
  <c r="O1073" i="8"/>
  <c r="I1073" i="8" s="1"/>
  <c r="J1073" i="8" s="1"/>
  <c r="O1077" i="8"/>
  <c r="I1077" i="8" s="1"/>
  <c r="J1077" i="8" s="1"/>
  <c r="O1079" i="8"/>
  <c r="O1081" i="8"/>
  <c r="I1081" i="8" s="1"/>
  <c r="J1081" i="8" s="1"/>
  <c r="O1083" i="8"/>
  <c r="O1244" i="8"/>
  <c r="O1481" i="8"/>
  <c r="O1483" i="8"/>
  <c r="I1483" i="8" s="1"/>
  <c r="J1483" i="8" s="1"/>
  <c r="O334" i="8"/>
  <c r="I334" i="8" s="1"/>
  <c r="J334" i="8" s="1"/>
  <c r="O350" i="8"/>
  <c r="I350" i="8" s="1"/>
  <c r="J350" i="8" s="1"/>
  <c r="O1347" i="8"/>
  <c r="O1355" i="8"/>
  <c r="O1365" i="8"/>
  <c r="O1427" i="8"/>
  <c r="I1427" i="8" s="1"/>
  <c r="J1427" i="8" s="1"/>
  <c r="O1435" i="8"/>
  <c r="I1435" i="8" s="1"/>
  <c r="J1435" i="8" s="1"/>
  <c r="O1462" i="8"/>
  <c r="O1466" i="8"/>
  <c r="I1466" i="8" s="1"/>
  <c r="J1466" i="8" s="1"/>
  <c r="O379" i="8"/>
  <c r="I379" i="8" s="1"/>
  <c r="J379" i="8" s="1"/>
  <c r="O389" i="8"/>
  <c r="I389" i="8" s="1"/>
  <c r="J389" i="8" s="1"/>
  <c r="O437" i="8"/>
  <c r="I437" i="8" s="1"/>
  <c r="J437" i="8" s="1"/>
  <c r="O451" i="8"/>
  <c r="I451" i="8" s="1"/>
  <c r="J451" i="8" s="1"/>
  <c r="O465" i="8"/>
  <c r="O475" i="8"/>
  <c r="I475" i="8" s="1"/>
  <c r="J475" i="8" s="1"/>
  <c r="O479" i="8"/>
  <c r="I479" i="8" s="1"/>
  <c r="J479" i="8" s="1"/>
  <c r="O481" i="8"/>
  <c r="I481" i="8" s="1"/>
  <c r="J481" i="8" s="1"/>
  <c r="O497" i="8"/>
  <c r="I497" i="8" s="1"/>
  <c r="J497" i="8" s="1"/>
  <c r="O503" i="8"/>
  <c r="I503" i="8" s="1"/>
  <c r="J503" i="8" s="1"/>
  <c r="O505" i="8"/>
  <c r="I505" i="8" s="1"/>
  <c r="J505" i="8" s="1"/>
  <c r="O517" i="8"/>
  <c r="O523" i="8"/>
  <c r="I523" i="8" s="1"/>
  <c r="J523" i="8" s="1"/>
  <c r="O525" i="8"/>
  <c r="I525" i="8" s="1"/>
  <c r="J525" i="8" s="1"/>
  <c r="O527" i="8"/>
  <c r="I527" i="8" s="1"/>
  <c r="J527" i="8" s="1"/>
  <c r="O529" i="8"/>
  <c r="I529" i="8" s="1"/>
  <c r="J529" i="8" s="1"/>
  <c r="O531" i="8"/>
  <c r="I531" i="8" s="1"/>
  <c r="J531" i="8" s="1"/>
  <c r="O533" i="8"/>
  <c r="I533" i="8" s="1"/>
  <c r="J533" i="8" s="1"/>
  <c r="O537" i="8"/>
  <c r="I537" i="8" s="1"/>
  <c r="J537" i="8" s="1"/>
  <c r="O541" i="8"/>
  <c r="I541" i="8" s="1"/>
  <c r="J541" i="8" s="1"/>
  <c r="O545" i="8"/>
  <c r="I545" i="8" s="1"/>
  <c r="J545" i="8" s="1"/>
  <c r="O549" i="8"/>
  <c r="I549" i="8" s="1"/>
  <c r="J549" i="8" s="1"/>
  <c r="O553" i="8"/>
  <c r="I553" i="8" s="1"/>
  <c r="J553" i="8" s="1"/>
  <c r="O555" i="8"/>
  <c r="O559" i="8"/>
  <c r="O579" i="8"/>
  <c r="I579" i="8" s="1"/>
  <c r="J579" i="8" s="1"/>
  <c r="O581" i="8"/>
  <c r="O583" i="8"/>
  <c r="I583" i="8" s="1"/>
  <c r="J583" i="8" s="1"/>
  <c r="O585" i="8"/>
  <c r="I585" i="8" s="1"/>
  <c r="J585" i="8" s="1"/>
  <c r="O587" i="8"/>
  <c r="I587" i="8" s="1"/>
  <c r="J587" i="8" s="1"/>
  <c r="O589" i="8"/>
  <c r="I589" i="8" s="1"/>
  <c r="J589" i="8" s="1"/>
  <c r="O591" i="8"/>
  <c r="I591" i="8" s="1"/>
  <c r="J591" i="8" s="1"/>
  <c r="O595" i="8"/>
  <c r="I595" i="8" s="1"/>
  <c r="J595" i="8" s="1"/>
  <c r="O609" i="8"/>
  <c r="O613" i="8"/>
  <c r="O617" i="8"/>
  <c r="I617" i="8" s="1"/>
  <c r="J617" i="8" s="1"/>
  <c r="O621" i="8"/>
  <c r="I621" i="8" s="1"/>
  <c r="J621" i="8" s="1"/>
  <c r="O625" i="8"/>
  <c r="I625" i="8" s="1"/>
  <c r="J625" i="8" s="1"/>
  <c r="O629" i="8"/>
  <c r="I629" i="8" s="1"/>
  <c r="J629" i="8" s="1"/>
  <c r="O633" i="8"/>
  <c r="I633" i="8" s="1"/>
  <c r="J633" i="8" s="1"/>
  <c r="O637" i="8"/>
  <c r="I637" i="8" s="1"/>
  <c r="J637" i="8" s="1"/>
  <c r="O643" i="8"/>
  <c r="O647" i="8"/>
  <c r="O651" i="8"/>
  <c r="O655" i="8"/>
  <c r="O659" i="8"/>
  <c r="O663" i="8"/>
  <c r="O667" i="8"/>
  <c r="O671" i="8"/>
  <c r="O675" i="8"/>
  <c r="O681" i="8"/>
  <c r="O687" i="8"/>
  <c r="O697" i="8"/>
  <c r="O701" i="8"/>
  <c r="O705" i="8"/>
  <c r="I705" i="8" s="1"/>
  <c r="J705" i="8" s="1"/>
  <c r="O707" i="8"/>
  <c r="I707" i="8" s="1"/>
  <c r="J707" i="8" s="1"/>
  <c r="O709" i="8"/>
  <c r="I709" i="8" s="1"/>
  <c r="J709" i="8" s="1"/>
  <c r="O711" i="8"/>
  <c r="I711" i="8" s="1"/>
  <c r="J711" i="8" s="1"/>
  <c r="O713" i="8"/>
  <c r="I713" i="8" s="1"/>
  <c r="J713" i="8" s="1"/>
  <c r="O715" i="8"/>
  <c r="I715" i="8" s="1"/>
  <c r="J715" i="8" s="1"/>
  <c r="O717" i="8"/>
  <c r="I717" i="8" s="1"/>
  <c r="J717" i="8" s="1"/>
  <c r="O719" i="8"/>
  <c r="I719" i="8" s="1"/>
  <c r="J719" i="8" s="1"/>
  <c r="O721" i="8"/>
  <c r="I721" i="8" s="1"/>
  <c r="J721" i="8" s="1"/>
  <c r="O723" i="8"/>
  <c r="I723" i="8" s="1"/>
  <c r="J723" i="8" s="1"/>
  <c r="O725" i="8"/>
  <c r="I725" i="8" s="1"/>
  <c r="J725" i="8" s="1"/>
  <c r="O727" i="8"/>
  <c r="I727" i="8" s="1"/>
  <c r="J727" i="8" s="1"/>
  <c r="O729" i="8"/>
  <c r="I729" i="8" s="1"/>
  <c r="J729" i="8" s="1"/>
  <c r="O731" i="8"/>
  <c r="I731" i="8" s="1"/>
  <c r="J731" i="8" s="1"/>
  <c r="O733" i="8"/>
  <c r="I733" i="8" s="1"/>
  <c r="J733" i="8" s="1"/>
  <c r="O735" i="8"/>
  <c r="I735" i="8" s="1"/>
  <c r="J735" i="8" s="1"/>
  <c r="O737" i="8"/>
  <c r="I737" i="8" s="1"/>
  <c r="J737" i="8" s="1"/>
  <c r="O739" i="8"/>
  <c r="I739" i="8" s="1"/>
  <c r="J739" i="8" s="1"/>
  <c r="O741" i="8"/>
  <c r="I741" i="8" s="1"/>
  <c r="J741" i="8" s="1"/>
  <c r="O743" i="8"/>
  <c r="I743" i="8" s="1"/>
  <c r="J743" i="8" s="1"/>
  <c r="O745" i="8"/>
  <c r="I745" i="8" s="1"/>
  <c r="J745" i="8" s="1"/>
  <c r="O747" i="8"/>
  <c r="I747" i="8" s="1"/>
  <c r="J747" i="8" s="1"/>
  <c r="O749" i="8"/>
  <c r="I749" i="8" s="1"/>
  <c r="J749" i="8" s="1"/>
  <c r="O751" i="8"/>
  <c r="I751" i="8" s="1"/>
  <c r="J751" i="8" s="1"/>
  <c r="O753" i="8"/>
  <c r="I753" i="8" s="1"/>
  <c r="J753" i="8" s="1"/>
  <c r="O757" i="8"/>
  <c r="I757" i="8" s="1"/>
  <c r="J757" i="8" s="1"/>
  <c r="O759" i="8"/>
  <c r="O761" i="8"/>
  <c r="O763" i="8"/>
  <c r="O767" i="8"/>
  <c r="O769" i="8"/>
  <c r="I769" i="8" s="1"/>
  <c r="J769" i="8" s="1"/>
  <c r="O771" i="8"/>
  <c r="O773" i="8"/>
  <c r="I773" i="8" s="1"/>
  <c r="J773" i="8" s="1"/>
  <c r="O775" i="8"/>
  <c r="I775" i="8" s="1"/>
  <c r="J775" i="8" s="1"/>
  <c r="O779" i="8"/>
  <c r="I779" i="8" s="1"/>
  <c r="J779" i="8" s="1"/>
  <c r="O785" i="8"/>
  <c r="I785" i="8" s="1"/>
  <c r="J785" i="8" s="1"/>
  <c r="O787" i="8"/>
  <c r="I787" i="8" s="1"/>
  <c r="J787" i="8" s="1"/>
  <c r="O789" i="8"/>
  <c r="I789" i="8" s="1"/>
  <c r="J789" i="8" s="1"/>
  <c r="O793" i="8"/>
  <c r="I793" i="8" s="1"/>
  <c r="J793" i="8" s="1"/>
  <c r="O842" i="8"/>
  <c r="I842" i="8" s="1"/>
  <c r="J842" i="8" s="1"/>
  <c r="O846" i="8"/>
  <c r="I846" i="8" s="1"/>
  <c r="J846" i="8" s="1"/>
  <c r="O850" i="8"/>
  <c r="I850" i="8" s="1"/>
  <c r="J850" i="8" s="1"/>
  <c r="O854" i="8"/>
  <c r="I854" i="8" s="1"/>
  <c r="J854" i="8" s="1"/>
  <c r="O858" i="8"/>
  <c r="I858" i="8" s="1"/>
  <c r="J858" i="8" s="1"/>
  <c r="O864" i="8"/>
  <c r="I864" i="8" s="1"/>
  <c r="J864" i="8" s="1"/>
  <c r="O866" i="8"/>
  <c r="I866" i="8" s="1"/>
  <c r="J866" i="8" s="1"/>
  <c r="O868" i="8"/>
  <c r="I868" i="8" s="1"/>
  <c r="J868" i="8" s="1"/>
  <c r="O870" i="8"/>
  <c r="I870" i="8" s="1"/>
  <c r="J870" i="8" s="1"/>
  <c r="O872" i="8"/>
  <c r="I872" i="8" s="1"/>
  <c r="J872" i="8" s="1"/>
  <c r="O906" i="8"/>
  <c r="I906" i="8" s="1"/>
  <c r="J906" i="8" s="1"/>
  <c r="O910" i="8"/>
  <c r="I910" i="8" s="1"/>
  <c r="J910" i="8" s="1"/>
  <c r="O920" i="8"/>
  <c r="I920" i="8" s="1"/>
  <c r="J920" i="8" s="1"/>
  <c r="O928" i="8"/>
  <c r="I928" i="8" s="1"/>
  <c r="J928" i="8" s="1"/>
  <c r="O944" i="8"/>
  <c r="I944" i="8" s="1"/>
  <c r="J944" i="8" s="1"/>
  <c r="O954" i="8"/>
  <c r="O1122" i="8"/>
  <c r="I1122" i="8" s="1"/>
  <c r="J1122" i="8" s="1"/>
  <c r="O1127" i="8"/>
  <c r="O1183" i="8"/>
  <c r="I1183" i="8" s="1"/>
  <c r="J1183" i="8" s="1"/>
  <c r="O1187" i="8"/>
  <c r="I1187" i="8" s="1"/>
  <c r="J1187" i="8" s="1"/>
  <c r="O1191" i="8"/>
  <c r="I1191" i="8" s="1"/>
  <c r="J1191" i="8" s="1"/>
  <c r="O1195" i="8"/>
  <c r="I1195" i="8" s="1"/>
  <c r="J1195" i="8" s="1"/>
  <c r="O1197" i="8"/>
  <c r="I1197" i="8" s="1"/>
  <c r="J1197" i="8" s="1"/>
  <c r="O1199" i="8"/>
  <c r="I1199" i="8" s="1"/>
  <c r="J1199" i="8" s="1"/>
  <c r="O1201" i="8"/>
  <c r="I1201" i="8" s="1"/>
  <c r="J1201" i="8" s="1"/>
  <c r="O1203" i="8"/>
  <c r="I1203" i="8" s="1"/>
  <c r="J1203" i="8" s="1"/>
  <c r="O1209" i="8"/>
  <c r="I1209" i="8" s="1"/>
  <c r="J1209" i="8" s="1"/>
  <c r="O1211" i="8"/>
  <c r="I1211" i="8" s="1"/>
  <c r="J1211" i="8" s="1"/>
  <c r="O1213" i="8"/>
  <c r="I1213" i="8" s="1"/>
  <c r="J1213" i="8" s="1"/>
  <c r="O1215" i="8"/>
  <c r="I1215" i="8" s="1"/>
  <c r="J1215" i="8" s="1"/>
  <c r="O1217" i="8"/>
  <c r="I1217" i="8" s="1"/>
  <c r="J1217" i="8" s="1"/>
  <c r="O1219" i="8"/>
  <c r="I1219" i="8" s="1"/>
  <c r="J1219" i="8" s="1"/>
  <c r="O1221" i="8"/>
  <c r="I1221" i="8" s="1"/>
  <c r="J1221" i="8" s="1"/>
  <c r="O1223" i="8"/>
  <c r="I1223" i="8" s="1"/>
  <c r="J1223" i="8" s="1"/>
  <c r="O1225" i="8"/>
  <c r="I1225" i="8" s="1"/>
  <c r="J1225" i="8" s="1"/>
  <c r="O1227" i="8"/>
  <c r="I1227" i="8" s="1"/>
  <c r="J1227" i="8" s="1"/>
  <c r="O1229" i="8"/>
  <c r="I1229" i="8" s="1"/>
  <c r="J1229" i="8" s="1"/>
  <c r="O1231" i="8"/>
  <c r="I1231" i="8" s="1"/>
  <c r="J1231" i="8" s="1"/>
  <c r="O1233" i="8"/>
  <c r="I1233" i="8" s="1"/>
  <c r="J1233" i="8" s="1"/>
  <c r="O1235" i="8"/>
  <c r="I1235" i="8" s="1"/>
  <c r="J1235" i="8" s="1"/>
  <c r="O1249" i="8"/>
  <c r="I1249" i="8" s="1"/>
  <c r="J1249" i="8" s="1"/>
  <c r="O1251" i="8"/>
  <c r="I1251" i="8" s="1"/>
  <c r="J1251" i="8" s="1"/>
  <c r="O1253" i="8"/>
  <c r="O1255" i="8"/>
  <c r="O1257" i="8"/>
  <c r="I1257" i="8" s="1"/>
  <c r="J1257" i="8" s="1"/>
  <c r="O1259" i="8"/>
  <c r="O1261" i="8"/>
  <c r="O1263" i="8"/>
  <c r="I1263" i="8" s="1"/>
  <c r="J1263" i="8" s="1"/>
  <c r="O1265" i="8"/>
  <c r="O1267" i="8"/>
  <c r="O1269" i="8"/>
  <c r="I1269" i="8" s="1"/>
  <c r="J1269" i="8" s="1"/>
  <c r="O1271" i="8"/>
  <c r="O1273" i="8"/>
  <c r="O1275" i="8"/>
  <c r="I1275" i="8" s="1"/>
  <c r="J1275" i="8" s="1"/>
  <c r="O1277" i="8"/>
  <c r="O1279" i="8"/>
  <c r="O1478" i="8"/>
  <c r="O298" i="8"/>
  <c r="O312" i="8"/>
  <c r="O318" i="8"/>
  <c r="I318" i="8" s="1"/>
  <c r="J318" i="8" s="1"/>
  <c r="O453" i="8"/>
  <c r="I453" i="8" s="1"/>
  <c r="J453" i="8" s="1"/>
  <c r="O493" i="8"/>
  <c r="I493" i="8" s="1"/>
  <c r="J493" i="8" s="1"/>
  <c r="O1399" i="8"/>
  <c r="I1399" i="8" s="1"/>
  <c r="J1399" i="8" s="1"/>
  <c r="O1401" i="8"/>
  <c r="O96" i="8"/>
  <c r="I96" i="8" s="1"/>
  <c r="J96" i="8" s="1"/>
  <c r="O102" i="8"/>
  <c r="I102" i="8" s="1"/>
  <c r="J102" i="8" s="1"/>
  <c r="O352" i="8"/>
  <c r="I352" i="8" s="1"/>
  <c r="J352" i="8" s="1"/>
  <c r="O391" i="8"/>
  <c r="I391" i="8" s="1"/>
  <c r="J391" i="8" s="1"/>
  <c r="O433" i="8"/>
  <c r="I433" i="8" s="1"/>
  <c r="J433" i="8" s="1"/>
  <c r="O435" i="8"/>
  <c r="I435" i="8" s="1"/>
  <c r="J435" i="8" s="1"/>
  <c r="O462" i="8"/>
  <c r="I462" i="8" s="1"/>
  <c r="J462" i="8" s="1"/>
  <c r="O486" i="8"/>
  <c r="I486" i="8" s="1"/>
  <c r="J486" i="8" s="1"/>
  <c r="O1031" i="8"/>
  <c r="O1172" i="8"/>
  <c r="I1172" i="8" s="1"/>
  <c r="J1172" i="8" s="1"/>
  <c r="O95" i="8"/>
  <c r="I95" i="8" s="1"/>
  <c r="J95" i="8" s="1"/>
  <c r="O97" i="8"/>
  <c r="I97" i="8" s="1"/>
  <c r="J97" i="8" s="1"/>
  <c r="O99" i="8"/>
  <c r="I99" i="8" s="1"/>
  <c r="J99" i="8" s="1"/>
  <c r="O101" i="8"/>
  <c r="O105" i="8"/>
  <c r="I105" i="8" s="1"/>
  <c r="J105" i="8" s="1"/>
  <c r="O109" i="8"/>
  <c r="I109" i="8" s="1"/>
  <c r="J109" i="8" s="1"/>
  <c r="O296" i="8"/>
  <c r="O411" i="8"/>
  <c r="O419" i="8"/>
  <c r="O1137" i="8"/>
  <c r="I1137" i="8" s="1"/>
  <c r="J1137" i="8" s="1"/>
  <c r="O1141" i="8"/>
  <c r="I1141" i="8" s="1"/>
  <c r="J1141" i="8" s="1"/>
  <c r="O1145" i="8"/>
  <c r="I1145" i="8" s="1"/>
  <c r="J1145" i="8" s="1"/>
  <c r="O1324" i="8"/>
  <c r="I1324" i="8" s="1"/>
  <c r="J1324" i="8" s="1"/>
  <c r="O1330" i="8"/>
  <c r="O1332" i="8"/>
  <c r="O1334" i="8"/>
  <c r="O1346" i="8"/>
  <c r="I1346" i="8" s="1"/>
  <c r="J1346" i="8" s="1"/>
  <c r="O1406" i="8"/>
  <c r="I1406" i="8" s="1"/>
  <c r="J1406" i="8" s="1"/>
  <c r="O1414" i="8"/>
  <c r="I1414" i="8" s="1"/>
  <c r="J1414" i="8" s="1"/>
  <c r="O1422" i="8"/>
  <c r="I1422" i="8" s="1"/>
  <c r="J1422" i="8" s="1"/>
  <c r="O1426" i="8"/>
  <c r="I1426" i="8" s="1"/>
  <c r="J1426" i="8" s="1"/>
  <c r="O1430" i="8"/>
  <c r="O1434" i="8"/>
  <c r="O1438" i="8"/>
  <c r="O1440" i="8"/>
  <c r="I1440" i="8" s="1"/>
  <c r="J1440" i="8" s="1"/>
  <c r="O1444" i="8"/>
  <c r="O111" i="8"/>
  <c r="I111" i="8" s="1"/>
  <c r="J111" i="8" s="1"/>
  <c r="O117" i="8"/>
  <c r="I117" i="8" s="1"/>
  <c r="J117" i="8" s="1"/>
  <c r="O119" i="8"/>
  <c r="I119" i="8" s="1"/>
  <c r="J119" i="8" s="1"/>
  <c r="O121" i="8"/>
  <c r="I121" i="8" s="1"/>
  <c r="J121" i="8" s="1"/>
  <c r="O123" i="8"/>
  <c r="I123" i="8" s="1"/>
  <c r="J123" i="8" s="1"/>
  <c r="O125" i="8"/>
  <c r="I125" i="8" s="1"/>
  <c r="J125" i="8" s="1"/>
  <c r="O127" i="8"/>
  <c r="I127" i="8" s="1"/>
  <c r="J127" i="8" s="1"/>
  <c r="O129" i="8"/>
  <c r="I129" i="8" s="1"/>
  <c r="J129" i="8" s="1"/>
  <c r="O131" i="8"/>
  <c r="I131" i="8" s="1"/>
  <c r="J131" i="8" s="1"/>
  <c r="O133" i="8"/>
  <c r="I133" i="8" s="1"/>
  <c r="J133" i="8" s="1"/>
  <c r="O135" i="8"/>
  <c r="I135" i="8" s="1"/>
  <c r="J135" i="8" s="1"/>
  <c r="O137" i="8"/>
  <c r="I137" i="8" s="1"/>
  <c r="J137" i="8" s="1"/>
  <c r="O139" i="8"/>
  <c r="I139" i="8" s="1"/>
  <c r="J139" i="8" s="1"/>
  <c r="O141" i="8"/>
  <c r="I141" i="8" s="1"/>
  <c r="J141" i="8" s="1"/>
  <c r="O143" i="8"/>
  <c r="I143" i="8" s="1"/>
  <c r="J143" i="8" s="1"/>
  <c r="O145" i="8"/>
  <c r="I145" i="8" s="1"/>
  <c r="J145" i="8" s="1"/>
  <c r="O147" i="8"/>
  <c r="I147" i="8" s="1"/>
  <c r="J147" i="8" s="1"/>
  <c r="O149" i="8"/>
  <c r="I149" i="8" s="1"/>
  <c r="J149" i="8" s="1"/>
  <c r="O153" i="8"/>
  <c r="O157" i="8"/>
  <c r="O161" i="8"/>
  <c r="O165" i="8"/>
  <c r="O169" i="8"/>
  <c r="O173" i="8"/>
  <c r="I173" i="8" s="1"/>
  <c r="J173" i="8" s="1"/>
  <c r="O175" i="8"/>
  <c r="O179" i="8"/>
  <c r="I179" i="8" s="1"/>
  <c r="J179" i="8" s="1"/>
  <c r="O181" i="8"/>
  <c r="O185" i="8"/>
  <c r="O187" i="8"/>
  <c r="I187" i="8" s="1"/>
  <c r="J187" i="8" s="1"/>
  <c r="O191" i="8"/>
  <c r="O193" i="8"/>
  <c r="I193" i="8" s="1"/>
  <c r="J193" i="8" s="1"/>
  <c r="O199" i="8"/>
  <c r="O203" i="8"/>
  <c r="O205" i="8"/>
  <c r="I205" i="8" s="1"/>
  <c r="J205" i="8" s="1"/>
  <c r="O207" i="8"/>
  <c r="I207" i="8" s="1"/>
  <c r="J207" i="8" s="1"/>
  <c r="O209" i="8"/>
  <c r="I209" i="8" s="1"/>
  <c r="J209" i="8" s="1"/>
  <c r="O211" i="8"/>
  <c r="I211" i="8" s="1"/>
  <c r="J211" i="8" s="1"/>
  <c r="O213" i="8"/>
  <c r="I213" i="8" s="1"/>
  <c r="J213" i="8" s="1"/>
  <c r="O215" i="8"/>
  <c r="I215" i="8" s="1"/>
  <c r="J215" i="8" s="1"/>
  <c r="O217" i="8"/>
  <c r="I217" i="8" s="1"/>
  <c r="J217" i="8" s="1"/>
  <c r="O219" i="8"/>
  <c r="I219" i="8" s="1"/>
  <c r="J219" i="8" s="1"/>
  <c r="O221" i="8"/>
  <c r="I221" i="8" s="1"/>
  <c r="J221" i="8" s="1"/>
  <c r="O223" i="8"/>
  <c r="I223" i="8" s="1"/>
  <c r="J223" i="8" s="1"/>
  <c r="O225" i="8"/>
  <c r="I225" i="8" s="1"/>
  <c r="J225" i="8" s="1"/>
  <c r="O227" i="8"/>
  <c r="I227" i="8" s="1"/>
  <c r="J227" i="8" s="1"/>
  <c r="O229" i="8"/>
  <c r="I229" i="8" s="1"/>
  <c r="J229" i="8" s="1"/>
  <c r="O280" i="8"/>
  <c r="I280" i="8" s="1"/>
  <c r="J280" i="8" s="1"/>
  <c r="O286" i="8"/>
  <c r="I286" i="8" s="1"/>
  <c r="J286" i="8" s="1"/>
  <c r="O288" i="8"/>
  <c r="O320" i="8"/>
  <c r="I320" i="8" s="1"/>
  <c r="J320" i="8" s="1"/>
  <c r="O322" i="8"/>
  <c r="I322" i="8" s="1"/>
  <c r="J322" i="8" s="1"/>
  <c r="O328" i="8"/>
  <c r="I328" i="8" s="1"/>
  <c r="J328" i="8" s="1"/>
  <c r="O336" i="8"/>
  <c r="I336" i="8" s="1"/>
  <c r="J336" i="8" s="1"/>
  <c r="O338" i="8"/>
  <c r="I338" i="8" s="1"/>
  <c r="J338" i="8" s="1"/>
  <c r="O344" i="8"/>
  <c r="I344" i="8" s="1"/>
  <c r="J344" i="8" s="1"/>
  <c r="O354" i="8"/>
  <c r="I354" i="8" s="1"/>
  <c r="J354" i="8" s="1"/>
  <c r="O366" i="8"/>
  <c r="I366" i="8" s="1"/>
  <c r="J366" i="8" s="1"/>
  <c r="O372" i="8"/>
  <c r="O416" i="8"/>
  <c r="I416" i="8" s="1"/>
  <c r="J416" i="8" s="1"/>
  <c r="O418" i="8"/>
  <c r="I418" i="8" s="1"/>
  <c r="J418" i="8" s="1"/>
  <c r="O441" i="8"/>
  <c r="I441" i="8" s="1"/>
  <c r="J441" i="8" s="1"/>
  <c r="O443" i="8"/>
  <c r="I443" i="8" s="1"/>
  <c r="J443" i="8" s="1"/>
  <c r="O461" i="8"/>
  <c r="O468" i="8"/>
  <c r="I468" i="8" s="1"/>
  <c r="J468" i="8" s="1"/>
  <c r="O474" i="8"/>
  <c r="O476" i="8"/>
  <c r="I476" i="8" s="1"/>
  <c r="J476" i="8" s="1"/>
  <c r="O290" i="8"/>
  <c r="O382" i="8"/>
  <c r="I382" i="8" s="1"/>
  <c r="J382" i="8" s="1"/>
  <c r="O386" i="8"/>
  <c r="I386" i="8" s="1"/>
  <c r="J386" i="8" s="1"/>
  <c r="O405" i="8"/>
  <c r="I405" i="8" s="1"/>
  <c r="J405" i="8" s="1"/>
  <c r="O445" i="8"/>
  <c r="I445" i="8" s="1"/>
  <c r="J445" i="8" s="1"/>
  <c r="O1030" i="8"/>
  <c r="O1128" i="8"/>
  <c r="O1133" i="8"/>
  <c r="I1133" i="8" s="1"/>
  <c r="J1133" i="8" s="1"/>
  <c r="O1164" i="8"/>
  <c r="I1164" i="8" s="1"/>
  <c r="J1164" i="8" s="1"/>
  <c r="O1168" i="8"/>
  <c r="I1168" i="8" s="1"/>
  <c r="J1168" i="8" s="1"/>
  <c r="O1170" i="8"/>
  <c r="I1170" i="8" s="1"/>
  <c r="J1170" i="8" s="1"/>
  <c r="O1245" i="8"/>
  <c r="O1385" i="8"/>
  <c r="O1350" i="8"/>
  <c r="O1352" i="8"/>
  <c r="O1354" i="8"/>
  <c r="O1368" i="8"/>
  <c r="O1370" i="8"/>
  <c r="O1372" i="8"/>
  <c r="I1372" i="8" s="1"/>
  <c r="J1372" i="8" s="1"/>
  <c r="O1374" i="8"/>
  <c r="I1374" i="8" s="1"/>
  <c r="J1374" i="8" s="1"/>
  <c r="O1376" i="8"/>
  <c r="O1380" i="8"/>
  <c r="O1382" i="8"/>
  <c r="O1384" i="8"/>
  <c r="O1387" i="8"/>
  <c r="I1387" i="8" s="1"/>
  <c r="J1387" i="8" s="1"/>
  <c r="O1410" i="8"/>
  <c r="I1410" i="8" s="1"/>
  <c r="J1410" i="8" s="1"/>
  <c r="O1457" i="8"/>
  <c r="U1487" i="8"/>
  <c r="AE12" i="8" s="1"/>
  <c r="O263" i="8"/>
  <c r="O265" i="8"/>
  <c r="O267" i="8"/>
  <c r="O269" i="8"/>
  <c r="O381" i="8"/>
  <c r="I381" i="8" s="1"/>
  <c r="J381" i="8" s="1"/>
  <c r="O395" i="8"/>
  <c r="I395" i="8" s="1"/>
  <c r="J395" i="8" s="1"/>
  <c r="O415" i="8"/>
  <c r="O777" i="8"/>
  <c r="I777" i="8" s="1"/>
  <c r="J777" i="8" s="1"/>
  <c r="O832" i="8"/>
  <c r="I832" i="8" s="1"/>
  <c r="J832" i="8" s="1"/>
  <c r="O836" i="8"/>
  <c r="I836" i="8" s="1"/>
  <c r="J836" i="8" s="1"/>
  <c r="O914" i="8"/>
  <c r="O922" i="8"/>
  <c r="I922" i="8" s="1"/>
  <c r="J922" i="8" s="1"/>
  <c r="O924" i="8"/>
  <c r="I924" i="8" s="1"/>
  <c r="J924" i="8" s="1"/>
  <c r="O936" i="8"/>
  <c r="I936" i="8" s="1"/>
  <c r="J936" i="8" s="1"/>
  <c r="O938" i="8"/>
  <c r="O948" i="8"/>
  <c r="I948" i="8" s="1"/>
  <c r="J948" i="8" s="1"/>
  <c r="O952" i="8"/>
  <c r="I952" i="8" s="1"/>
  <c r="J952" i="8" s="1"/>
  <c r="O1014" i="8"/>
  <c r="I1014" i="8" s="1"/>
  <c r="J1014" i="8" s="1"/>
  <c r="O1029" i="8"/>
  <c r="I1029" i="8" s="1"/>
  <c r="J1029" i="8" s="1"/>
  <c r="O1033" i="8"/>
  <c r="I1033" i="8" s="1"/>
  <c r="J1033" i="8" s="1"/>
  <c r="O1037" i="8"/>
  <c r="I1037" i="8" s="1"/>
  <c r="J1037" i="8" s="1"/>
  <c r="O1074" i="8"/>
  <c r="O1078" i="8"/>
  <c r="O1090" i="8"/>
  <c r="I1090" i="8" s="1"/>
  <c r="J1090" i="8" s="1"/>
  <c r="O1092" i="8"/>
  <c r="I1092" i="8" s="1"/>
  <c r="J1092" i="8" s="1"/>
  <c r="O1094" i="8"/>
  <c r="I1094" i="8" s="1"/>
  <c r="J1094" i="8" s="1"/>
  <c r="O1096" i="8"/>
  <c r="I1096" i="8" s="1"/>
  <c r="J1096" i="8" s="1"/>
  <c r="O1098" i="8"/>
  <c r="I1098" i="8" s="1"/>
  <c r="J1098" i="8" s="1"/>
  <c r="O1106" i="8"/>
  <c r="I1106" i="8" s="1"/>
  <c r="J1106" i="8" s="1"/>
  <c r="O1108" i="8"/>
  <c r="I1108" i="8" s="1"/>
  <c r="J1108" i="8" s="1"/>
  <c r="O1110" i="8"/>
  <c r="I1110" i="8" s="1"/>
  <c r="J1110" i="8" s="1"/>
  <c r="O1112" i="8"/>
  <c r="I1112" i="8" s="1"/>
  <c r="J1112" i="8" s="1"/>
  <c r="O1114" i="8"/>
  <c r="I1114" i="8" s="1"/>
  <c r="J1114" i="8" s="1"/>
  <c r="O1184" i="8"/>
  <c r="O1188" i="8"/>
  <c r="O1204" i="8"/>
  <c r="O1206" i="8"/>
  <c r="I1206" i="8" s="1"/>
  <c r="J1206" i="8" s="1"/>
  <c r="O1250" i="8"/>
  <c r="O1252" i="8"/>
  <c r="O1254" i="8"/>
  <c r="I1254" i="8" s="1"/>
  <c r="J1254" i="8" s="1"/>
  <c r="O1256" i="8"/>
  <c r="O1258" i="8"/>
  <c r="O1260" i="8"/>
  <c r="I1260" i="8" s="1"/>
  <c r="J1260" i="8" s="1"/>
  <c r="O1262" i="8"/>
  <c r="O1264" i="8"/>
  <c r="O1266" i="8"/>
  <c r="I1266" i="8" s="1"/>
  <c r="J1266" i="8" s="1"/>
  <c r="O1268" i="8"/>
  <c r="O1270" i="8"/>
  <c r="O1274" i="8"/>
  <c r="O1276" i="8"/>
  <c r="O1278" i="8"/>
  <c r="I1278" i="8" s="1"/>
  <c r="J1278" i="8" s="1"/>
  <c r="O1282" i="8"/>
  <c r="I1282" i="8" s="1"/>
  <c r="J1282" i="8" s="1"/>
  <c r="O1284" i="8"/>
  <c r="I1284" i="8" s="1"/>
  <c r="J1284" i="8" s="1"/>
  <c r="O1331" i="8"/>
  <c r="O1333" i="8"/>
  <c r="O1400" i="8"/>
  <c r="O1411" i="8"/>
  <c r="O1419" i="8"/>
  <c r="I1419" i="8" s="1"/>
  <c r="J1419" i="8" s="1"/>
  <c r="O1421" i="8"/>
  <c r="I1421" i="8" s="1"/>
  <c r="J1421" i="8" s="1"/>
  <c r="O1423" i="8"/>
  <c r="I1423" i="8" s="1"/>
  <c r="J1423" i="8" s="1"/>
  <c r="O1425" i="8"/>
  <c r="I1425" i="8" s="1"/>
  <c r="J1425" i="8" s="1"/>
  <c r="O1429" i="8"/>
  <c r="I1429" i="8" s="1"/>
  <c r="J1429" i="8" s="1"/>
  <c r="O1431" i="8"/>
  <c r="I1431" i="8" s="1"/>
  <c r="J1431" i="8" s="1"/>
  <c r="O1433" i="8"/>
  <c r="I1433" i="8" s="1"/>
  <c r="J1433" i="8" s="1"/>
  <c r="O1437" i="8"/>
  <c r="I1437" i="8" s="1"/>
  <c r="J1437" i="8" s="1"/>
  <c r="O1445" i="8"/>
  <c r="O1463" i="8"/>
  <c r="I1463" i="8" s="1"/>
  <c r="J1463" i="8" s="1"/>
  <c r="O1472" i="8"/>
  <c r="I1472" i="8" s="1"/>
  <c r="J1472" i="8" s="1"/>
  <c r="O1474" i="8"/>
  <c r="I1474" i="8" s="1"/>
  <c r="J1474" i="8" s="1"/>
  <c r="O1476" i="8"/>
  <c r="O1487" i="8"/>
  <c r="O482" i="8"/>
  <c r="O484" i="8"/>
  <c r="I484" i="8" s="1"/>
  <c r="J484" i="8" s="1"/>
  <c r="O487" i="8"/>
  <c r="O489" i="8"/>
  <c r="I489" i="8" s="1"/>
  <c r="J489" i="8" s="1"/>
  <c r="O491" i="8"/>
  <c r="I491" i="8" s="1"/>
  <c r="J491" i="8" s="1"/>
  <c r="O754" i="8"/>
  <c r="I754" i="8" s="1"/>
  <c r="J754" i="8" s="1"/>
  <c r="O756" i="8"/>
  <c r="I756" i="8" s="1"/>
  <c r="J756" i="8" s="1"/>
  <c r="O758" i="8"/>
  <c r="O762" i="8"/>
  <c r="O770" i="8"/>
  <c r="I770" i="8" s="1"/>
  <c r="J770" i="8" s="1"/>
  <c r="O774" i="8"/>
  <c r="I774" i="8" s="1"/>
  <c r="J774" i="8" s="1"/>
  <c r="O776" i="8"/>
  <c r="I776" i="8" s="1"/>
  <c r="J776" i="8" s="1"/>
  <c r="O786" i="8"/>
  <c r="I786" i="8" s="1"/>
  <c r="J786" i="8" s="1"/>
  <c r="O790" i="8"/>
  <c r="I790" i="8" s="1"/>
  <c r="J790" i="8" s="1"/>
  <c r="O792" i="8"/>
  <c r="I792" i="8" s="1"/>
  <c r="J792" i="8" s="1"/>
  <c r="O901" i="8"/>
  <c r="I901" i="8" s="1"/>
  <c r="J901" i="8" s="1"/>
  <c r="O905" i="8"/>
  <c r="I905" i="8" s="1"/>
  <c r="J905" i="8" s="1"/>
  <c r="O911" i="8"/>
  <c r="O927" i="8"/>
  <c r="I927" i="8" s="1"/>
  <c r="J927" i="8" s="1"/>
  <c r="O933" i="8"/>
  <c r="I933" i="8" s="1"/>
  <c r="J933" i="8" s="1"/>
  <c r="O953" i="8"/>
  <c r="O1022" i="8"/>
  <c r="I1022" i="8" s="1"/>
  <c r="J1022" i="8" s="1"/>
  <c r="O1093" i="8"/>
  <c r="I1093" i="8" s="1"/>
  <c r="J1093" i="8" s="1"/>
  <c r="O1097" i="8"/>
  <c r="I1097" i="8" s="1"/>
  <c r="J1097" i="8" s="1"/>
  <c r="O1142" i="8"/>
  <c r="O1316" i="8"/>
  <c r="I1316" i="8" s="1"/>
  <c r="J1316" i="8" s="1"/>
  <c r="O1353" i="8"/>
  <c r="O1361" i="8"/>
  <c r="I1361" i="8" s="1"/>
  <c r="J1361" i="8" s="1"/>
  <c r="O1367" i="8"/>
  <c r="I1367" i="8" s="1"/>
  <c r="J1367" i="8" s="1"/>
  <c r="O1369" i="8"/>
  <c r="O1371" i="8"/>
  <c r="O1375" i="8"/>
  <c r="I1375" i="8" s="1"/>
  <c r="J1375" i="8" s="1"/>
  <c r="O1377" i="8"/>
  <c r="O1379" i="8"/>
  <c r="I1379" i="8" s="1"/>
  <c r="J1379" i="8" s="1"/>
  <c r="O1381" i="8"/>
  <c r="I1381" i="8" s="1"/>
  <c r="J1381" i="8" s="1"/>
  <c r="O1383" i="8"/>
  <c r="I1383" i="8" s="1"/>
  <c r="J1383" i="8" s="1"/>
  <c r="O1454" i="8"/>
  <c r="I1454" i="8" s="1"/>
  <c r="J1454" i="8" s="1"/>
  <c r="O1456" i="8"/>
  <c r="O281" i="8"/>
  <c r="I281" i="8" s="1"/>
  <c r="J281" i="8" s="1"/>
  <c r="O294" i="8"/>
  <c r="O431" i="8"/>
  <c r="I431" i="8" s="1"/>
  <c r="J431" i="8" s="1"/>
  <c r="O449" i="8"/>
  <c r="I449" i="8" s="1"/>
  <c r="J449" i="8" s="1"/>
  <c r="O501" i="8"/>
  <c r="I501" i="8" s="1"/>
  <c r="J501" i="8" s="1"/>
  <c r="O107" i="8"/>
  <c r="I107" i="8" s="1"/>
  <c r="J107" i="8" s="1"/>
  <c r="O112" i="8"/>
  <c r="O114" i="8"/>
  <c r="I114" i="8" s="1"/>
  <c r="J114" i="8" s="1"/>
  <c r="O152" i="8"/>
  <c r="I152" i="8" s="1"/>
  <c r="J152" i="8" s="1"/>
  <c r="O156" i="8"/>
  <c r="I156" i="8" s="1"/>
  <c r="J156" i="8" s="1"/>
  <c r="O160" i="8"/>
  <c r="I160" i="8" s="1"/>
  <c r="J160" i="8" s="1"/>
  <c r="O164" i="8"/>
  <c r="I164" i="8" s="1"/>
  <c r="J164" i="8" s="1"/>
  <c r="O168" i="8"/>
  <c r="I168" i="8" s="1"/>
  <c r="J168" i="8" s="1"/>
  <c r="O174" i="8"/>
  <c r="O180" i="8"/>
  <c r="O184" i="8"/>
  <c r="I184" i="8" s="1"/>
  <c r="J184" i="8" s="1"/>
  <c r="O190" i="8"/>
  <c r="I190" i="8" s="1"/>
  <c r="J190" i="8" s="1"/>
  <c r="O196" i="8"/>
  <c r="I196" i="8" s="1"/>
  <c r="J196" i="8" s="1"/>
  <c r="O198" i="8"/>
  <c r="I198" i="8" s="1"/>
  <c r="J198" i="8" s="1"/>
  <c r="O202" i="8"/>
  <c r="I202" i="8" s="1"/>
  <c r="J202" i="8" s="1"/>
  <c r="O235" i="8"/>
  <c r="I235" i="8" s="1"/>
  <c r="J235" i="8" s="1"/>
  <c r="O239" i="8"/>
  <c r="I239" i="8" s="1"/>
  <c r="J239" i="8" s="1"/>
  <c r="O243" i="8"/>
  <c r="I243" i="8" s="1"/>
  <c r="J243" i="8" s="1"/>
  <c r="O245" i="8"/>
  <c r="I245" i="8" s="1"/>
  <c r="J245" i="8" s="1"/>
  <c r="O249" i="8"/>
  <c r="I249" i="8" s="1"/>
  <c r="J249" i="8" s="1"/>
  <c r="O251" i="8"/>
  <c r="I251" i="8" s="1"/>
  <c r="J251" i="8" s="1"/>
  <c r="O253" i="8"/>
  <c r="I253" i="8" s="1"/>
  <c r="J253" i="8" s="1"/>
  <c r="O255" i="8"/>
  <c r="I255" i="8" s="1"/>
  <c r="J255" i="8" s="1"/>
  <c r="O273" i="8"/>
  <c r="I273" i="8" s="1"/>
  <c r="J273" i="8" s="1"/>
  <c r="O277" i="8"/>
  <c r="I277" i="8" s="1"/>
  <c r="J277" i="8" s="1"/>
  <c r="O283" i="8"/>
  <c r="I283" i="8" s="1"/>
  <c r="J283" i="8" s="1"/>
  <c r="O302" i="8"/>
  <c r="I302" i="8" s="1"/>
  <c r="J302" i="8" s="1"/>
  <c r="O308" i="8"/>
  <c r="O314" i="8"/>
  <c r="I314" i="8" s="1"/>
  <c r="J314" i="8" s="1"/>
  <c r="O325" i="8"/>
  <c r="I325" i="8" s="1"/>
  <c r="J325" i="8" s="1"/>
  <c r="O333" i="8"/>
  <c r="I333" i="8" s="1"/>
  <c r="J333" i="8" s="1"/>
  <c r="O342" i="8"/>
  <c r="I342" i="8" s="1"/>
  <c r="J342" i="8" s="1"/>
  <c r="O346" i="8"/>
  <c r="I346" i="8" s="1"/>
  <c r="J346" i="8" s="1"/>
  <c r="O374" i="8"/>
  <c r="O378" i="8"/>
  <c r="I378" i="8" s="1"/>
  <c r="J378" i="8" s="1"/>
  <c r="O397" i="8"/>
  <c r="I397" i="8" s="1"/>
  <c r="J397" i="8" s="1"/>
  <c r="O399" i="8"/>
  <c r="I399" i="8" s="1"/>
  <c r="J399" i="8" s="1"/>
  <c r="O94" i="8"/>
  <c r="I94" i="8" s="1"/>
  <c r="J94" i="8" s="1"/>
  <c r="O98" i="8"/>
  <c r="I98" i="8" s="1"/>
  <c r="J98" i="8" s="1"/>
  <c r="O100" i="8"/>
  <c r="O282" i="8"/>
  <c r="I282" i="8" s="1"/>
  <c r="J282" i="8" s="1"/>
  <c r="O284" i="8"/>
  <c r="I284" i="8" s="1"/>
  <c r="J284" i="8" s="1"/>
  <c r="O287" i="8"/>
  <c r="O292" i="8"/>
  <c r="O295" i="8"/>
  <c r="O357" i="8"/>
  <c r="O361" i="8"/>
  <c r="O365" i="8"/>
  <c r="O387" i="8"/>
  <c r="I387" i="8" s="1"/>
  <c r="J387" i="8" s="1"/>
  <c r="O425" i="8"/>
  <c r="O429" i="8"/>
  <c r="O439" i="8"/>
  <c r="I439" i="8" s="1"/>
  <c r="J439" i="8" s="1"/>
  <c r="O447" i="8"/>
  <c r="I447" i="8" s="1"/>
  <c r="J447" i="8" s="1"/>
  <c r="O495" i="8"/>
  <c r="I495" i="8" s="1"/>
  <c r="J495" i="8" s="1"/>
  <c r="O507" i="8"/>
  <c r="I507" i="8" s="1"/>
  <c r="J507" i="8" s="1"/>
  <c r="O509" i="8"/>
  <c r="I509" i="8" s="1"/>
  <c r="J509" i="8" s="1"/>
  <c r="O511" i="8"/>
  <c r="I511" i="8" s="1"/>
  <c r="J511" i="8" s="1"/>
  <c r="O513" i="8"/>
  <c r="I513" i="8" s="1"/>
  <c r="J513" i="8" s="1"/>
  <c r="O236" i="8"/>
  <c r="O240" i="8"/>
  <c r="O272" i="8"/>
  <c r="O278" i="8"/>
  <c r="I278" i="8" s="1"/>
  <c r="J278" i="8" s="1"/>
  <c r="O299" i="8"/>
  <c r="O303" i="8"/>
  <c r="O326" i="8"/>
  <c r="I326" i="8" s="1"/>
  <c r="J326" i="8" s="1"/>
  <c r="O330" i="8"/>
  <c r="I330" i="8" s="1"/>
  <c r="J330" i="8" s="1"/>
  <c r="O341" i="8"/>
  <c r="I341" i="8" s="1"/>
  <c r="J341" i="8" s="1"/>
  <c r="O345" i="8"/>
  <c r="I345" i="8" s="1"/>
  <c r="J345" i="8" s="1"/>
  <c r="O373" i="8"/>
  <c r="O393" i="8"/>
  <c r="I393" i="8" s="1"/>
  <c r="J393" i="8" s="1"/>
  <c r="O403" i="8"/>
  <c r="I403" i="8" s="1"/>
  <c r="J403" i="8" s="1"/>
  <c r="O410" i="8"/>
  <c r="I410" i="8" s="1"/>
  <c r="J410" i="8" s="1"/>
  <c r="O421" i="8"/>
  <c r="I421" i="8" s="1"/>
  <c r="J421" i="8" s="1"/>
  <c r="O499" i="8"/>
  <c r="I499" i="8" s="1"/>
  <c r="J499" i="8" s="1"/>
  <c r="O755" i="8"/>
  <c r="I755" i="8" s="1"/>
  <c r="J755" i="8" s="1"/>
  <c r="O765" i="8"/>
  <c r="O791" i="8"/>
  <c r="I791" i="8" s="1"/>
  <c r="J791" i="8" s="1"/>
  <c r="O797" i="8"/>
  <c r="O799" i="8"/>
  <c r="O801" i="8"/>
  <c r="O803" i="8"/>
  <c r="O805" i="8"/>
  <c r="O807" i="8"/>
  <c r="O809" i="8"/>
  <c r="O811" i="8"/>
  <c r="O821" i="8"/>
  <c r="I821" i="8" s="1"/>
  <c r="J821" i="8" s="1"/>
  <c r="O828" i="8"/>
  <c r="O830" i="8"/>
  <c r="I830" i="8" s="1"/>
  <c r="J830" i="8" s="1"/>
  <c r="O834" i="8"/>
  <c r="I834" i="8" s="1"/>
  <c r="J834" i="8" s="1"/>
  <c r="O838" i="8"/>
  <c r="I838" i="8" s="1"/>
  <c r="J838" i="8" s="1"/>
  <c r="O926" i="8"/>
  <c r="I926" i="8" s="1"/>
  <c r="J926" i="8" s="1"/>
  <c r="O961" i="8"/>
  <c r="I961" i="8" s="1"/>
  <c r="J961" i="8" s="1"/>
  <c r="O963" i="8"/>
  <c r="I963" i="8" s="1"/>
  <c r="J963" i="8" s="1"/>
  <c r="O965" i="8"/>
  <c r="I965" i="8" s="1"/>
  <c r="J965" i="8" s="1"/>
  <c r="O967" i="8"/>
  <c r="I967" i="8" s="1"/>
  <c r="J967" i="8" s="1"/>
  <c r="O969" i="8"/>
  <c r="I969" i="8" s="1"/>
  <c r="J969" i="8" s="1"/>
  <c r="O971" i="8"/>
  <c r="I971" i="8" s="1"/>
  <c r="J971" i="8" s="1"/>
  <c r="O973" i="8"/>
  <c r="I973" i="8" s="1"/>
  <c r="J973" i="8" s="1"/>
  <c r="O975" i="8"/>
  <c r="I975" i="8" s="1"/>
  <c r="J975" i="8" s="1"/>
  <c r="O977" i="8"/>
  <c r="I977" i="8" s="1"/>
  <c r="J977" i="8" s="1"/>
  <c r="O979" i="8"/>
  <c r="I979" i="8" s="1"/>
  <c r="J979" i="8" s="1"/>
  <c r="O981" i="8"/>
  <c r="I981" i="8" s="1"/>
  <c r="J981" i="8" s="1"/>
  <c r="O983" i="8"/>
  <c r="I983" i="8" s="1"/>
  <c r="J983" i="8" s="1"/>
  <c r="O985" i="8"/>
  <c r="I985" i="8" s="1"/>
  <c r="J985" i="8" s="1"/>
  <c r="O1035" i="8"/>
  <c r="I1035" i="8" s="1"/>
  <c r="J1035" i="8" s="1"/>
  <c r="O1124" i="8"/>
  <c r="I1124" i="8" s="1"/>
  <c r="J1124" i="8" s="1"/>
  <c r="O1166" i="8"/>
  <c r="I1166" i="8" s="1"/>
  <c r="J1166" i="8" s="1"/>
  <c r="O526" i="8"/>
  <c r="I526" i="8" s="1"/>
  <c r="J526" i="8" s="1"/>
  <c r="O528" i="8"/>
  <c r="I528" i="8" s="1"/>
  <c r="J528" i="8" s="1"/>
  <c r="O530" i="8"/>
  <c r="I530" i="8" s="1"/>
  <c r="J530" i="8" s="1"/>
  <c r="O532" i="8"/>
  <c r="I532" i="8" s="1"/>
  <c r="J532" i="8" s="1"/>
  <c r="O536" i="8"/>
  <c r="O540" i="8"/>
  <c r="O544" i="8"/>
  <c r="O548" i="8"/>
  <c r="O552" i="8"/>
  <c r="O556" i="8"/>
  <c r="I556" i="8" s="1"/>
  <c r="J556" i="8" s="1"/>
  <c r="O582" i="8"/>
  <c r="I582" i="8" s="1"/>
  <c r="J582" i="8" s="1"/>
  <c r="O584" i="8"/>
  <c r="I584" i="8" s="1"/>
  <c r="J584" i="8" s="1"/>
  <c r="O586" i="8"/>
  <c r="I586" i="8" s="1"/>
  <c r="J586" i="8" s="1"/>
  <c r="O588" i="8"/>
  <c r="I588" i="8" s="1"/>
  <c r="J588" i="8" s="1"/>
  <c r="O590" i="8"/>
  <c r="I590" i="8" s="1"/>
  <c r="J590" i="8" s="1"/>
  <c r="O594" i="8"/>
  <c r="O596" i="8"/>
  <c r="I596" i="8" s="1"/>
  <c r="J596" i="8" s="1"/>
  <c r="O598" i="8"/>
  <c r="O600" i="8"/>
  <c r="O602" i="8"/>
  <c r="O604" i="8"/>
  <c r="O606" i="8"/>
  <c r="O610" i="8"/>
  <c r="I610" i="8" s="1"/>
  <c r="J610" i="8" s="1"/>
  <c r="O614" i="8"/>
  <c r="I614" i="8" s="1"/>
  <c r="J614" i="8" s="1"/>
  <c r="O616" i="8"/>
  <c r="O620" i="8"/>
  <c r="O624" i="8"/>
  <c r="O628" i="8"/>
  <c r="O632" i="8"/>
  <c r="O636" i="8"/>
  <c r="O640" i="8"/>
  <c r="O644" i="8"/>
  <c r="I644" i="8" s="1"/>
  <c r="J644" i="8" s="1"/>
  <c r="O648" i="8"/>
  <c r="I648" i="8" s="1"/>
  <c r="J648" i="8" s="1"/>
  <c r="O652" i="8"/>
  <c r="I652" i="8" s="1"/>
  <c r="J652" i="8" s="1"/>
  <c r="O656" i="8"/>
  <c r="I656" i="8" s="1"/>
  <c r="J656" i="8" s="1"/>
  <c r="O660" i="8"/>
  <c r="I660" i="8" s="1"/>
  <c r="J660" i="8" s="1"/>
  <c r="O664" i="8"/>
  <c r="I664" i="8" s="1"/>
  <c r="J664" i="8" s="1"/>
  <c r="O668" i="8"/>
  <c r="I668" i="8" s="1"/>
  <c r="J668" i="8" s="1"/>
  <c r="O672" i="8"/>
  <c r="I672" i="8" s="1"/>
  <c r="J672" i="8" s="1"/>
  <c r="O678" i="8"/>
  <c r="O684" i="8"/>
  <c r="O690" i="8"/>
  <c r="O692" i="8"/>
  <c r="O694" i="8"/>
  <c r="O698" i="8"/>
  <c r="I698" i="8" s="1"/>
  <c r="J698" i="8" s="1"/>
  <c r="O702" i="8"/>
  <c r="I702" i="8" s="1"/>
  <c r="J702" i="8" s="1"/>
  <c r="O704" i="8"/>
  <c r="O706" i="8"/>
  <c r="I706" i="8" s="1"/>
  <c r="J706" i="8" s="1"/>
  <c r="O708" i="8"/>
  <c r="I708" i="8" s="1"/>
  <c r="J708" i="8" s="1"/>
  <c r="O710" i="8"/>
  <c r="I710" i="8" s="1"/>
  <c r="J710" i="8" s="1"/>
  <c r="O760" i="8"/>
  <c r="O766" i="8"/>
  <c r="O780" i="8"/>
  <c r="I780" i="8" s="1"/>
  <c r="J780" i="8" s="1"/>
  <c r="O796" i="8"/>
  <c r="I796" i="8" s="1"/>
  <c r="J796" i="8" s="1"/>
  <c r="O825" i="8"/>
  <c r="I825" i="8" s="1"/>
  <c r="J825" i="8" s="1"/>
  <c r="O827" i="8"/>
  <c r="I827" i="8" s="1"/>
  <c r="J827" i="8" s="1"/>
  <c r="O840" i="8"/>
  <c r="O844" i="8"/>
  <c r="I844" i="8" s="1"/>
  <c r="J844" i="8" s="1"/>
  <c r="O848" i="8"/>
  <c r="I848" i="8" s="1"/>
  <c r="J848" i="8" s="1"/>
  <c r="O852" i="8"/>
  <c r="I852" i="8" s="1"/>
  <c r="J852" i="8" s="1"/>
  <c r="O856" i="8"/>
  <c r="I856" i="8" s="1"/>
  <c r="J856" i="8" s="1"/>
  <c r="O860" i="8"/>
  <c r="I860" i="8" s="1"/>
  <c r="J860" i="8" s="1"/>
  <c r="O902" i="8"/>
  <c r="I902" i="8" s="1"/>
  <c r="J902" i="8" s="1"/>
  <c r="O904" i="8"/>
  <c r="I904" i="8" s="1"/>
  <c r="J904" i="8" s="1"/>
  <c r="O908" i="8"/>
  <c r="I908" i="8" s="1"/>
  <c r="J908" i="8" s="1"/>
  <c r="O916" i="8"/>
  <c r="I916" i="8" s="1"/>
  <c r="J916" i="8" s="1"/>
  <c r="O934" i="8"/>
  <c r="O940" i="8"/>
  <c r="I940" i="8" s="1"/>
  <c r="J940" i="8" s="1"/>
  <c r="O957" i="8"/>
  <c r="I957" i="8" s="1"/>
  <c r="J957" i="8" s="1"/>
  <c r="O959" i="8"/>
  <c r="I959" i="8" s="1"/>
  <c r="J959" i="8" s="1"/>
  <c r="O992" i="8"/>
  <c r="I992" i="8" s="1"/>
  <c r="J992" i="8" s="1"/>
  <c r="O1018" i="8"/>
  <c r="I1018" i="8" s="1"/>
  <c r="J1018" i="8" s="1"/>
  <c r="O1020" i="8"/>
  <c r="I1020" i="8" s="1"/>
  <c r="J1020" i="8" s="1"/>
  <c r="O1041" i="8"/>
  <c r="I1041" i="8" s="1"/>
  <c r="J1041" i="8" s="1"/>
  <c r="O1154" i="8"/>
  <c r="O987" i="8"/>
  <c r="I987" i="8" s="1"/>
  <c r="J987" i="8" s="1"/>
  <c r="O989" i="8"/>
  <c r="I989" i="8" s="1"/>
  <c r="J989" i="8" s="1"/>
  <c r="O993" i="8"/>
  <c r="O995" i="8"/>
  <c r="I995" i="8" s="1"/>
  <c r="J995" i="8" s="1"/>
  <c r="O997" i="8"/>
  <c r="I997" i="8" s="1"/>
  <c r="J997" i="8" s="1"/>
  <c r="O999" i="8"/>
  <c r="I999" i="8" s="1"/>
  <c r="J999" i="8" s="1"/>
  <c r="O1001" i="8"/>
  <c r="I1001" i="8" s="1"/>
  <c r="J1001" i="8" s="1"/>
  <c r="O1003" i="8"/>
  <c r="I1003" i="8" s="1"/>
  <c r="J1003" i="8" s="1"/>
  <c r="O1005" i="8"/>
  <c r="I1005" i="8" s="1"/>
  <c r="J1005" i="8" s="1"/>
  <c r="O1007" i="8"/>
  <c r="I1007" i="8" s="1"/>
  <c r="J1007" i="8" s="1"/>
  <c r="O1009" i="8"/>
  <c r="I1009" i="8" s="1"/>
  <c r="J1009" i="8" s="1"/>
  <c r="O1011" i="8"/>
  <c r="I1011" i="8" s="1"/>
  <c r="J1011" i="8" s="1"/>
  <c r="O1044" i="8"/>
  <c r="I1044" i="8" s="1"/>
  <c r="J1044" i="8" s="1"/>
  <c r="O1086" i="8"/>
  <c r="O1109" i="8"/>
  <c r="I1109" i="8" s="1"/>
  <c r="J1109" i="8" s="1"/>
  <c r="O1113" i="8"/>
  <c r="I1113" i="8" s="1"/>
  <c r="J1113" i="8" s="1"/>
  <c r="O1138" i="8"/>
  <c r="O1147" i="8"/>
  <c r="O1149" i="8"/>
  <c r="O1151" i="8"/>
  <c r="O1153" i="8"/>
  <c r="O1159" i="8"/>
  <c r="I1159" i="8" s="1"/>
  <c r="J1159" i="8" s="1"/>
  <c r="O1243" i="8"/>
  <c r="I1243" i="8" s="1"/>
  <c r="J1243" i="8" s="1"/>
  <c r="O1272" i="8"/>
  <c r="I1272" i="8" s="1"/>
  <c r="J1272" i="8" s="1"/>
  <c r="O1288" i="8"/>
  <c r="I1288" i="8" s="1"/>
  <c r="J1288" i="8" s="1"/>
  <c r="O1292" i="8"/>
  <c r="I1292" i="8" s="1"/>
  <c r="J1292" i="8" s="1"/>
  <c r="O1294" i="8"/>
  <c r="O1296" i="8"/>
  <c r="O1298" i="8"/>
  <c r="O1300" i="8"/>
  <c r="O1302" i="8"/>
  <c r="O1304" i="8"/>
  <c r="O1306" i="8"/>
  <c r="O1309" i="8"/>
  <c r="I1309" i="8" s="1"/>
  <c r="J1309" i="8" s="1"/>
  <c r="O1311" i="8"/>
  <c r="I1311" i="8" s="1"/>
  <c r="J1311" i="8" s="1"/>
  <c r="O1315" i="8"/>
  <c r="I1315" i="8" s="1"/>
  <c r="J1315" i="8" s="1"/>
  <c r="O1318" i="8"/>
  <c r="I1318" i="8" s="1"/>
  <c r="J1318" i="8" s="1"/>
  <c r="O1320" i="8"/>
  <c r="I1320" i="8" s="1"/>
  <c r="J1320" i="8" s="1"/>
  <c r="O1322" i="8"/>
  <c r="I1322" i="8" s="1"/>
  <c r="J1322" i="8" s="1"/>
  <c r="O1325" i="8"/>
  <c r="I1325" i="8" s="1"/>
  <c r="J1325" i="8" s="1"/>
  <c r="O1329" i="8"/>
  <c r="I1329" i="8" s="1"/>
  <c r="J1329" i="8" s="1"/>
  <c r="O1336" i="8"/>
  <c r="I1336" i="8" s="1"/>
  <c r="J1336" i="8" s="1"/>
  <c r="O1338" i="8"/>
  <c r="O1340" i="8"/>
  <c r="O1342" i="8"/>
  <c r="O1344" i="8"/>
  <c r="O1349" i="8"/>
  <c r="O1356" i="8"/>
  <c r="I1356" i="8" s="1"/>
  <c r="J1356" i="8" s="1"/>
  <c r="O1360" i="8"/>
  <c r="I1360" i="8" s="1"/>
  <c r="J1360" i="8" s="1"/>
  <c r="O1366" i="8"/>
  <c r="O1388" i="8"/>
  <c r="I1388" i="8" s="1"/>
  <c r="J1388" i="8" s="1"/>
  <c r="O1394" i="8"/>
  <c r="O1396" i="8"/>
  <c r="I1396" i="8" s="1"/>
  <c r="J1396" i="8" s="1"/>
  <c r="O1407" i="8"/>
  <c r="O1436" i="8"/>
  <c r="O1449" i="8"/>
  <c r="O1451" i="8"/>
  <c r="I1451" i="8" s="1"/>
  <c r="J1451" i="8" s="1"/>
  <c r="O1475" i="8"/>
  <c r="I1475" i="8" s="1"/>
  <c r="J1475" i="8" s="1"/>
  <c r="O1125" i="8"/>
  <c r="I1125" i="8" s="1"/>
  <c r="J1125" i="8" s="1"/>
  <c r="O1134" i="8"/>
  <c r="O1167" i="8"/>
  <c r="I1167" i="8" s="1"/>
  <c r="J1167" i="8" s="1"/>
  <c r="O1146" i="8"/>
  <c r="O1152" i="8"/>
  <c r="I1152" i="8" s="1"/>
  <c r="J1152" i="8" s="1"/>
  <c r="O1160" i="8"/>
  <c r="I1160" i="8" s="1"/>
  <c r="J1160" i="8" s="1"/>
  <c r="O1162" i="8"/>
  <c r="I1162" i="8" s="1"/>
  <c r="J1162" i="8" s="1"/>
  <c r="O1289" i="8"/>
  <c r="O1293" i="8"/>
  <c r="O1295" i="8"/>
  <c r="I1295" i="8" s="1"/>
  <c r="J1295" i="8" s="1"/>
  <c r="O1297" i="8"/>
  <c r="I1297" i="8" s="1"/>
  <c r="J1297" i="8" s="1"/>
  <c r="O1299" i="8"/>
  <c r="I1299" i="8" s="1"/>
  <c r="J1299" i="8" s="1"/>
  <c r="O1301" i="8"/>
  <c r="I1301" i="8" s="1"/>
  <c r="J1301" i="8" s="1"/>
  <c r="O1303" i="8"/>
  <c r="I1303" i="8" s="1"/>
  <c r="J1303" i="8" s="1"/>
  <c r="O1305" i="8"/>
  <c r="I1305" i="8" s="1"/>
  <c r="J1305" i="8" s="1"/>
  <c r="O1307" i="8"/>
  <c r="I1307" i="8" s="1"/>
  <c r="J1307" i="8" s="1"/>
  <c r="O1310" i="8"/>
  <c r="I1310" i="8" s="1"/>
  <c r="J1310" i="8" s="1"/>
  <c r="O1312" i="8"/>
  <c r="I1312" i="8" s="1"/>
  <c r="J1312" i="8" s="1"/>
  <c r="O1317" i="8"/>
  <c r="I1317" i="8" s="1"/>
  <c r="J1317" i="8" s="1"/>
  <c r="O1319" i="8"/>
  <c r="I1319" i="8" s="1"/>
  <c r="J1319" i="8" s="1"/>
  <c r="O1337" i="8"/>
  <c r="O1341" i="8"/>
  <c r="O1348" i="8"/>
  <c r="O1351" i="8"/>
  <c r="O1357" i="8"/>
  <c r="I1357" i="8" s="1"/>
  <c r="J1357" i="8" s="1"/>
  <c r="O1359" i="8"/>
  <c r="I1359" i="8" s="1"/>
  <c r="J1359" i="8" s="1"/>
  <c r="O1364" i="8"/>
  <c r="I1364" i="8" s="1"/>
  <c r="J1364" i="8" s="1"/>
  <c r="O1389" i="8"/>
  <c r="I1389" i="8" s="1"/>
  <c r="J1389" i="8" s="1"/>
  <c r="O1393" i="8"/>
  <c r="I1393" i="8" s="1"/>
  <c r="J1393" i="8" s="1"/>
  <c r="O1395" i="8"/>
  <c r="O1397" i="8"/>
  <c r="O1415" i="8"/>
  <c r="O1417" i="8"/>
  <c r="I1417" i="8" s="1"/>
  <c r="J1417" i="8" s="1"/>
  <c r="O1432" i="8"/>
  <c r="O1448" i="8"/>
  <c r="I1448" i="8" s="1"/>
  <c r="J1448" i="8" s="1"/>
  <c r="O1450" i="8"/>
  <c r="O1452" i="8"/>
  <c r="O1460" i="8"/>
  <c r="I1460" i="8" s="1"/>
  <c r="J1460" i="8" s="1"/>
  <c r="O1480" i="8"/>
  <c r="I1480" i="8" s="1"/>
  <c r="J1480" i="8" s="1"/>
  <c r="O1482" i="8"/>
  <c r="O1484" i="8"/>
  <c r="O1486" i="8"/>
  <c r="I1486" i="8" s="1"/>
  <c r="J1486" i="8" s="1"/>
  <c r="O106" i="8"/>
  <c r="I106" i="8" s="1"/>
  <c r="J106" i="8" s="1"/>
  <c r="O116" i="8"/>
  <c r="O118" i="8"/>
  <c r="I118" i="8" s="1"/>
  <c r="J118" i="8" s="1"/>
  <c r="O120" i="8"/>
  <c r="I120" i="8" s="1"/>
  <c r="J120" i="8" s="1"/>
  <c r="O122" i="8"/>
  <c r="I122" i="8" s="1"/>
  <c r="J122" i="8" s="1"/>
  <c r="O124" i="8"/>
  <c r="I124" i="8" s="1"/>
  <c r="J124" i="8" s="1"/>
  <c r="O126" i="8"/>
  <c r="I126" i="8" s="1"/>
  <c r="J126" i="8" s="1"/>
  <c r="O128" i="8"/>
  <c r="I128" i="8" s="1"/>
  <c r="J128" i="8" s="1"/>
  <c r="O130" i="8"/>
  <c r="I130" i="8" s="1"/>
  <c r="J130" i="8" s="1"/>
  <c r="O132" i="8"/>
  <c r="I132" i="8" s="1"/>
  <c r="J132" i="8" s="1"/>
  <c r="O134" i="8"/>
  <c r="I134" i="8" s="1"/>
  <c r="J134" i="8" s="1"/>
  <c r="O136" i="8"/>
  <c r="I136" i="8" s="1"/>
  <c r="J136" i="8" s="1"/>
  <c r="O138" i="8"/>
  <c r="I138" i="8" s="1"/>
  <c r="J138" i="8" s="1"/>
  <c r="O140" i="8"/>
  <c r="I140" i="8" s="1"/>
  <c r="J140" i="8" s="1"/>
  <c r="O142" i="8"/>
  <c r="I142" i="8" s="1"/>
  <c r="J142" i="8" s="1"/>
  <c r="O144" i="8"/>
  <c r="I144" i="8" s="1"/>
  <c r="J144" i="8" s="1"/>
  <c r="O146" i="8"/>
  <c r="I146" i="8" s="1"/>
  <c r="J146" i="8" s="1"/>
  <c r="O148" i="8"/>
  <c r="I148" i="8" s="1"/>
  <c r="J148" i="8" s="1"/>
  <c r="O150" i="8"/>
  <c r="I150" i="8" s="1"/>
  <c r="J150" i="8" s="1"/>
  <c r="O154" i="8"/>
  <c r="I154" i="8" s="1"/>
  <c r="J154" i="8" s="1"/>
  <c r="O158" i="8"/>
  <c r="I158" i="8" s="1"/>
  <c r="J158" i="8" s="1"/>
  <c r="O162" i="8"/>
  <c r="I162" i="8" s="1"/>
  <c r="J162" i="8" s="1"/>
  <c r="O166" i="8"/>
  <c r="I166" i="8" s="1"/>
  <c r="J166" i="8" s="1"/>
  <c r="O170" i="8"/>
  <c r="I170" i="8" s="1"/>
  <c r="J170" i="8" s="1"/>
  <c r="O172" i="8"/>
  <c r="O176" i="8"/>
  <c r="I176" i="8" s="1"/>
  <c r="J176" i="8" s="1"/>
  <c r="O178" i="8"/>
  <c r="O182" i="8"/>
  <c r="I182" i="8" s="1"/>
  <c r="J182" i="8" s="1"/>
  <c r="O186" i="8"/>
  <c r="I186" i="8" s="1"/>
  <c r="J186" i="8" s="1"/>
  <c r="O188" i="8"/>
  <c r="I188" i="8" s="1"/>
  <c r="J188" i="8" s="1"/>
  <c r="O192" i="8"/>
  <c r="I192" i="8" s="1"/>
  <c r="J192" i="8" s="1"/>
  <c r="O194" i="8"/>
  <c r="I194" i="8" s="1"/>
  <c r="J194" i="8" s="1"/>
  <c r="O200" i="8"/>
  <c r="I200" i="8" s="1"/>
  <c r="J200" i="8" s="1"/>
  <c r="O204" i="8"/>
  <c r="I204" i="8" s="1"/>
  <c r="J204" i="8" s="1"/>
  <c r="O206" i="8"/>
  <c r="I206" i="8" s="1"/>
  <c r="J206" i="8" s="1"/>
  <c r="O208" i="8"/>
  <c r="I208" i="8" s="1"/>
  <c r="J208" i="8" s="1"/>
  <c r="O210" i="8"/>
  <c r="I210" i="8" s="1"/>
  <c r="J210" i="8" s="1"/>
  <c r="O212" i="8"/>
  <c r="I212" i="8" s="1"/>
  <c r="J212" i="8" s="1"/>
  <c r="O214" i="8"/>
  <c r="I214" i="8" s="1"/>
  <c r="J214" i="8" s="1"/>
  <c r="O216" i="8"/>
  <c r="I216" i="8" s="1"/>
  <c r="J216" i="8" s="1"/>
  <c r="O218" i="8"/>
  <c r="I218" i="8" s="1"/>
  <c r="J218" i="8" s="1"/>
  <c r="O220" i="8"/>
  <c r="I220" i="8" s="1"/>
  <c r="J220" i="8" s="1"/>
  <c r="O222" i="8"/>
  <c r="I222" i="8" s="1"/>
  <c r="J222" i="8" s="1"/>
  <c r="O224" i="8"/>
  <c r="I224" i="8" s="1"/>
  <c r="J224" i="8" s="1"/>
  <c r="O226" i="8"/>
  <c r="I226" i="8" s="1"/>
  <c r="J226" i="8" s="1"/>
  <c r="O228" i="8"/>
  <c r="I228" i="8" s="1"/>
  <c r="J228" i="8" s="1"/>
  <c r="O230" i="8"/>
  <c r="I230" i="8" s="1"/>
  <c r="J230" i="8" s="1"/>
  <c r="O234" i="8"/>
  <c r="O238" i="8"/>
  <c r="O242" i="8"/>
  <c r="O244" i="8"/>
  <c r="I244" i="8" s="1"/>
  <c r="J244" i="8" s="1"/>
  <c r="O246" i="8"/>
  <c r="I246" i="8" s="1"/>
  <c r="J246" i="8" s="1"/>
  <c r="O248" i="8"/>
  <c r="O250" i="8"/>
  <c r="I250" i="8" s="1"/>
  <c r="J250" i="8" s="1"/>
  <c r="O252" i="8"/>
  <c r="I252" i="8" s="1"/>
  <c r="J252" i="8" s="1"/>
  <c r="O254" i="8"/>
  <c r="I254" i="8" s="1"/>
  <c r="J254" i="8" s="1"/>
  <c r="O256" i="8"/>
  <c r="I256" i="8" s="1"/>
  <c r="J256" i="8" s="1"/>
  <c r="O258" i="8"/>
  <c r="I258" i="8" s="1"/>
  <c r="J258" i="8" s="1"/>
  <c r="O260" i="8"/>
  <c r="I260" i="8" s="1"/>
  <c r="J260" i="8" s="1"/>
  <c r="O262" i="8"/>
  <c r="I262" i="8" s="1"/>
  <c r="J262" i="8" s="1"/>
  <c r="O264" i="8"/>
  <c r="O266" i="8"/>
  <c r="O268" i="8"/>
  <c r="O275" i="8"/>
  <c r="I275" i="8" s="1"/>
  <c r="J275" i="8" s="1"/>
  <c r="O316" i="8"/>
  <c r="I316" i="8" s="1"/>
  <c r="J316" i="8" s="1"/>
  <c r="O321" i="8"/>
  <c r="I321" i="8" s="1"/>
  <c r="J321" i="8" s="1"/>
  <c r="O332" i="8"/>
  <c r="I332" i="8" s="1"/>
  <c r="J332" i="8" s="1"/>
  <c r="O337" i="8"/>
  <c r="I337" i="8" s="1"/>
  <c r="J337" i="8" s="1"/>
  <c r="O348" i="8"/>
  <c r="I348" i="8" s="1"/>
  <c r="J348" i="8" s="1"/>
  <c r="O104" i="8"/>
  <c r="I104" i="8" s="1"/>
  <c r="J104" i="8" s="1"/>
  <c r="O108" i="8"/>
  <c r="I108" i="8" s="1"/>
  <c r="J108" i="8" s="1"/>
  <c r="O113" i="8"/>
  <c r="I113" i="8" s="1"/>
  <c r="J113" i="8" s="1"/>
  <c r="O115" i="8"/>
  <c r="I115" i="8" s="1"/>
  <c r="J115" i="8" s="1"/>
  <c r="O155" i="8"/>
  <c r="O159" i="8"/>
  <c r="O163" i="8"/>
  <c r="O167" i="8"/>
  <c r="O171" i="8"/>
  <c r="O177" i="8"/>
  <c r="O183" i="8"/>
  <c r="O189" i="8"/>
  <c r="O195" i="8"/>
  <c r="O197" i="8"/>
  <c r="I197" i="8" s="1"/>
  <c r="J197" i="8" s="1"/>
  <c r="O201" i="8"/>
  <c r="O237" i="8"/>
  <c r="I237" i="8" s="1"/>
  <c r="J237" i="8" s="1"/>
  <c r="O241" i="8"/>
  <c r="I241" i="8" s="1"/>
  <c r="J241" i="8" s="1"/>
  <c r="O247" i="8"/>
  <c r="O313" i="8"/>
  <c r="I313" i="8" s="1"/>
  <c r="J313" i="8" s="1"/>
  <c r="O324" i="8"/>
  <c r="I324" i="8" s="1"/>
  <c r="J324" i="8" s="1"/>
  <c r="O329" i="8"/>
  <c r="I329" i="8" s="1"/>
  <c r="J329" i="8" s="1"/>
  <c r="O340" i="8"/>
  <c r="I340" i="8" s="1"/>
  <c r="J340" i="8" s="1"/>
  <c r="O349" i="8"/>
  <c r="I349" i="8" s="1"/>
  <c r="J349" i="8" s="1"/>
  <c r="O371" i="8"/>
  <c r="I371" i="8" s="1"/>
  <c r="J371" i="8" s="1"/>
  <c r="M1488" i="8"/>
  <c r="O257" i="8"/>
  <c r="I257" i="8" s="1"/>
  <c r="J257" i="8" s="1"/>
  <c r="O259" i="8"/>
  <c r="I259" i="8" s="1"/>
  <c r="J259" i="8" s="1"/>
  <c r="O261" i="8"/>
  <c r="I261" i="8" s="1"/>
  <c r="J261" i="8" s="1"/>
  <c r="O271" i="8"/>
  <c r="O274" i="8"/>
  <c r="I274" i="8" s="1"/>
  <c r="J274" i="8" s="1"/>
  <c r="O276" i="8"/>
  <c r="I276" i="8" s="1"/>
  <c r="J276" i="8" s="1"/>
  <c r="O279" i="8"/>
  <c r="I279" i="8" s="1"/>
  <c r="J279" i="8" s="1"/>
  <c r="O285" i="8"/>
  <c r="I285" i="8" s="1"/>
  <c r="J285" i="8" s="1"/>
  <c r="O317" i="8"/>
  <c r="I317" i="8" s="1"/>
  <c r="J317" i="8" s="1"/>
  <c r="O353" i="8"/>
  <c r="I353" i="8" s="1"/>
  <c r="J353" i="8" s="1"/>
  <c r="O358" i="8"/>
  <c r="O362" i="8"/>
  <c r="O369" i="8"/>
  <c r="O385" i="8"/>
  <c r="I385" i="8" s="1"/>
  <c r="J385" i="8" s="1"/>
  <c r="O470" i="8"/>
  <c r="I470" i="8" s="1"/>
  <c r="J470" i="8" s="1"/>
  <c r="O472" i="8"/>
  <c r="I472" i="8" s="1"/>
  <c r="J472" i="8" s="1"/>
  <c r="O712" i="8"/>
  <c r="I712" i="8" s="1"/>
  <c r="J712" i="8" s="1"/>
  <c r="O714" i="8"/>
  <c r="I714" i="8" s="1"/>
  <c r="J714" i="8" s="1"/>
  <c r="O716" i="8"/>
  <c r="I716" i="8" s="1"/>
  <c r="J716" i="8" s="1"/>
  <c r="O718" i="8"/>
  <c r="I718" i="8" s="1"/>
  <c r="J718" i="8" s="1"/>
  <c r="O720" i="8"/>
  <c r="I720" i="8" s="1"/>
  <c r="J720" i="8" s="1"/>
  <c r="O722" i="8"/>
  <c r="I722" i="8" s="1"/>
  <c r="J722" i="8" s="1"/>
  <c r="O724" i="8"/>
  <c r="I724" i="8" s="1"/>
  <c r="J724" i="8" s="1"/>
  <c r="O726" i="8"/>
  <c r="I726" i="8" s="1"/>
  <c r="J726" i="8" s="1"/>
  <c r="O728" i="8"/>
  <c r="I728" i="8" s="1"/>
  <c r="J728" i="8" s="1"/>
  <c r="O730" i="8"/>
  <c r="I730" i="8" s="1"/>
  <c r="J730" i="8" s="1"/>
  <c r="O732" i="8"/>
  <c r="I732" i="8" s="1"/>
  <c r="J732" i="8" s="1"/>
  <c r="O734" i="8"/>
  <c r="I734" i="8" s="1"/>
  <c r="J734" i="8" s="1"/>
  <c r="O736" i="8"/>
  <c r="I736" i="8" s="1"/>
  <c r="J736" i="8" s="1"/>
  <c r="O738" i="8"/>
  <c r="I738" i="8" s="1"/>
  <c r="J738" i="8" s="1"/>
  <c r="O740" i="8"/>
  <c r="I740" i="8" s="1"/>
  <c r="J740" i="8" s="1"/>
  <c r="O742" i="8"/>
  <c r="I742" i="8" s="1"/>
  <c r="J742" i="8" s="1"/>
  <c r="O744" i="8"/>
  <c r="I744" i="8" s="1"/>
  <c r="J744" i="8" s="1"/>
  <c r="O746" i="8"/>
  <c r="I746" i="8" s="1"/>
  <c r="J746" i="8" s="1"/>
  <c r="O748" i="8"/>
  <c r="I748" i="8" s="1"/>
  <c r="J748" i="8" s="1"/>
  <c r="O750" i="8"/>
  <c r="I750" i="8" s="1"/>
  <c r="J750" i="8" s="1"/>
  <c r="O752" i="8"/>
  <c r="I752" i="8" s="1"/>
  <c r="J752" i="8" s="1"/>
  <c r="O772" i="8"/>
  <c r="I772" i="8" s="1"/>
  <c r="J772" i="8" s="1"/>
  <c r="O782" i="8"/>
  <c r="I782" i="8" s="1"/>
  <c r="J782" i="8" s="1"/>
  <c r="O784" i="8"/>
  <c r="I784" i="8" s="1"/>
  <c r="J784" i="8" s="1"/>
  <c r="O788" i="8"/>
  <c r="I788" i="8" s="1"/>
  <c r="J788" i="8" s="1"/>
  <c r="O794" i="8"/>
  <c r="I794" i="8" s="1"/>
  <c r="J794" i="8" s="1"/>
  <c r="O824" i="8"/>
  <c r="O826" i="8"/>
  <c r="I826" i="8" s="1"/>
  <c r="J826" i="8" s="1"/>
  <c r="O909" i="8"/>
  <c r="I909" i="8" s="1"/>
  <c r="J909" i="8" s="1"/>
  <c r="O915" i="8"/>
  <c r="I915" i="8" s="1"/>
  <c r="J915" i="8" s="1"/>
  <c r="O931" i="8"/>
  <c r="I931" i="8" s="1"/>
  <c r="J931" i="8" s="1"/>
  <c r="O939" i="8"/>
  <c r="I939" i="8" s="1"/>
  <c r="J939" i="8" s="1"/>
  <c r="O950" i="8"/>
  <c r="I950" i="8" s="1"/>
  <c r="J950" i="8" s="1"/>
  <c r="O968" i="8"/>
  <c r="I968" i="8" s="1"/>
  <c r="J968" i="8" s="1"/>
  <c r="O972" i="8"/>
  <c r="I972" i="8" s="1"/>
  <c r="J972" i="8" s="1"/>
  <c r="O974" i="8"/>
  <c r="I974" i="8" s="1"/>
  <c r="J974" i="8" s="1"/>
  <c r="O976" i="8"/>
  <c r="I976" i="8" s="1"/>
  <c r="J976" i="8" s="1"/>
  <c r="O978" i="8"/>
  <c r="I978" i="8" s="1"/>
  <c r="J978" i="8" s="1"/>
  <c r="O980" i="8"/>
  <c r="I980" i="8" s="1"/>
  <c r="J980" i="8" s="1"/>
  <c r="O982" i="8"/>
  <c r="I982" i="8" s="1"/>
  <c r="J982" i="8" s="1"/>
  <c r="O984" i="8"/>
  <c r="I984" i="8" s="1"/>
  <c r="J984" i="8" s="1"/>
  <c r="O986" i="8"/>
  <c r="I986" i="8" s="1"/>
  <c r="J986" i="8" s="1"/>
  <c r="O988" i="8"/>
  <c r="I988" i="8" s="1"/>
  <c r="J988" i="8" s="1"/>
  <c r="O994" i="8"/>
  <c r="I994" i="8" s="1"/>
  <c r="J994" i="8" s="1"/>
  <c r="O996" i="8"/>
  <c r="I996" i="8" s="1"/>
  <c r="J996" i="8" s="1"/>
  <c r="O998" i="8"/>
  <c r="I998" i="8" s="1"/>
  <c r="J998" i="8" s="1"/>
  <c r="O1000" i="8"/>
  <c r="I1000" i="8" s="1"/>
  <c r="J1000" i="8" s="1"/>
  <c r="O1002" i="8"/>
  <c r="I1002" i="8" s="1"/>
  <c r="J1002" i="8" s="1"/>
  <c r="O1004" i="8"/>
  <c r="I1004" i="8" s="1"/>
  <c r="J1004" i="8" s="1"/>
  <c r="O1006" i="8"/>
  <c r="I1006" i="8" s="1"/>
  <c r="J1006" i="8" s="1"/>
  <c r="O1008" i="8"/>
  <c r="I1008" i="8" s="1"/>
  <c r="J1008" i="8" s="1"/>
  <c r="O1010" i="8"/>
  <c r="I1010" i="8" s="1"/>
  <c r="J1010" i="8" s="1"/>
  <c r="O1012" i="8"/>
  <c r="I1012" i="8" s="1"/>
  <c r="J1012" i="8" s="1"/>
  <c r="O1076" i="8"/>
  <c r="O1126" i="8"/>
  <c r="O1135" i="8"/>
  <c r="I1135" i="8" s="1"/>
  <c r="J1135" i="8" s="1"/>
  <c r="O1139" i="8"/>
  <c r="I1139" i="8" s="1"/>
  <c r="J1139" i="8" s="1"/>
  <c r="O1143" i="8"/>
  <c r="I1143" i="8" s="1"/>
  <c r="J1143" i="8" s="1"/>
  <c r="O1156" i="8"/>
  <c r="O1161" i="8"/>
  <c r="I1161" i="8" s="1"/>
  <c r="J1161" i="8" s="1"/>
  <c r="O1169" i="8"/>
  <c r="I1169" i="8" s="1"/>
  <c r="J1169" i="8" s="1"/>
  <c r="O376" i="8"/>
  <c r="I376" i="8" s="1"/>
  <c r="J376" i="8" s="1"/>
  <c r="O414" i="8"/>
  <c r="I414" i="8" s="1"/>
  <c r="J414" i="8" s="1"/>
  <c r="O459" i="8"/>
  <c r="O469" i="8"/>
  <c r="O471" i="8"/>
  <c r="I471" i="8" s="1"/>
  <c r="J471" i="8" s="1"/>
  <c r="O473" i="8"/>
  <c r="I473" i="8" s="1"/>
  <c r="J473" i="8" s="1"/>
  <c r="O477" i="8"/>
  <c r="O514" i="8"/>
  <c r="O538" i="8"/>
  <c r="O542" i="8"/>
  <c r="O546" i="8"/>
  <c r="O550" i="8"/>
  <c r="O554" i="8"/>
  <c r="O558" i="8"/>
  <c r="I558" i="8" s="1"/>
  <c r="J558" i="8" s="1"/>
  <c r="O560" i="8"/>
  <c r="O562" i="8"/>
  <c r="I562" i="8" s="1"/>
  <c r="J562" i="8" s="1"/>
  <c r="O564" i="8"/>
  <c r="I564" i="8" s="1"/>
  <c r="J564" i="8" s="1"/>
  <c r="O566" i="8"/>
  <c r="I566" i="8" s="1"/>
  <c r="J566" i="8" s="1"/>
  <c r="O568" i="8"/>
  <c r="I568" i="8" s="1"/>
  <c r="J568" i="8" s="1"/>
  <c r="O570" i="8"/>
  <c r="I570" i="8" s="1"/>
  <c r="J570" i="8" s="1"/>
  <c r="O572" i="8"/>
  <c r="I572" i="8" s="1"/>
  <c r="J572" i="8" s="1"/>
  <c r="O574" i="8"/>
  <c r="I574" i="8" s="1"/>
  <c r="J574" i="8" s="1"/>
  <c r="O576" i="8"/>
  <c r="I576" i="8" s="1"/>
  <c r="J576" i="8" s="1"/>
  <c r="O580" i="8"/>
  <c r="O608" i="8"/>
  <c r="I608" i="8" s="1"/>
  <c r="J608" i="8" s="1"/>
  <c r="O612" i="8"/>
  <c r="I612" i="8" s="1"/>
  <c r="J612" i="8" s="1"/>
  <c r="O618" i="8"/>
  <c r="O622" i="8"/>
  <c r="O626" i="8"/>
  <c r="O630" i="8"/>
  <c r="O634" i="8"/>
  <c r="O638" i="8"/>
  <c r="O642" i="8"/>
  <c r="I642" i="8" s="1"/>
  <c r="J642" i="8" s="1"/>
  <c r="O646" i="8"/>
  <c r="I646" i="8" s="1"/>
  <c r="J646" i="8" s="1"/>
  <c r="O650" i="8"/>
  <c r="I650" i="8" s="1"/>
  <c r="J650" i="8" s="1"/>
  <c r="O654" i="8"/>
  <c r="I654" i="8" s="1"/>
  <c r="J654" i="8" s="1"/>
  <c r="O658" i="8"/>
  <c r="I658" i="8" s="1"/>
  <c r="J658" i="8" s="1"/>
  <c r="O662" i="8"/>
  <c r="I662" i="8" s="1"/>
  <c r="J662" i="8" s="1"/>
  <c r="O666" i="8"/>
  <c r="I666" i="8" s="1"/>
  <c r="J666" i="8" s="1"/>
  <c r="O670" i="8"/>
  <c r="I670" i="8" s="1"/>
  <c r="J670" i="8" s="1"/>
  <c r="O674" i="8"/>
  <c r="I674" i="8" s="1"/>
  <c r="J674" i="8" s="1"/>
  <c r="O676" i="8"/>
  <c r="O680" i="8"/>
  <c r="I680" i="8" s="1"/>
  <c r="J680" i="8" s="1"/>
  <c r="O682" i="8"/>
  <c r="O686" i="8"/>
  <c r="I686" i="8" s="1"/>
  <c r="J686" i="8" s="1"/>
  <c r="O688" i="8"/>
  <c r="O696" i="8"/>
  <c r="I696" i="8" s="1"/>
  <c r="J696" i="8" s="1"/>
  <c r="O700" i="8"/>
  <c r="I700" i="8" s="1"/>
  <c r="J700" i="8" s="1"/>
  <c r="O813" i="8"/>
  <c r="O815" i="8"/>
  <c r="O817" i="8"/>
  <c r="O819" i="8"/>
  <c r="O874" i="8"/>
  <c r="I874" i="8" s="1"/>
  <c r="J874" i="8" s="1"/>
  <c r="O876" i="8"/>
  <c r="I876" i="8" s="1"/>
  <c r="J876" i="8" s="1"/>
  <c r="O878" i="8"/>
  <c r="I878" i="8" s="1"/>
  <c r="J878" i="8" s="1"/>
  <c r="O880" i="8"/>
  <c r="I880" i="8" s="1"/>
  <c r="J880" i="8" s="1"/>
  <c r="O882" i="8"/>
  <c r="I882" i="8" s="1"/>
  <c r="J882" i="8" s="1"/>
  <c r="O884" i="8"/>
  <c r="I884" i="8" s="1"/>
  <c r="J884" i="8" s="1"/>
  <c r="O886" i="8"/>
  <c r="I886" i="8" s="1"/>
  <c r="J886" i="8" s="1"/>
  <c r="O888" i="8"/>
  <c r="I888" i="8" s="1"/>
  <c r="J888" i="8" s="1"/>
  <c r="O890" i="8"/>
  <c r="I890" i="8" s="1"/>
  <c r="J890" i="8" s="1"/>
  <c r="O892" i="8"/>
  <c r="I892" i="8" s="1"/>
  <c r="J892" i="8" s="1"/>
  <c r="O894" i="8"/>
  <c r="I894" i="8" s="1"/>
  <c r="J894" i="8" s="1"/>
  <c r="O896" i="8"/>
  <c r="I896" i="8" s="1"/>
  <c r="J896" i="8" s="1"/>
  <c r="O898" i="8"/>
  <c r="I898" i="8" s="1"/>
  <c r="J898" i="8" s="1"/>
  <c r="O919" i="8"/>
  <c r="I919" i="8" s="1"/>
  <c r="J919" i="8" s="1"/>
  <c r="O943" i="8"/>
  <c r="I943" i="8" s="1"/>
  <c r="J943" i="8" s="1"/>
  <c r="O1027" i="8"/>
  <c r="O1046" i="8"/>
  <c r="I1046" i="8" s="1"/>
  <c r="J1046" i="8" s="1"/>
  <c r="O1048" i="8"/>
  <c r="I1048" i="8" s="1"/>
  <c r="J1048" i="8" s="1"/>
  <c r="O1050" i="8"/>
  <c r="I1050" i="8" s="1"/>
  <c r="J1050" i="8" s="1"/>
  <c r="O1052" i="8"/>
  <c r="I1052" i="8" s="1"/>
  <c r="J1052" i="8" s="1"/>
  <c r="O1054" i="8"/>
  <c r="I1054" i="8" s="1"/>
  <c r="J1054" i="8" s="1"/>
  <c r="O1056" i="8"/>
  <c r="I1056" i="8" s="1"/>
  <c r="J1056" i="8" s="1"/>
  <c r="O1058" i="8"/>
  <c r="O1060" i="8"/>
  <c r="I1060" i="8" s="1"/>
  <c r="J1060" i="8" s="1"/>
  <c r="O1062" i="8"/>
  <c r="I1062" i="8" s="1"/>
  <c r="J1062" i="8" s="1"/>
  <c r="O1064" i="8"/>
  <c r="I1064" i="8" s="1"/>
  <c r="J1064" i="8" s="1"/>
  <c r="O1066" i="8"/>
  <c r="I1066" i="8" s="1"/>
  <c r="J1066" i="8" s="1"/>
  <c r="O1068" i="8"/>
  <c r="I1068" i="8" s="1"/>
  <c r="J1068" i="8" s="1"/>
  <c r="O1072" i="8"/>
  <c r="O1089" i="8"/>
  <c r="I1089" i="8" s="1"/>
  <c r="J1089" i="8" s="1"/>
  <c r="O1101" i="8"/>
  <c r="I1101" i="8" s="1"/>
  <c r="J1101" i="8" s="1"/>
  <c r="O1105" i="8"/>
  <c r="I1105" i="8" s="1"/>
  <c r="J1105" i="8" s="1"/>
  <c r="O1117" i="8"/>
  <c r="I1117" i="8" s="1"/>
  <c r="J1117" i="8" s="1"/>
  <c r="O1121" i="8"/>
  <c r="I1121" i="8" s="1"/>
  <c r="J1121" i="8" s="1"/>
  <c r="O1129" i="8"/>
  <c r="O1148" i="8"/>
  <c r="I1148" i="8" s="1"/>
  <c r="J1148" i="8" s="1"/>
  <c r="O1150" i="8"/>
  <c r="O1163" i="8"/>
  <c r="I1163" i="8" s="1"/>
  <c r="J1163" i="8" s="1"/>
  <c r="O1171" i="8"/>
  <c r="I1171" i="8" s="1"/>
  <c r="J1171" i="8" s="1"/>
  <c r="O1179" i="8"/>
  <c r="I1179" i="8" s="1"/>
  <c r="J1179" i="8" s="1"/>
  <c r="O1181" i="8"/>
  <c r="O1185" i="8"/>
  <c r="I1185" i="8" s="1"/>
  <c r="J1185" i="8" s="1"/>
  <c r="O1189" i="8"/>
  <c r="I1189" i="8" s="1"/>
  <c r="J1189" i="8" s="1"/>
  <c r="O1193" i="8"/>
  <c r="O1205" i="8"/>
  <c r="I1205" i="8" s="1"/>
  <c r="J1205" i="8" s="1"/>
  <c r="O1207" i="8"/>
  <c r="I1207" i="8" s="1"/>
  <c r="J1207" i="8" s="1"/>
  <c r="O1237" i="8"/>
  <c r="O1241" i="8"/>
  <c r="O1247" i="8"/>
  <c r="O1280" i="8"/>
  <c r="I1280" i="8" s="1"/>
  <c r="J1280" i="8" s="1"/>
  <c r="O1283" i="8"/>
  <c r="I1283" i="8" s="1"/>
  <c r="J1283" i="8" s="1"/>
  <c r="O1290" i="8"/>
  <c r="I1290" i="8" s="1"/>
  <c r="J1290" i="8" s="1"/>
  <c r="O1313" i="8"/>
  <c r="I1313" i="8" s="1"/>
  <c r="J1313" i="8" s="1"/>
  <c r="O1321" i="8"/>
  <c r="I1321" i="8" s="1"/>
  <c r="J1321" i="8" s="1"/>
  <c r="O1326" i="8"/>
  <c r="O1328" i="8"/>
  <c r="O1358" i="8"/>
  <c r="I1358" i="8" s="1"/>
  <c r="J1358" i="8" s="1"/>
  <c r="O1373" i="8"/>
  <c r="I1373" i="8" s="1"/>
  <c r="J1373" i="8" s="1"/>
  <c r="O1390" i="8"/>
  <c r="I1390" i="8" s="1"/>
  <c r="J1390" i="8" s="1"/>
  <c r="O1402" i="8"/>
  <c r="I1402" i="8" s="1"/>
  <c r="J1402" i="8" s="1"/>
  <c r="O1404" i="8"/>
  <c r="O1408" i="8"/>
  <c r="I1408" i="8" s="1"/>
  <c r="J1408" i="8" s="1"/>
  <c r="O1412" i="8"/>
  <c r="I1412" i="8" s="1"/>
  <c r="J1412" i="8" s="1"/>
  <c r="O1416" i="8"/>
  <c r="I1416" i="8" s="1"/>
  <c r="J1416" i="8" s="1"/>
  <c r="O1424" i="8"/>
  <c r="I1424" i="8" s="1"/>
  <c r="J1424" i="8" s="1"/>
  <c r="O1461" i="8"/>
  <c r="I1461" i="8" s="1"/>
  <c r="J1461" i="8" s="1"/>
  <c r="O1477" i="8"/>
  <c r="I1477" i="8" s="1"/>
  <c r="J1477" i="8" s="1"/>
  <c r="O460" i="8"/>
  <c r="I460" i="8" s="1"/>
  <c r="J460" i="8" s="1"/>
  <c r="O467" i="8"/>
  <c r="O519" i="8"/>
  <c r="O521" i="8"/>
  <c r="I521" i="8" s="1"/>
  <c r="J521" i="8" s="1"/>
  <c r="O535" i="8"/>
  <c r="I535" i="8" s="1"/>
  <c r="J535" i="8" s="1"/>
  <c r="O539" i="8"/>
  <c r="I539" i="8" s="1"/>
  <c r="J539" i="8" s="1"/>
  <c r="O543" i="8"/>
  <c r="I543" i="8" s="1"/>
  <c r="J543" i="8" s="1"/>
  <c r="O547" i="8"/>
  <c r="I547" i="8" s="1"/>
  <c r="J547" i="8" s="1"/>
  <c r="O551" i="8"/>
  <c r="I551" i="8" s="1"/>
  <c r="J551" i="8" s="1"/>
  <c r="O557" i="8"/>
  <c r="O561" i="8"/>
  <c r="I561" i="8" s="1"/>
  <c r="J561" i="8" s="1"/>
  <c r="O563" i="8"/>
  <c r="I563" i="8" s="1"/>
  <c r="J563" i="8" s="1"/>
  <c r="O565" i="8"/>
  <c r="I565" i="8" s="1"/>
  <c r="J565" i="8" s="1"/>
  <c r="O567" i="8"/>
  <c r="I567" i="8" s="1"/>
  <c r="J567" i="8" s="1"/>
  <c r="O569" i="8"/>
  <c r="I569" i="8" s="1"/>
  <c r="J569" i="8" s="1"/>
  <c r="O571" i="8"/>
  <c r="I571" i="8" s="1"/>
  <c r="J571" i="8" s="1"/>
  <c r="O573" i="8"/>
  <c r="I573" i="8" s="1"/>
  <c r="J573" i="8" s="1"/>
  <c r="O575" i="8"/>
  <c r="I575" i="8" s="1"/>
  <c r="J575" i="8" s="1"/>
  <c r="O577" i="8"/>
  <c r="I577" i="8" s="1"/>
  <c r="J577" i="8" s="1"/>
  <c r="O593" i="8"/>
  <c r="I593" i="8" s="1"/>
  <c r="J593" i="8" s="1"/>
  <c r="O597" i="8"/>
  <c r="O599" i="8"/>
  <c r="O601" i="8"/>
  <c r="O603" i="8"/>
  <c r="O605" i="8"/>
  <c r="O611" i="8"/>
  <c r="O615" i="8"/>
  <c r="O619" i="8"/>
  <c r="I619" i="8" s="1"/>
  <c r="J619" i="8" s="1"/>
  <c r="O623" i="8"/>
  <c r="I623" i="8" s="1"/>
  <c r="J623" i="8" s="1"/>
  <c r="O627" i="8"/>
  <c r="I627" i="8" s="1"/>
  <c r="J627" i="8" s="1"/>
  <c r="O631" i="8"/>
  <c r="I631" i="8" s="1"/>
  <c r="J631" i="8" s="1"/>
  <c r="O635" i="8"/>
  <c r="I635" i="8" s="1"/>
  <c r="J635" i="8" s="1"/>
  <c r="O639" i="8"/>
  <c r="I639" i="8" s="1"/>
  <c r="J639" i="8" s="1"/>
  <c r="O641" i="8"/>
  <c r="O645" i="8"/>
  <c r="O649" i="8"/>
  <c r="O653" i="8"/>
  <c r="O657" i="8"/>
  <c r="O661" i="8"/>
  <c r="O665" i="8"/>
  <c r="O669" i="8"/>
  <c r="O673" i="8"/>
  <c r="O677" i="8"/>
  <c r="I677" i="8" s="1"/>
  <c r="J677" i="8" s="1"/>
  <c r="O679" i="8"/>
  <c r="O683" i="8"/>
  <c r="I683" i="8" s="1"/>
  <c r="J683" i="8" s="1"/>
  <c r="O685" i="8"/>
  <c r="O689" i="8"/>
  <c r="I689" i="8" s="1"/>
  <c r="J689" i="8" s="1"/>
  <c r="O691" i="8"/>
  <c r="O699" i="8"/>
  <c r="O703" i="8"/>
  <c r="O778" i="8"/>
  <c r="I778" i="8" s="1"/>
  <c r="J778" i="8" s="1"/>
  <c r="O781" i="8"/>
  <c r="I781" i="8" s="1"/>
  <c r="J781" i="8" s="1"/>
  <c r="O783" i="8"/>
  <c r="I783" i="8" s="1"/>
  <c r="J783" i="8" s="1"/>
  <c r="O795" i="8"/>
  <c r="I795" i="8" s="1"/>
  <c r="J795" i="8" s="1"/>
  <c r="O863" i="8"/>
  <c r="I863" i="8" s="1"/>
  <c r="J863" i="8" s="1"/>
  <c r="O865" i="8"/>
  <c r="I865" i="8" s="1"/>
  <c r="J865" i="8" s="1"/>
  <c r="O867" i="8"/>
  <c r="I867" i="8" s="1"/>
  <c r="J867" i="8" s="1"/>
  <c r="O869" i="8"/>
  <c r="I869" i="8" s="1"/>
  <c r="J869" i="8" s="1"/>
  <c r="O871" i="8"/>
  <c r="I871" i="8" s="1"/>
  <c r="J871" i="8" s="1"/>
  <c r="O873" i="8"/>
  <c r="I873" i="8" s="1"/>
  <c r="J873" i="8" s="1"/>
  <c r="O875" i="8"/>
  <c r="I875" i="8" s="1"/>
  <c r="J875" i="8" s="1"/>
  <c r="O877" i="8"/>
  <c r="I877" i="8" s="1"/>
  <c r="J877" i="8" s="1"/>
  <c r="O879" i="8"/>
  <c r="I879" i="8" s="1"/>
  <c r="J879" i="8" s="1"/>
  <c r="O881" i="8"/>
  <c r="I881" i="8" s="1"/>
  <c r="J881" i="8" s="1"/>
  <c r="O883" i="8"/>
  <c r="I883" i="8" s="1"/>
  <c r="J883" i="8" s="1"/>
  <c r="O885" i="8"/>
  <c r="I885" i="8" s="1"/>
  <c r="J885" i="8" s="1"/>
  <c r="O887" i="8"/>
  <c r="I887" i="8" s="1"/>
  <c r="J887" i="8" s="1"/>
  <c r="O889" i="8"/>
  <c r="I889" i="8" s="1"/>
  <c r="J889" i="8" s="1"/>
  <c r="O891" i="8"/>
  <c r="I891" i="8" s="1"/>
  <c r="J891" i="8" s="1"/>
  <c r="O893" i="8"/>
  <c r="I893" i="8" s="1"/>
  <c r="J893" i="8" s="1"/>
  <c r="O895" i="8"/>
  <c r="I895" i="8" s="1"/>
  <c r="J895" i="8" s="1"/>
  <c r="O897" i="8"/>
  <c r="I897" i="8" s="1"/>
  <c r="J897" i="8" s="1"/>
  <c r="O899" i="8"/>
  <c r="I899" i="8" s="1"/>
  <c r="J899" i="8" s="1"/>
  <c r="O918" i="8"/>
  <c r="I918" i="8" s="1"/>
  <c r="J918" i="8" s="1"/>
  <c r="O923" i="8"/>
  <c r="I923" i="8" s="1"/>
  <c r="J923" i="8" s="1"/>
  <c r="O930" i="8"/>
  <c r="I930" i="8" s="1"/>
  <c r="J930" i="8" s="1"/>
  <c r="O942" i="8"/>
  <c r="I942" i="8" s="1"/>
  <c r="J942" i="8" s="1"/>
  <c r="O951" i="8"/>
  <c r="O991" i="8"/>
  <c r="I991" i="8" s="1"/>
  <c r="J991" i="8" s="1"/>
  <c r="O1045" i="8"/>
  <c r="O1047" i="8"/>
  <c r="I1047" i="8" s="1"/>
  <c r="J1047" i="8" s="1"/>
  <c r="O1049" i="8"/>
  <c r="I1049" i="8" s="1"/>
  <c r="J1049" i="8" s="1"/>
  <c r="O1051" i="8"/>
  <c r="I1051" i="8" s="1"/>
  <c r="J1051" i="8" s="1"/>
  <c r="O1053" i="8"/>
  <c r="I1053" i="8" s="1"/>
  <c r="J1053" i="8" s="1"/>
  <c r="O1055" i="8"/>
  <c r="I1055" i="8" s="1"/>
  <c r="J1055" i="8" s="1"/>
  <c r="O1059" i="8"/>
  <c r="I1059" i="8" s="1"/>
  <c r="J1059" i="8" s="1"/>
  <c r="O1061" i="8"/>
  <c r="I1061" i="8" s="1"/>
  <c r="J1061" i="8" s="1"/>
  <c r="O1063" i="8"/>
  <c r="I1063" i="8" s="1"/>
  <c r="J1063" i="8" s="1"/>
  <c r="O1065" i="8"/>
  <c r="I1065" i="8" s="1"/>
  <c r="J1065" i="8" s="1"/>
  <c r="O1067" i="8"/>
  <c r="I1067" i="8" s="1"/>
  <c r="J1067" i="8" s="1"/>
  <c r="O1069" i="8"/>
  <c r="I1069" i="8" s="1"/>
  <c r="J1069" i="8" s="1"/>
  <c r="O1082" i="8"/>
  <c r="O1084" i="8"/>
  <c r="O1088" i="8"/>
  <c r="I1088" i="8" s="1"/>
  <c r="J1088" i="8" s="1"/>
  <c r="O1100" i="8"/>
  <c r="I1100" i="8" s="1"/>
  <c r="J1100" i="8" s="1"/>
  <c r="O1102" i="8"/>
  <c r="I1102" i="8" s="1"/>
  <c r="J1102" i="8" s="1"/>
  <c r="O1104" i="8"/>
  <c r="I1104" i="8" s="1"/>
  <c r="J1104" i="8" s="1"/>
  <c r="O1116" i="8"/>
  <c r="I1116" i="8" s="1"/>
  <c r="J1116" i="8" s="1"/>
  <c r="O1118" i="8"/>
  <c r="I1118" i="8" s="1"/>
  <c r="J1118" i="8" s="1"/>
  <c r="O1120" i="8"/>
  <c r="I1120" i="8" s="1"/>
  <c r="J1120" i="8" s="1"/>
  <c r="O1123" i="8"/>
  <c r="I1123" i="8" s="1"/>
  <c r="J1123" i="8" s="1"/>
  <c r="O1130" i="8"/>
  <c r="O1136" i="8"/>
  <c r="O1140" i="8"/>
  <c r="O1144" i="8"/>
  <c r="O1155" i="8"/>
  <c r="I1155" i="8" s="1"/>
  <c r="J1155" i="8" s="1"/>
  <c r="O1157" i="8"/>
  <c r="O1165" i="8"/>
  <c r="I1165" i="8" s="1"/>
  <c r="J1165" i="8" s="1"/>
  <c r="O1173" i="8"/>
  <c r="I1173" i="8" s="1"/>
  <c r="J1173" i="8" s="1"/>
  <c r="O1323" i="8"/>
  <c r="I1323" i="8" s="1"/>
  <c r="J1323" i="8" s="1"/>
  <c r="O1339" i="8"/>
  <c r="O1343" i="8"/>
  <c r="O1345" i="8"/>
  <c r="O1398" i="8"/>
  <c r="I1398" i="8" s="1"/>
  <c r="J1398" i="8" s="1"/>
  <c r="O1418" i="8"/>
  <c r="I1418" i="8" s="1"/>
  <c r="J1418" i="8" s="1"/>
  <c r="O1453" i="8"/>
  <c r="I1453" i="8" s="1"/>
  <c r="J1453" i="8" s="1"/>
  <c r="O1464" i="8"/>
  <c r="I1464" i="8" s="1"/>
  <c r="J1464" i="8" s="1"/>
  <c r="O1467" i="8"/>
  <c r="I1467" i="8" s="1"/>
  <c r="J1467" i="8" s="1"/>
  <c r="O1473" i="8"/>
  <c r="I1473" i="8" s="1"/>
  <c r="J1473" i="8" s="1"/>
  <c r="O1485" i="8"/>
  <c r="O1180" i="8"/>
  <c r="O1186" i="8"/>
  <c r="O1190" i="8"/>
  <c r="O1192" i="8"/>
  <c r="I1192" i="8" s="1"/>
  <c r="J1192" i="8" s="1"/>
  <c r="O1194" i="8"/>
  <c r="O1196" i="8"/>
  <c r="I1196" i="8" s="1"/>
  <c r="J1196" i="8" s="1"/>
  <c r="O1198" i="8"/>
  <c r="I1198" i="8" s="1"/>
  <c r="J1198" i="8" s="1"/>
  <c r="O1200" i="8"/>
  <c r="I1200" i="8" s="1"/>
  <c r="J1200" i="8" s="1"/>
  <c r="O1202" i="8"/>
  <c r="I1202" i="8" s="1"/>
  <c r="J1202" i="8" s="1"/>
  <c r="O1208" i="8"/>
  <c r="O1210" i="8"/>
  <c r="I1210" i="8" s="1"/>
  <c r="J1210" i="8" s="1"/>
  <c r="O1212" i="8"/>
  <c r="I1212" i="8" s="1"/>
  <c r="J1212" i="8" s="1"/>
  <c r="O1214" i="8"/>
  <c r="I1214" i="8" s="1"/>
  <c r="J1214" i="8" s="1"/>
  <c r="O1216" i="8"/>
  <c r="I1216" i="8" s="1"/>
  <c r="J1216" i="8" s="1"/>
  <c r="O1218" i="8"/>
  <c r="I1218" i="8" s="1"/>
  <c r="J1218" i="8" s="1"/>
  <c r="O1220" i="8"/>
  <c r="I1220" i="8" s="1"/>
  <c r="J1220" i="8" s="1"/>
  <c r="O1222" i="8"/>
  <c r="I1222" i="8" s="1"/>
  <c r="J1222" i="8" s="1"/>
  <c r="O1224" i="8"/>
  <c r="I1224" i="8" s="1"/>
  <c r="J1224" i="8" s="1"/>
  <c r="O1226" i="8"/>
  <c r="I1226" i="8" s="1"/>
  <c r="J1226" i="8" s="1"/>
  <c r="O1228" i="8"/>
  <c r="I1228" i="8" s="1"/>
  <c r="J1228" i="8" s="1"/>
  <c r="O1230" i="8"/>
  <c r="I1230" i="8" s="1"/>
  <c r="J1230" i="8" s="1"/>
  <c r="O1232" i="8"/>
  <c r="I1232" i="8" s="1"/>
  <c r="J1232" i="8" s="1"/>
  <c r="O1234" i="8"/>
  <c r="I1234" i="8" s="1"/>
  <c r="J1234" i="8" s="1"/>
  <c r="O1236" i="8"/>
  <c r="I1236" i="8" s="1"/>
  <c r="J1236" i="8" s="1"/>
  <c r="O1240" i="8"/>
  <c r="I1240" i="8" s="1"/>
  <c r="J1240" i="8" s="1"/>
  <c r="O1242" i="8"/>
  <c r="O1246" i="8"/>
  <c r="I1246" i="8" s="1"/>
  <c r="J1246" i="8" s="1"/>
  <c r="O1248" i="8"/>
  <c r="O1281" i="8"/>
  <c r="O1285" i="8"/>
  <c r="I1285" i="8" s="1"/>
  <c r="J1285" i="8" s="1"/>
  <c r="O1291" i="8"/>
  <c r="O1327" i="8"/>
  <c r="O1362" i="8"/>
  <c r="I1362" i="8" s="1"/>
  <c r="J1362" i="8" s="1"/>
  <c r="O1386" i="8"/>
  <c r="I1386" i="8" s="1"/>
  <c r="J1386" i="8" s="1"/>
  <c r="O1403" i="8"/>
  <c r="O1405" i="8"/>
  <c r="O1409" i="8"/>
  <c r="O1413" i="8"/>
  <c r="O1420" i="8"/>
  <c r="I1420" i="8" s="1"/>
  <c r="J1420" i="8" s="1"/>
  <c r="O1459" i="8"/>
  <c r="I1459" i="8" s="1"/>
  <c r="J1459" i="8" s="1"/>
  <c r="O1465" i="8"/>
  <c r="I1465" i="8" s="1"/>
  <c r="J1465" i="8" s="1"/>
  <c r="O1471" i="8"/>
  <c r="I1471" i="8" s="1"/>
  <c r="J1471" i="8" s="1"/>
  <c r="O1479" i="8"/>
  <c r="N1488" i="8"/>
  <c r="N1491" i="8" s="1"/>
  <c r="O306" i="8"/>
  <c r="O356" i="8"/>
  <c r="O360" i="8"/>
  <c r="O364" i="8"/>
  <c r="O368" i="8"/>
  <c r="O375" i="8"/>
  <c r="I375" i="8" s="1"/>
  <c r="J375" i="8" s="1"/>
  <c r="O380" i="8"/>
  <c r="I380" i="8" s="1"/>
  <c r="J380" i="8" s="1"/>
  <c r="O384" i="8"/>
  <c r="O388" i="8"/>
  <c r="I388" i="8" s="1"/>
  <c r="J388" i="8" s="1"/>
  <c r="O392" i="8"/>
  <c r="I392" i="8" s="1"/>
  <c r="J392" i="8" s="1"/>
  <c r="O396" i="8"/>
  <c r="I396" i="8" s="1"/>
  <c r="J396" i="8" s="1"/>
  <c r="O400" i="8"/>
  <c r="I400" i="8" s="1"/>
  <c r="J400" i="8" s="1"/>
  <c r="O404" i="8"/>
  <c r="I404" i="8" s="1"/>
  <c r="J404" i="8" s="1"/>
  <c r="O409" i="8"/>
  <c r="O420" i="8"/>
  <c r="I420" i="8" s="1"/>
  <c r="J420" i="8" s="1"/>
  <c r="O424" i="8"/>
  <c r="I424" i="8" s="1"/>
  <c r="J424" i="8" s="1"/>
  <c r="O428" i="8"/>
  <c r="O432" i="8"/>
  <c r="I432" i="8" s="1"/>
  <c r="J432" i="8" s="1"/>
  <c r="O436" i="8"/>
  <c r="I436" i="8" s="1"/>
  <c r="J436" i="8" s="1"/>
  <c r="O440" i="8"/>
  <c r="I440" i="8" s="1"/>
  <c r="J440" i="8" s="1"/>
  <c r="O444" i="8"/>
  <c r="I444" i="8" s="1"/>
  <c r="J444" i="8" s="1"/>
  <c r="O448" i="8"/>
  <c r="I448" i="8" s="1"/>
  <c r="J448" i="8" s="1"/>
  <c r="O452" i="8"/>
  <c r="I452" i="8" s="1"/>
  <c r="J452" i="8" s="1"/>
  <c r="O466" i="8"/>
  <c r="I466" i="8" s="1"/>
  <c r="J466" i="8" s="1"/>
  <c r="O483" i="8"/>
  <c r="I483" i="8" s="1"/>
  <c r="J483" i="8" s="1"/>
  <c r="O488" i="8"/>
  <c r="I488" i="8" s="1"/>
  <c r="J488" i="8" s="1"/>
  <c r="O492" i="8"/>
  <c r="I492" i="8" s="1"/>
  <c r="J492" i="8" s="1"/>
  <c r="O496" i="8"/>
  <c r="I496" i="8" s="1"/>
  <c r="J496" i="8" s="1"/>
  <c r="O500" i="8"/>
  <c r="I500" i="8" s="1"/>
  <c r="J500" i="8" s="1"/>
  <c r="O504" i="8"/>
  <c r="I504" i="8" s="1"/>
  <c r="J504" i="8" s="1"/>
  <c r="O516" i="8"/>
  <c r="I516" i="8" s="1"/>
  <c r="J516" i="8" s="1"/>
  <c r="O5" i="8"/>
  <c r="I5" i="8" s="1"/>
  <c r="O304" i="8"/>
  <c r="I304" i="8" s="1"/>
  <c r="J304" i="8" s="1"/>
  <c r="O309" i="8"/>
  <c r="I309" i="8" s="1"/>
  <c r="J309" i="8" s="1"/>
  <c r="O390" i="8"/>
  <c r="I390" i="8" s="1"/>
  <c r="J390" i="8" s="1"/>
  <c r="O394" i="8"/>
  <c r="I394" i="8" s="1"/>
  <c r="J394" i="8" s="1"/>
  <c r="O398" i="8"/>
  <c r="I398" i="8" s="1"/>
  <c r="J398" i="8" s="1"/>
  <c r="O402" i="8"/>
  <c r="I402" i="8" s="1"/>
  <c r="J402" i="8" s="1"/>
  <c r="O407" i="8"/>
  <c r="I407" i="8" s="1"/>
  <c r="J407" i="8" s="1"/>
  <c r="O412" i="8"/>
  <c r="I412" i="8" s="1"/>
  <c r="J412" i="8" s="1"/>
  <c r="O417" i="8"/>
  <c r="O422" i="8"/>
  <c r="I422" i="8" s="1"/>
  <c r="J422" i="8" s="1"/>
  <c r="O426" i="8"/>
  <c r="O430" i="8"/>
  <c r="O434" i="8"/>
  <c r="I434" i="8" s="1"/>
  <c r="J434" i="8" s="1"/>
  <c r="O438" i="8"/>
  <c r="I438" i="8" s="1"/>
  <c r="J438" i="8" s="1"/>
  <c r="O442" i="8"/>
  <c r="I442" i="8" s="1"/>
  <c r="J442" i="8" s="1"/>
  <c r="O446" i="8"/>
  <c r="I446" i="8" s="1"/>
  <c r="J446" i="8" s="1"/>
  <c r="O450" i="8"/>
  <c r="I450" i="8" s="1"/>
  <c r="J450" i="8" s="1"/>
  <c r="O458" i="8"/>
  <c r="I458" i="8" s="1"/>
  <c r="J458" i="8" s="1"/>
  <c r="O463" i="8"/>
  <c r="O480" i="8"/>
  <c r="O485" i="8"/>
  <c r="I485" i="8" s="1"/>
  <c r="J485" i="8" s="1"/>
  <c r="O490" i="8"/>
  <c r="I490" i="8" s="1"/>
  <c r="J490" i="8" s="1"/>
  <c r="O494" i="8"/>
  <c r="I494" i="8" s="1"/>
  <c r="J494" i="8" s="1"/>
  <c r="O498" i="8"/>
  <c r="I498" i="8" s="1"/>
  <c r="J498" i="8" s="1"/>
  <c r="O502" i="8"/>
  <c r="I502" i="8" s="1"/>
  <c r="J502" i="8" s="1"/>
  <c r="O506" i="8"/>
  <c r="I506" i="8" s="1"/>
  <c r="J506" i="8" s="1"/>
  <c r="O508" i="8"/>
  <c r="I508" i="8" s="1"/>
  <c r="J508" i="8" s="1"/>
  <c r="O510" i="8"/>
  <c r="I510" i="8" s="1"/>
  <c r="J510" i="8" s="1"/>
  <c r="O512" i="8"/>
  <c r="I512" i="8" s="1"/>
  <c r="J512" i="8" s="1"/>
  <c r="O520" i="8"/>
  <c r="I520" i="8" s="1"/>
  <c r="J520" i="8" s="1"/>
  <c r="O305" i="8"/>
  <c r="O310" i="8"/>
  <c r="O315" i="8"/>
  <c r="I315" i="8" s="1"/>
  <c r="J315" i="8" s="1"/>
  <c r="O319" i="8"/>
  <c r="I319" i="8" s="1"/>
  <c r="J319" i="8" s="1"/>
  <c r="O323" i="8"/>
  <c r="I323" i="8" s="1"/>
  <c r="J323" i="8" s="1"/>
  <c r="O327" i="8"/>
  <c r="I327" i="8" s="1"/>
  <c r="J327" i="8" s="1"/>
  <c r="O331" i="8"/>
  <c r="I331" i="8" s="1"/>
  <c r="J331" i="8" s="1"/>
  <c r="O335" i="8"/>
  <c r="I335" i="8" s="1"/>
  <c r="J335" i="8" s="1"/>
  <c r="O339" i="8"/>
  <c r="I339" i="8" s="1"/>
  <c r="J339" i="8" s="1"/>
  <c r="O343" i="8"/>
  <c r="I343" i="8" s="1"/>
  <c r="J343" i="8" s="1"/>
  <c r="O347" i="8"/>
  <c r="I347" i="8" s="1"/>
  <c r="J347" i="8" s="1"/>
  <c r="O351" i="8"/>
  <c r="I351" i="8" s="1"/>
  <c r="J351" i="8" s="1"/>
  <c r="O355" i="8"/>
  <c r="I355" i="8" s="1"/>
  <c r="J355" i="8" s="1"/>
  <c r="O359" i="8"/>
  <c r="O363" i="8"/>
  <c r="O367" i="8"/>
  <c r="I367" i="8" s="1"/>
  <c r="J367" i="8" s="1"/>
  <c r="O383" i="8"/>
  <c r="O408" i="8"/>
  <c r="O413" i="8"/>
  <c r="O427" i="8"/>
  <c r="O798" i="8"/>
  <c r="O802" i="8"/>
  <c r="O806" i="8"/>
  <c r="O810" i="8"/>
  <c r="O814" i="8"/>
  <c r="O823" i="8"/>
  <c r="I823" i="8" s="1"/>
  <c r="J823" i="8" s="1"/>
  <c r="O833" i="8"/>
  <c r="I833" i="8" s="1"/>
  <c r="J833" i="8" s="1"/>
  <c r="O837" i="8"/>
  <c r="I837" i="8" s="1"/>
  <c r="J837" i="8" s="1"/>
  <c r="O843" i="8"/>
  <c r="I843" i="8" s="1"/>
  <c r="J843" i="8" s="1"/>
  <c r="O847" i="8"/>
  <c r="I847" i="8" s="1"/>
  <c r="J847" i="8" s="1"/>
  <c r="O851" i="8"/>
  <c r="I851" i="8" s="1"/>
  <c r="J851" i="8" s="1"/>
  <c r="O855" i="8"/>
  <c r="I855" i="8" s="1"/>
  <c r="J855" i="8" s="1"/>
  <c r="O859" i="8"/>
  <c r="I859" i="8" s="1"/>
  <c r="J859" i="8" s="1"/>
  <c r="O935" i="8"/>
  <c r="I935" i="8" s="1"/>
  <c r="J935" i="8" s="1"/>
  <c r="O941" i="8"/>
  <c r="I941" i="8" s="1"/>
  <c r="J941" i="8" s="1"/>
  <c r="O956" i="8"/>
  <c r="I956" i="8" s="1"/>
  <c r="J956" i="8" s="1"/>
  <c r="O960" i="8"/>
  <c r="I960" i="8" s="1"/>
  <c r="J960" i="8" s="1"/>
  <c r="O800" i="8"/>
  <c r="O804" i="8"/>
  <c r="O808" i="8"/>
  <c r="O812" i="8"/>
  <c r="O816" i="8"/>
  <c r="O820" i="8"/>
  <c r="O835" i="8"/>
  <c r="I835" i="8" s="1"/>
  <c r="J835" i="8" s="1"/>
  <c r="O841" i="8"/>
  <c r="I841" i="8" s="1"/>
  <c r="J841" i="8" s="1"/>
  <c r="O845" i="8"/>
  <c r="I845" i="8" s="1"/>
  <c r="J845" i="8" s="1"/>
  <c r="O849" i="8"/>
  <c r="I849" i="8" s="1"/>
  <c r="J849" i="8" s="1"/>
  <c r="O853" i="8"/>
  <c r="I853" i="8" s="1"/>
  <c r="J853" i="8" s="1"/>
  <c r="O857" i="8"/>
  <c r="I857" i="8" s="1"/>
  <c r="J857" i="8" s="1"/>
  <c r="O861" i="8"/>
  <c r="I861" i="8" s="1"/>
  <c r="J861" i="8" s="1"/>
  <c r="O958" i="8"/>
  <c r="I958" i="8" s="1"/>
  <c r="J958" i="8" s="1"/>
  <c r="O903" i="8"/>
  <c r="I903" i="8" s="1"/>
  <c r="J903" i="8" s="1"/>
  <c r="O907" i="8"/>
  <c r="I907" i="8" s="1"/>
  <c r="J907" i="8" s="1"/>
  <c r="O912" i="8"/>
  <c r="I912" i="8" s="1"/>
  <c r="J912" i="8" s="1"/>
  <c r="O917" i="8"/>
  <c r="I917" i="8" s="1"/>
  <c r="J917" i="8" s="1"/>
  <c r="O921" i="8"/>
  <c r="I921" i="8" s="1"/>
  <c r="J921" i="8" s="1"/>
  <c r="O925" i="8"/>
  <c r="I925" i="8" s="1"/>
  <c r="J925" i="8" s="1"/>
  <c r="O929" i="8"/>
  <c r="I929" i="8" s="1"/>
  <c r="J929" i="8" s="1"/>
  <c r="O962" i="8"/>
  <c r="I962" i="8" s="1"/>
  <c r="J962" i="8" s="1"/>
  <c r="O964" i="8"/>
  <c r="I964" i="8" s="1"/>
  <c r="J964" i="8" s="1"/>
  <c r="O966" i="8"/>
  <c r="I966" i="8" s="1"/>
  <c r="J966" i="8" s="1"/>
  <c r="O970" i="8"/>
  <c r="I970" i="8" s="1"/>
  <c r="J970" i="8" s="1"/>
  <c r="O1013" i="8"/>
  <c r="I1013" i="8" s="1"/>
  <c r="J1013" i="8" s="1"/>
  <c r="O1017" i="8"/>
  <c r="I1017" i="8" s="1"/>
  <c r="J1017" i="8" s="1"/>
  <c r="O1021" i="8"/>
  <c r="I1021" i="8" s="1"/>
  <c r="J1021" i="8" s="1"/>
  <c r="O1026" i="8"/>
  <c r="I1026" i="8" s="1"/>
  <c r="J1026" i="8" s="1"/>
  <c r="O1032" i="8"/>
  <c r="I1032" i="8" s="1"/>
  <c r="J1032" i="8" s="1"/>
  <c r="O1036" i="8"/>
  <c r="I1036" i="8" s="1"/>
  <c r="J1036" i="8" s="1"/>
  <c r="O1040" i="8"/>
  <c r="I1040" i="8" s="1"/>
  <c r="J1040" i="8" s="1"/>
  <c r="O1071" i="8"/>
  <c r="I1071" i="8" s="1"/>
  <c r="J1071" i="8" s="1"/>
  <c r="O1087" i="8"/>
  <c r="O1095" i="8"/>
  <c r="I1095" i="8" s="1"/>
  <c r="J1095" i="8" s="1"/>
  <c r="O1103" i="8"/>
  <c r="I1103" i="8" s="1"/>
  <c r="J1103" i="8" s="1"/>
  <c r="O1111" i="8"/>
  <c r="I1111" i="8" s="1"/>
  <c r="J1111" i="8" s="1"/>
  <c r="O1119" i="8"/>
  <c r="I1119" i="8" s="1"/>
  <c r="J1119" i="8" s="1"/>
  <c r="O1015" i="8"/>
  <c r="I1015" i="8" s="1"/>
  <c r="J1015" i="8" s="1"/>
  <c r="O1019" i="8"/>
  <c r="I1019" i="8" s="1"/>
  <c r="J1019" i="8" s="1"/>
  <c r="O1023" i="8"/>
  <c r="I1023" i="8" s="1"/>
  <c r="J1023" i="8" s="1"/>
  <c r="O1028" i="8"/>
  <c r="O1034" i="8"/>
  <c r="I1034" i="8" s="1"/>
  <c r="J1034" i="8" s="1"/>
  <c r="O1038" i="8"/>
  <c r="I1038" i="8" s="1"/>
  <c r="J1038" i="8" s="1"/>
  <c r="O1042" i="8"/>
  <c r="I1042" i="8" s="1"/>
  <c r="J1042" i="8" s="1"/>
  <c r="O1075" i="8"/>
  <c r="I1075" i="8" s="1"/>
  <c r="J1075" i="8" s="1"/>
  <c r="O1080" i="8"/>
  <c r="I1080" i="8" s="1"/>
  <c r="J1080" i="8" s="1"/>
  <c r="O1085" i="8"/>
  <c r="I1085" i="8" s="1"/>
  <c r="J1085" i="8" s="1"/>
  <c r="O1091" i="8"/>
  <c r="I1091" i="8" s="1"/>
  <c r="J1091" i="8" s="1"/>
  <c r="O1099" i="8"/>
  <c r="I1099" i="8" s="1"/>
  <c r="J1099" i="8" s="1"/>
  <c r="O1107" i="8"/>
  <c r="I1107" i="8" s="1"/>
  <c r="J1107" i="8" s="1"/>
  <c r="O1115" i="8"/>
  <c r="I1115" i="8" s="1"/>
  <c r="J1115" i="8" s="1"/>
  <c r="X1487" i="8" l="1"/>
  <c r="AE15" i="8" s="1"/>
  <c r="AG15" i="8" s="1"/>
  <c r="AI15" i="8" s="1"/>
  <c r="Y42" i="8"/>
  <c r="Y1487" i="8" s="1"/>
  <c r="AE16" i="8" s="1"/>
  <c r="R42" i="8"/>
  <c r="Q42" i="8" s="1"/>
  <c r="Q72" i="8"/>
  <c r="Q1487" i="8" s="1"/>
  <c r="V1487" i="8"/>
  <c r="J1476" i="8"/>
  <c r="I1476" i="8"/>
  <c r="I1487" i="8"/>
  <c r="K3" i="8" s="1"/>
  <c r="L3" i="8" s="1"/>
  <c r="J5" i="8"/>
  <c r="J1487" i="8" s="1"/>
  <c r="O1488" i="8"/>
  <c r="R1487" i="8" l="1"/>
  <c r="X1490" i="8"/>
  <c r="AE21" i="8"/>
  <c r="AE22" i="8" s="1"/>
  <c r="AE25" i="8" s="1"/>
  <c r="AF25" i="8" s="1"/>
  <c r="AE28" i="8"/>
  <c r="AE13" i="8"/>
  <c r="N3" i="8"/>
  <c r="P3" i="8"/>
</calcChain>
</file>

<file path=xl/sharedStrings.xml><?xml version="1.0" encoding="utf-8"?>
<sst xmlns="http://schemas.openxmlformats.org/spreadsheetml/2006/main" count="18746" uniqueCount="2651">
  <si>
    <t>Załącznik nr 1A</t>
  </si>
  <si>
    <t>PAWILON</t>
  </si>
  <si>
    <t>NAZWA I TYP CENTRALI / KLIMATYZATORA</t>
  </si>
  <si>
    <t>ROK PRODUKCJI</t>
  </si>
  <si>
    <t>POMIESZCZENIE I SALE</t>
  </si>
  <si>
    <t>FILTRY / UWAGI</t>
  </si>
  <si>
    <t>KLASA FILTRACJI</t>
  </si>
  <si>
    <t>ILOŚĆ URZĄDZEŃ</t>
  </si>
  <si>
    <t>LOKALIZACJA ZABEZPIECZEŃ I AUTOMATYKA / UWAGI</t>
  </si>
  <si>
    <t>ROCZNY KOSZT USŁUGI NETTO</t>
  </si>
  <si>
    <t>ROCZNY KOSZT USŁUGI BRUTTO</t>
  </si>
  <si>
    <t>Roczny koszt usługi netto</t>
  </si>
  <si>
    <t>Roczny koszt usługi brutto</t>
  </si>
  <si>
    <t>cena kompletu filtrów na 1 wymianę brutto</t>
  </si>
  <si>
    <t>całkowita cena filtrów w przetargu rocznym brutto</t>
  </si>
  <si>
    <t>wartość robocizny centrale wentylacyjne</t>
  </si>
  <si>
    <t>wartość robocizny klimatyzatory, wentylatory itd.</t>
  </si>
  <si>
    <t>roczny koszt obsługi brutto</t>
  </si>
  <si>
    <t>roczny koszt obsługi netto</t>
  </si>
  <si>
    <t>Uwagi</t>
  </si>
  <si>
    <t>Zmienne</t>
  </si>
  <si>
    <t>ilość godzin do obsługi central went. rocznie</t>
  </si>
  <si>
    <t>suma godzin</t>
  </si>
  <si>
    <t>pozostałe urządzenia(wentylatory nawilżacze itd..)</t>
  </si>
  <si>
    <t>ilość godzin do obsługi pozostałych urz.rocznie</t>
  </si>
  <si>
    <t>ilość pracowników</t>
  </si>
  <si>
    <t>stawka brutto</t>
  </si>
  <si>
    <t>miesiące</t>
  </si>
  <si>
    <t>suma</t>
  </si>
  <si>
    <t>Pawilon A0</t>
  </si>
  <si>
    <t>wyniki</t>
  </si>
  <si>
    <t>ilość godzin do obsługi klimatyzatorów, wentylatorów itd rocznie</t>
  </si>
  <si>
    <t>A-0</t>
  </si>
  <si>
    <t>CENTRALA SWEGON + AGREGAT</t>
  </si>
  <si>
    <t>piwnica nr 026</t>
  </si>
  <si>
    <t xml:space="preserve">592x592x360 szt.4           </t>
  </si>
  <si>
    <t>F5</t>
  </si>
  <si>
    <t>automatyka i sterowanie w pomieszczeniu nr 026</t>
  </si>
  <si>
    <t>obsługuje Aulę Główną</t>
  </si>
  <si>
    <t>GWARANCJA DO 08.2021.Przejęcie serwisu od 09.2021; okres serwisowania do końca trwania umowy; wymagana min. 1 konserwacja.</t>
  </si>
  <si>
    <t>Centrala Dospel 730AA C00356</t>
  </si>
  <si>
    <t xml:space="preserve">piwnica </t>
  </si>
  <si>
    <t xml:space="preserve">1185x300x50 szt.1           </t>
  </si>
  <si>
    <t>F7</t>
  </si>
  <si>
    <t>automatyka i sterowanie w holu piwnicy</t>
  </si>
  <si>
    <t>przyjęta stawka roboczogodziny zł brutto</t>
  </si>
  <si>
    <t>Deimos 2/N-21A/1-1/8</t>
  </si>
  <si>
    <t>obsługuje laboratorium nr 017</t>
  </si>
  <si>
    <t xml:space="preserve">VTS CLIMA VITASERVICE </t>
  </si>
  <si>
    <t>Laboratorium nr 345</t>
  </si>
  <si>
    <t xml:space="preserve">592x287x635 szt.1             </t>
  </si>
  <si>
    <t>automatyka i sterowanie w pomieszczeniu nr 345</t>
  </si>
  <si>
    <t>ilość wymian filtrów w przetargu</t>
  </si>
  <si>
    <t>typ WKV 4 numer fabr. 400632</t>
  </si>
  <si>
    <t>Swegon Gold 20C 1111ERX</t>
  </si>
  <si>
    <t>sala wykładowa nr 374</t>
  </si>
  <si>
    <t>592x592x620 szt.4</t>
  </si>
  <si>
    <t>automatyka i sterowanie na dachu</t>
  </si>
  <si>
    <t xml:space="preserve">250A7W18                              </t>
  </si>
  <si>
    <t>sala nr 380</t>
  </si>
  <si>
    <t xml:space="preserve">592x592x500 szt.4 </t>
  </si>
  <si>
    <t>G203140</t>
  </si>
  <si>
    <t>wartość robocizny klimatyzatory</t>
  </si>
  <si>
    <t>Swegon Gold 04ESD100111 G004SD00992</t>
  </si>
  <si>
    <t>strych</t>
  </si>
  <si>
    <t>355x425x350 szt.4</t>
  </si>
  <si>
    <t>NW2</t>
  </si>
  <si>
    <t xml:space="preserve">roczny koszt obsługi netto </t>
  </si>
  <si>
    <t>Swegon Gold 12ERX111111 GO1207757</t>
  </si>
  <si>
    <t xml:space="preserve">strych </t>
  </si>
  <si>
    <t>715x350x130 szt.1</t>
  </si>
  <si>
    <t>NW1</t>
  </si>
  <si>
    <t>obsługuje 301</t>
  </si>
  <si>
    <t>VTS CPV1 numer fabr. 16525W</t>
  </si>
  <si>
    <t>biblioteka wydziałowa nr 1</t>
  </si>
  <si>
    <t>592x287x620 szt.2</t>
  </si>
  <si>
    <t>automatyka i sterowanie w pomieszczeniu nr 04</t>
  </si>
  <si>
    <t>typ CV-P1-L/X314C/1-N[2]</t>
  </si>
  <si>
    <t>suma roboczogodzin klimatyzatory, wentylatory nawilżacze</t>
  </si>
  <si>
    <t xml:space="preserve">VTS CPV1 numer fabr. 16524W </t>
  </si>
  <si>
    <t>biblioteka wydziałowa nr 2</t>
  </si>
  <si>
    <t xml:space="preserve">592x287x620 szt.2             </t>
  </si>
  <si>
    <t>automatyka i sterowanie w pomieszczeniu magazynie filtrów</t>
  </si>
  <si>
    <t>suma roboczogodzin centrale wentylacyjne</t>
  </si>
  <si>
    <t>typ CV-P1-L/X-314C/1-N[2]</t>
  </si>
  <si>
    <t>suma roboczogodzin całkowita</t>
  </si>
  <si>
    <t>Swegon Gold 05C1221</t>
  </si>
  <si>
    <t>klub profesora</t>
  </si>
  <si>
    <t>Swegon Gold 04DSD100111</t>
  </si>
  <si>
    <t>pomieszczenie nr 030</t>
  </si>
  <si>
    <t>359x350x130 szt.2</t>
  </si>
  <si>
    <t>automatyka i sterowanie w pomieszczeniu nr 030</t>
  </si>
  <si>
    <t>ilość godzin na pracownika rocznie</t>
  </si>
  <si>
    <t>seria G004SD00697</t>
  </si>
  <si>
    <t>centrala podwieszana N</t>
  </si>
  <si>
    <t>pomieszczenie nr 024</t>
  </si>
  <si>
    <t>715x350x130 szt.1 F7</t>
  </si>
  <si>
    <t>automatyka i sterowanie w pomieszczeniu nr 024</t>
  </si>
  <si>
    <t>seria G004SD00696</t>
  </si>
  <si>
    <t>sprawdzenie godzin</t>
  </si>
  <si>
    <t>VTS CLIMA N</t>
  </si>
  <si>
    <t>laboratorium nr 329</t>
  </si>
  <si>
    <t xml:space="preserve">570x272x50 kasetowy szt.1             </t>
  </si>
  <si>
    <t>automatyka i sterowanie w laboratorium nr 329</t>
  </si>
  <si>
    <t xml:space="preserve">VTS    </t>
  </si>
  <si>
    <t>laboratorium nr 341</t>
  </si>
  <si>
    <t>automatyka i sterowanie w laboratorium nr 341</t>
  </si>
  <si>
    <t>VTS centrala podwieszana N</t>
  </si>
  <si>
    <t>laboratorium nr 342</t>
  </si>
  <si>
    <t>automatyka i sterowanie w laboratorium nr 342</t>
  </si>
  <si>
    <t>laboratorium nr 343</t>
  </si>
  <si>
    <t>automatyka i sterowanie w laboratorium nr 343</t>
  </si>
  <si>
    <t>SWEGON Gold 20C + Daikin ERQ250A7W1B</t>
  </si>
  <si>
    <t>SALA 213</t>
  </si>
  <si>
    <t xml:space="preserve">592X592X500 szt.4 </t>
  </si>
  <si>
    <t>VTS centrala wentylacyjna N</t>
  </si>
  <si>
    <t>sala nr 332</t>
  </si>
  <si>
    <t>automatyka i sterowanie w laboratorium nr 332</t>
  </si>
  <si>
    <t>PM-LUFT CENTRALA N/W KOMPAKTOWA</t>
  </si>
  <si>
    <t>SALA KOMPUTEROWA IIIP.</t>
  </si>
  <si>
    <t>592X592X360 SZT. 4</t>
  </si>
  <si>
    <t xml:space="preserve">VTS </t>
  </si>
  <si>
    <t>LAB. 016</t>
  </si>
  <si>
    <t>Swegon GOLD 14C1111</t>
  </si>
  <si>
    <t>Sala konferencyjna -Rektorat</t>
  </si>
  <si>
    <t>Agregat wody lodowej Clivet  wrh 422</t>
  </si>
  <si>
    <t>dach</t>
  </si>
  <si>
    <t>Daikin centrala VAM250FA</t>
  </si>
  <si>
    <t xml:space="preserve">306a,306b, urządzenia na podaszu </t>
  </si>
  <si>
    <t>Gold 08</t>
  </si>
  <si>
    <t>440x515x400 szt.4</t>
  </si>
  <si>
    <t>303,304,309</t>
  </si>
  <si>
    <t>GOLD 12 RX</t>
  </si>
  <si>
    <t>GOLD 04 SD</t>
  </si>
  <si>
    <t>301 B</t>
  </si>
  <si>
    <t>GOLD-07-E-RX</t>
  </si>
  <si>
    <t xml:space="preserve">4x440x515x370-7 </t>
  </si>
  <si>
    <t>Agregat skraplający CELEST 20/LE</t>
  </si>
  <si>
    <t xml:space="preserve">Skraplacza PEC3-424N1 EUROCOIL SPA </t>
  </si>
  <si>
    <t>Swegon Gold 012 FRXP01</t>
  </si>
  <si>
    <t>sala 133 - dach</t>
  </si>
  <si>
    <t>Gwarancja do 09.2021. Przejęcie serwisu od 10.2021; okres serwisowania do końca trwania umowy; wymagana min. 1 konserwacja.</t>
  </si>
  <si>
    <t>Agregat Toshiba typ RAV-SM804ATP-E</t>
  </si>
  <si>
    <t>PRO-VENT TYP MISTRAL SLIM 800 EC NR 066-01-18</t>
  </si>
  <si>
    <t>142D</t>
  </si>
  <si>
    <t>Gwarancja do 15.02.2023</t>
  </si>
  <si>
    <t>----------------------</t>
  </si>
  <si>
    <t>---------------------</t>
  </si>
  <si>
    <t>Frapol AF/15/15/V=4200/4200</t>
  </si>
  <si>
    <t>sala 31-dach</t>
  </si>
  <si>
    <t>Gwarancja do 2023.</t>
  </si>
  <si>
    <t>MIDEA MV6-i252WV2GN1-E</t>
  </si>
  <si>
    <t>Klimatyzatory</t>
  </si>
  <si>
    <t>ACSON A5CK15C-AFAA-R</t>
  </si>
  <si>
    <t>DAIKIN FXAQ63 MAVE</t>
  </si>
  <si>
    <t>103 p. Rektora</t>
  </si>
  <si>
    <t>DAIKIN FXAQ 32 MAVE</t>
  </si>
  <si>
    <t xml:space="preserve">dach Daikin VRV </t>
  </si>
  <si>
    <t>obsługuje p.103</t>
  </si>
  <si>
    <t>TOSHIBA MMU-APO182SH</t>
  </si>
  <si>
    <t xml:space="preserve">FUJITSU AUY25TLB-W </t>
  </si>
  <si>
    <t>TOSHIBA RAS-10UKP-ES2</t>
  </si>
  <si>
    <t>372A SERWEROWNIA</t>
  </si>
  <si>
    <t>FUJITSU ASY 7USBCW</t>
  </si>
  <si>
    <t>TADIRAN MTAD7G- 24H</t>
  </si>
  <si>
    <t>13 SALA KOMPUTEROWA</t>
  </si>
  <si>
    <t>DAIKIN FXAQ40 MAVE</t>
  </si>
  <si>
    <t xml:space="preserve">DAIKIN FXAQ32 MAVE </t>
  </si>
  <si>
    <t>DAIKIN FTXS35J2V1B</t>
  </si>
  <si>
    <t>DAIKIN FXAQ32 MAVE</t>
  </si>
  <si>
    <t xml:space="preserve">DAIKIN FXAQ40 MAVE </t>
  </si>
  <si>
    <t>DAIKIN FXFQ80P9VEB</t>
  </si>
  <si>
    <t>DAIKIN FXHQ100MAWE</t>
  </si>
  <si>
    <t>DAIKIN FXAQ63MAVE</t>
  </si>
  <si>
    <t>DAIKIN FXAQ32MAVE</t>
  </si>
  <si>
    <t>DAIKIN</t>
  </si>
  <si>
    <t>Laboratorium 030</t>
  </si>
  <si>
    <t>Laboratorium 022</t>
  </si>
  <si>
    <t>EDEN</t>
  </si>
  <si>
    <t xml:space="preserve">Aula Ip. </t>
  </si>
  <si>
    <t>DAIKIN FXAQ35MAVE</t>
  </si>
  <si>
    <t>DAIKIN FAQ71CVEB</t>
  </si>
  <si>
    <t>DAIKIN FBQ 35 C8 RXS 35L kanałowy</t>
  </si>
  <si>
    <t>LG T246AAL</t>
  </si>
  <si>
    <t>szafa klimatyzacyjna HiREF NADR0341</t>
  </si>
  <si>
    <t>330 serwerownia</t>
  </si>
  <si>
    <t>ARTEL RDI18RNA</t>
  </si>
  <si>
    <t>LG P24EN</t>
  </si>
  <si>
    <t>MMD-AP0094SPH-E</t>
  </si>
  <si>
    <t>MMD-AP0184SPH-E</t>
  </si>
  <si>
    <t>MMD-AP00181SPH</t>
  </si>
  <si>
    <t>MMD-AP0181SPH</t>
  </si>
  <si>
    <t>TOSHIBA TYP MCY-MHP0506HT-E J.ZEWN. + MMK-AP0127HP-E J.WEWN.</t>
  </si>
  <si>
    <t>113,116,109,111</t>
  </si>
  <si>
    <t>TOSHIBA TYP RAS-3M26S3AV-E J.ZEWN. + RAS-M10SMUV-E J.WEWN.</t>
  </si>
  <si>
    <t>323,342A,324B</t>
  </si>
  <si>
    <t>TOSHIBA TYP MCY-MHP0406HT-E J.ZEWN. + MMK-AP0097MH-E J.WEWN.</t>
  </si>
  <si>
    <t>334A,334B,335,336</t>
  </si>
  <si>
    <t>LG UJ30</t>
  </si>
  <si>
    <t>SAMSUNG TYP AJN035NDEHA/EU J.WEWN.+  AJ100MCJ5EH/EU J.ZEWN.</t>
  </si>
  <si>
    <t>142B, 142C</t>
  </si>
  <si>
    <t>GWARANCJA DO 05. 2021</t>
  </si>
  <si>
    <t>Gwarancja do 05.2021.Przejęcie serwisu od 06.2021, okres serwisowania do końca trwania umowy wymagana min. 1 konserwacja</t>
  </si>
  <si>
    <t>Toshiba: j.zew. MMY-MAP0806HT8P-E; j.wew. MMU-AP0127MH-E</t>
  </si>
  <si>
    <t>LG UM48</t>
  </si>
  <si>
    <t>Gwarancja do 30-01-2022</t>
  </si>
  <si>
    <t>LG S12EQ</t>
  </si>
  <si>
    <t>373a</t>
  </si>
  <si>
    <t>Gwarancja do 28-03-2022</t>
  </si>
  <si>
    <t>FUJITSU j.wewn.AUYG12LV; j.zewn. AOYG-30</t>
  </si>
  <si>
    <t>Pawilon A1</t>
  </si>
  <si>
    <t>A-1</t>
  </si>
  <si>
    <t>CP CLIMA numer urządzenia 2188/05</t>
  </si>
  <si>
    <t>wentylatornia</t>
  </si>
  <si>
    <t xml:space="preserve">592x592x300 szt.2              </t>
  </si>
  <si>
    <t>CP CLIMA numer urządzenia 2187/05</t>
  </si>
  <si>
    <t>592x592x200 szt.2</t>
  </si>
  <si>
    <t>CP CLIMA numer urządzenia 2915/05</t>
  </si>
  <si>
    <t xml:space="preserve">592x335x200 szt.1             </t>
  </si>
  <si>
    <t>CP CLIMA numer urządzenia 2913/05</t>
  </si>
  <si>
    <t>wentylatornia obsługuje bibliotekę górną</t>
  </si>
  <si>
    <t xml:space="preserve">592x335x150 szt.1              </t>
  </si>
  <si>
    <t>CP CLIMA numer urządzenia 2914/05</t>
  </si>
  <si>
    <t xml:space="preserve">450x335x150 szt.1             </t>
  </si>
  <si>
    <t>CP CLIMA HERMES APN2-P-1800/100</t>
  </si>
  <si>
    <t>353x425x160 szt.1</t>
  </si>
  <si>
    <t>centrala podwieszana</t>
  </si>
  <si>
    <t>obsługuje warsztat</t>
  </si>
  <si>
    <t>VTS CLIMA zestaw CV-p2/nn 90/77</t>
  </si>
  <si>
    <t xml:space="preserve">sala seminaryjna </t>
  </si>
  <si>
    <t xml:space="preserve">930x355x50 szt.1             </t>
  </si>
  <si>
    <t>Numer fabr.  8105-202-0409</t>
  </si>
  <si>
    <t>komputerowa 3.3</t>
  </si>
  <si>
    <t>CLIMA Produkt 2916/05</t>
  </si>
  <si>
    <t>wentylatornia obsługuje kruszarnie</t>
  </si>
  <si>
    <t xml:space="preserve">450x335x150 szt.2             </t>
  </si>
  <si>
    <t>Frapol AF P40</t>
  </si>
  <si>
    <t>laboratoria parter A-1</t>
  </si>
  <si>
    <t xml:space="preserve">592x592x600 szt.4         </t>
  </si>
  <si>
    <t>Frapol Onyx 400 SKY</t>
  </si>
  <si>
    <t xml:space="preserve">Centrala wentylacyjna </t>
  </si>
  <si>
    <t>260x300 sz.2</t>
  </si>
  <si>
    <t>G4</t>
  </si>
  <si>
    <t>AIRWELL WAP1212</t>
  </si>
  <si>
    <t>AIRWELL AWSI-HHFO12-N11</t>
  </si>
  <si>
    <t>AIRWELLL WAP12</t>
  </si>
  <si>
    <t>AIRWELL WAP12</t>
  </si>
  <si>
    <t>McQUAY MCK015C AFAB</t>
  </si>
  <si>
    <t xml:space="preserve">CHIGO RF7cQ/X2 </t>
  </si>
  <si>
    <t xml:space="preserve"> A1-3</t>
  </si>
  <si>
    <t>A1 YORK MKC 24A15/DFK70</t>
  </si>
  <si>
    <t>1.6 biblioteka wydziałowa II p.</t>
  </si>
  <si>
    <t>YORK HMKB09HC</t>
  </si>
  <si>
    <t>p.3.6</t>
  </si>
  <si>
    <t>P.3.7</t>
  </si>
  <si>
    <t>P.3.8</t>
  </si>
  <si>
    <t>P.3.9</t>
  </si>
  <si>
    <t>P.3.13</t>
  </si>
  <si>
    <t>P.3.14</t>
  </si>
  <si>
    <t>P.3.5</t>
  </si>
  <si>
    <t>MIDEA MS12FU12HR</t>
  </si>
  <si>
    <t>P.3.2</t>
  </si>
  <si>
    <t>P.3.3</t>
  </si>
  <si>
    <t>AIRWELL AWSI-CADO42-N11</t>
  </si>
  <si>
    <t>P.203</t>
  </si>
  <si>
    <t>P.111</t>
  </si>
  <si>
    <t>AIRWELL AWSIHHF012</t>
  </si>
  <si>
    <t>P.112</t>
  </si>
  <si>
    <t>DAIKIN FTXK35AV1BW</t>
  </si>
  <si>
    <t>204a</t>
  </si>
  <si>
    <t>204b</t>
  </si>
  <si>
    <t>GREE GKH24K3FI</t>
  </si>
  <si>
    <t>H113</t>
  </si>
  <si>
    <t>H114</t>
  </si>
  <si>
    <t>GREE GWH12QC-K3DNB2G</t>
  </si>
  <si>
    <t>H115A</t>
  </si>
  <si>
    <t>H115B</t>
  </si>
  <si>
    <t xml:space="preserve"> LG P12EN</t>
  </si>
  <si>
    <t>pok.204a</t>
  </si>
  <si>
    <t>Gwarancja do 26.08.2021</t>
  </si>
  <si>
    <t>Przejęcie serwisu od 27.08.2021 okres serwisowania do końca trwania umowy wymagana min. 1 konserwacja</t>
  </si>
  <si>
    <t>pok.204b</t>
  </si>
  <si>
    <t>Multi GREE</t>
  </si>
  <si>
    <t>103,104,105</t>
  </si>
  <si>
    <t>Gwarancja do 02.08.2021</t>
  </si>
  <si>
    <t>Pawilon A2</t>
  </si>
  <si>
    <t>A-2</t>
  </si>
  <si>
    <t xml:space="preserve">Frapol typ AF </t>
  </si>
  <si>
    <t xml:space="preserve">Centrala N-WD </t>
  </si>
  <si>
    <t>392x392x100 szt.2</t>
  </si>
  <si>
    <t>automatyka i zabezpieczenia na poddaszu</t>
  </si>
  <si>
    <t xml:space="preserve">numer fabryczny 3013 </t>
  </si>
  <si>
    <t>pomieszczenie nr 301A</t>
  </si>
  <si>
    <t xml:space="preserve">Frapol </t>
  </si>
  <si>
    <t>Centrala N-W7</t>
  </si>
  <si>
    <t>592x592x360 szt.2</t>
  </si>
  <si>
    <t xml:space="preserve">numer fabryczny 2957 </t>
  </si>
  <si>
    <t>pomieszczenie nr 201</t>
  </si>
  <si>
    <t>287x592x360 szt.2</t>
  </si>
  <si>
    <t>Frapol typ AF</t>
  </si>
  <si>
    <t>Centrala N-W5</t>
  </si>
  <si>
    <t>287x287 szt.1</t>
  </si>
  <si>
    <t>numer fabryczny 2956</t>
  </si>
  <si>
    <t>pomieszczenie nr 304</t>
  </si>
  <si>
    <t>592x592x360 szt.1</t>
  </si>
  <si>
    <t>Centrala N-W4</t>
  </si>
  <si>
    <t xml:space="preserve">287x592x100 szt.2 </t>
  </si>
  <si>
    <t xml:space="preserve">numer fabryczny 3015 </t>
  </si>
  <si>
    <t>pomieszczenie nr  209B</t>
  </si>
  <si>
    <t>kasetowe</t>
  </si>
  <si>
    <t>Centrala N-W3</t>
  </si>
  <si>
    <t>608x508x100 szt.2</t>
  </si>
  <si>
    <t xml:space="preserve">numer fabryczny 3014 </t>
  </si>
  <si>
    <t>Pomieszczenie nr 210</t>
  </si>
  <si>
    <t>Centrala N-W6</t>
  </si>
  <si>
    <t>605x508x100 szt.2</t>
  </si>
  <si>
    <t xml:space="preserve">numer fabryczny 3016 </t>
  </si>
  <si>
    <t>pomieszczenie nr 307,nr 307A</t>
  </si>
  <si>
    <t>Centrala N-W10</t>
  </si>
  <si>
    <t>410x390x100 szt.2</t>
  </si>
  <si>
    <t xml:space="preserve">numer fabryczny 3018 </t>
  </si>
  <si>
    <t>pomieszczenie nr 308</t>
  </si>
  <si>
    <t>VTS VENTUS</t>
  </si>
  <si>
    <t xml:space="preserve">712x302x50 kasetowe szt.2        </t>
  </si>
  <si>
    <t>TYP VS 1015 CGACX 36-1</t>
  </si>
  <si>
    <t>FRAPOL TYP AF centrala N-W9</t>
  </si>
  <si>
    <t>Centrala N-W9</t>
  </si>
  <si>
    <t xml:space="preserve">392x392x100 kasetowe szt.2       </t>
  </si>
  <si>
    <t>numer fabr. 3017</t>
  </si>
  <si>
    <t>VTS VENTUS TYP VS-21-R-M/F</t>
  </si>
  <si>
    <t>Centrala 4</t>
  </si>
  <si>
    <t xml:space="preserve">428x287x300 szt.2               </t>
  </si>
  <si>
    <t>numer fabr. 8-110-06-3021-00315</t>
  </si>
  <si>
    <t xml:space="preserve">VTS VENTUS </t>
  </si>
  <si>
    <t>Centrala 6</t>
  </si>
  <si>
    <t>428X287X300 szt.2</t>
  </si>
  <si>
    <t>TYP VS-21-L-H/F</t>
  </si>
  <si>
    <t>570X272X45 kasetowe szt.1</t>
  </si>
  <si>
    <t>VTS VENTUS N2W2 7</t>
  </si>
  <si>
    <t>428X287X300 szt.4</t>
  </si>
  <si>
    <t>TYP VS-21-r-ph</t>
  </si>
  <si>
    <t>numer fabr. 8-110-06-3010-00439</t>
  </si>
  <si>
    <t>VTS VENTUS TYP VS-10-R-FU-D</t>
  </si>
  <si>
    <t>Sala nr 312</t>
  </si>
  <si>
    <t>572x272x50 szt.1</t>
  </si>
  <si>
    <t>Centrala 5</t>
  </si>
  <si>
    <t>FRAPOL TYPAF  NW8</t>
  </si>
  <si>
    <t xml:space="preserve">Sala nr 223 </t>
  </si>
  <si>
    <t xml:space="preserve">410x390x100 szt.2 kasetowe    </t>
  </si>
  <si>
    <t xml:space="preserve">Numer fabr. 2958 </t>
  </si>
  <si>
    <t>VBW numer urządzenia C8989W/03</t>
  </si>
  <si>
    <t>Sala nr H102</t>
  </si>
  <si>
    <t xml:space="preserve">592x592x90 szt.2             </t>
  </si>
  <si>
    <t>592x287x90 szt.2</t>
  </si>
  <si>
    <t>VBW numer urządzenia C8990W/03</t>
  </si>
  <si>
    <t>bar</t>
  </si>
  <si>
    <t xml:space="preserve">490x592x90 szt.2               </t>
  </si>
  <si>
    <t>VBW numer urządzenia C8991N/03</t>
  </si>
  <si>
    <t>sala komputerowa</t>
  </si>
  <si>
    <t>VBW numer urządzenia C8988N/03</t>
  </si>
  <si>
    <t>Piwnica nr 013</t>
  </si>
  <si>
    <t xml:space="preserve">800x592x100 szt.2           </t>
  </si>
  <si>
    <t xml:space="preserve">800x287x100 szt.2            </t>
  </si>
  <si>
    <t>Swegon Gold 08DRX 111111</t>
  </si>
  <si>
    <t>sala nr 116, nr 117</t>
  </si>
  <si>
    <t>piętro I</t>
  </si>
  <si>
    <t>Swegon Gold 08DPX G00806974</t>
  </si>
  <si>
    <t xml:space="preserve">sala nr 318, 318A, 318B </t>
  </si>
  <si>
    <t>Swegon Gold 08DPX G00806972</t>
  </si>
  <si>
    <t>laboratorium nr 303B</t>
  </si>
  <si>
    <t>Swegon Gold 04DPX G00402929</t>
  </si>
  <si>
    <t xml:space="preserve">laboratorium nr 303A, </t>
  </si>
  <si>
    <t>353x425x350 szt.4</t>
  </si>
  <si>
    <t>nr 303C, nr 303D</t>
  </si>
  <si>
    <t>Swegon Gold 04DPX G00402928</t>
  </si>
  <si>
    <t>laboratorium nr 202</t>
  </si>
  <si>
    <t>sterowanie w pomieszczeniu za archiwum</t>
  </si>
  <si>
    <t>VTS centrala nawiewna</t>
  </si>
  <si>
    <t>poddasze obok windy</t>
  </si>
  <si>
    <t>44x275x45 kasetowy szt.1</t>
  </si>
  <si>
    <t xml:space="preserve">VTS CLIMA </t>
  </si>
  <si>
    <t>laboratorium parter</t>
  </si>
  <si>
    <t>428x287x200 szt.2</t>
  </si>
  <si>
    <t>numer fabr. 6938 VCPC2</t>
  </si>
  <si>
    <t>KLIMOR centrala klimatyzacyjna</t>
  </si>
  <si>
    <t>obsługuje laboratorium mikroskop</t>
  </si>
  <si>
    <t xml:space="preserve">592x287x600 szt.2              </t>
  </si>
  <si>
    <t>F8</t>
  </si>
  <si>
    <t>645x390x100 kasetowy szt.2</t>
  </si>
  <si>
    <t>SWEGON GOLD 12ERX</t>
  </si>
  <si>
    <t>OBSŁUGUJE SALĘ NR 5</t>
  </si>
  <si>
    <t>592X592X620 szt.4</t>
  </si>
  <si>
    <t>MIDEA MSR1-09</t>
  </si>
  <si>
    <t>HA 3.2</t>
  </si>
  <si>
    <t>YORK HMKB09MC-AAR</t>
  </si>
  <si>
    <t>HA 3.7</t>
  </si>
  <si>
    <t>HA 3.4</t>
  </si>
  <si>
    <t>HA 3.3</t>
  </si>
  <si>
    <t>FUJITSU AUYG12</t>
  </si>
  <si>
    <t>DAIKIN FCQ71B8V3B</t>
  </si>
  <si>
    <t>DAIKIN FCQ71C7VEB</t>
  </si>
  <si>
    <t>LG model E24SQ ASNH 24GC4WO</t>
  </si>
  <si>
    <t>piwnica 3A</t>
  </si>
  <si>
    <t>HA 3.1</t>
  </si>
  <si>
    <t>HA 3.8</t>
  </si>
  <si>
    <t>TOSHIBA RAS-B13N3KV2-E</t>
  </si>
  <si>
    <t>HA 107</t>
  </si>
  <si>
    <t>HA 108</t>
  </si>
  <si>
    <t>HA 111</t>
  </si>
  <si>
    <t>P.315 B</t>
  </si>
  <si>
    <t>P. 317</t>
  </si>
  <si>
    <t>LG E24SQ</t>
  </si>
  <si>
    <t>P. 06</t>
  </si>
  <si>
    <t>LG LST186ABL</t>
  </si>
  <si>
    <t>P.06</t>
  </si>
  <si>
    <t>HIROSS</t>
  </si>
  <si>
    <t>MITSUBISHI</t>
  </si>
  <si>
    <t>P. HA102</t>
  </si>
  <si>
    <t>P. 5</t>
  </si>
  <si>
    <t>GRE GWH12RB-K3DNA3G/I</t>
  </si>
  <si>
    <t>HA 3.9</t>
  </si>
  <si>
    <t>HA 3.10</t>
  </si>
  <si>
    <t>HA 3.3; 3.4</t>
  </si>
  <si>
    <t>Gwarancja 12.06.2021</t>
  </si>
  <si>
    <t>Gwarancja do 12.06.2021. Przejęcie serwisu od 13.06.2021 okres serwisowania do końca trwania umowy wymagana min. 1 konserwacja</t>
  </si>
  <si>
    <t>HA 3.7; 3.8</t>
  </si>
  <si>
    <t>Gwarancja 24.08.2021</t>
  </si>
  <si>
    <t>Gwarancja do 24.08.2021. Przejęcie serwisu od 25.08.2021 okres serwisowania do końca trwania umowy wymagana min. 1 konserwacja</t>
  </si>
  <si>
    <t xml:space="preserve">AUX-C-24CAC/AUX-C-24CAO </t>
  </si>
  <si>
    <t>pok. 308</t>
  </si>
  <si>
    <t>Gwarancja 31.08.2023</t>
  </si>
  <si>
    <t>------------</t>
  </si>
  <si>
    <t>pok. 309</t>
  </si>
  <si>
    <t>Gwarancja 09.09.2023</t>
  </si>
  <si>
    <t>Pawilon A3</t>
  </si>
  <si>
    <t xml:space="preserve">287x592x200 szt.1          </t>
  </si>
  <si>
    <t>A-3</t>
  </si>
  <si>
    <t>VTS CLIMA FHWCPV1</t>
  </si>
  <si>
    <t>numer fabr. 16546</t>
  </si>
  <si>
    <t>typ CV-P1-l/n-74B/1-S[3]</t>
  </si>
  <si>
    <t>VTS N podwieszana</t>
  </si>
  <si>
    <t>313A</t>
  </si>
  <si>
    <t>712x302x50 kasetowy szt.1</t>
  </si>
  <si>
    <t>obsługuje pok. 313</t>
  </si>
  <si>
    <t>Pok.417</t>
  </si>
  <si>
    <t>592x287x200 szt.1</t>
  </si>
  <si>
    <t>obsługuje pok.417</t>
  </si>
  <si>
    <t>pok.218B</t>
  </si>
  <si>
    <t>572x272x50 kasetowy szt.1</t>
  </si>
  <si>
    <t>obsługuje pok.218</t>
  </si>
  <si>
    <t>DAIKIN INVERTER MODEL RKS71B2VMB  R410</t>
  </si>
  <si>
    <t>CENTRALA TELEFONICZNA</t>
  </si>
  <si>
    <t>McQUAY M6WMQ15GR-ACIAC-R</t>
  </si>
  <si>
    <t>405a</t>
  </si>
  <si>
    <t>Frapol, nawiew, wielkość 05</t>
  </si>
  <si>
    <t>dach, obsługuje pom. 506</t>
  </si>
  <si>
    <t>592x287xkastowy  mm szt.1</t>
  </si>
  <si>
    <t>sterowanie w pomieszczeniu, automatyka na korytarzu</t>
  </si>
  <si>
    <t>Swegon CELEST LE R410 do chłodnicy centrali, nr seryjny SB10002120</t>
  </si>
  <si>
    <t xml:space="preserve">Frapol Onyx SKY1500 </t>
  </si>
  <si>
    <t>pom. 118</t>
  </si>
  <si>
    <t>Gwarancja do 23.12.2024</t>
  </si>
  <si>
    <t>------------------</t>
  </si>
  <si>
    <t>-------------------------</t>
  </si>
  <si>
    <t>CHIGO KFR23GW/EXC</t>
  </si>
  <si>
    <t>pokój  23</t>
  </si>
  <si>
    <t xml:space="preserve">DAIKIN FTKS 71BAVMB </t>
  </si>
  <si>
    <t>Centrala telefoniczna</t>
  </si>
  <si>
    <t>PANASONIC C5UE9PK R410a</t>
  </si>
  <si>
    <t>P. 504, dach</t>
  </si>
  <si>
    <t>MIDEA MDV-450(16)WD2RN1(B) R410A</t>
  </si>
  <si>
    <t>LG P24RK</t>
  </si>
  <si>
    <t>PARTER</t>
  </si>
  <si>
    <t>GEA U3XGH</t>
  </si>
  <si>
    <t>P. 04</t>
  </si>
  <si>
    <t>454 x 454 x 50 -1szt</t>
  </si>
  <si>
    <t>GEA U5XGH</t>
  </si>
  <si>
    <t>LG S12AHP</t>
  </si>
  <si>
    <t>P. 121</t>
  </si>
  <si>
    <t>IDI MSW (12X2)</t>
  </si>
  <si>
    <t>P. 126</t>
  </si>
  <si>
    <t>IDI -7CREN</t>
  </si>
  <si>
    <t>P. 126A</t>
  </si>
  <si>
    <t>Samsung</t>
  </si>
  <si>
    <t>pom. 24</t>
  </si>
  <si>
    <t>pom. 25</t>
  </si>
  <si>
    <t>pom. 26</t>
  </si>
  <si>
    <t>pom. 27</t>
  </si>
  <si>
    <t>Centrala tel. Toshiba RAV-GP801AT-E</t>
  </si>
  <si>
    <t xml:space="preserve">pom. 22 </t>
  </si>
  <si>
    <t xml:space="preserve">Gwarancja do 12.07.2022 </t>
  </si>
  <si>
    <t>-------------------</t>
  </si>
  <si>
    <t>Midea</t>
  </si>
  <si>
    <t>pom. 11a</t>
  </si>
  <si>
    <t>pom.  12a</t>
  </si>
  <si>
    <t>pom. 12b</t>
  </si>
  <si>
    <t>-----------------------</t>
  </si>
  <si>
    <t>pom. 12c</t>
  </si>
  <si>
    <t>------------------------</t>
  </si>
  <si>
    <t>Toshiba RAV=RM801KRTP-E</t>
  </si>
  <si>
    <t>Midea Agregat chłodniczy jednostka zewnetrzna do pom. 11a,12a,12b,12c</t>
  </si>
  <si>
    <t>Dach pawilonu A-3</t>
  </si>
  <si>
    <t>--------------------</t>
  </si>
  <si>
    <t>Mitsubishi electric Pumy-p112YKM4</t>
  </si>
  <si>
    <t>sala 118</t>
  </si>
  <si>
    <t>Łącznik A-3/A4</t>
  </si>
  <si>
    <t>A-3/A-4</t>
  </si>
  <si>
    <t>Daikin model FXAQ32PAV1</t>
  </si>
  <si>
    <t>pom. 301</t>
  </si>
  <si>
    <t xml:space="preserve">Gwarancja do 15.12.2021 </t>
  </si>
  <si>
    <t xml:space="preserve">Sterowanik centralny w przedsionku sekretariatu 301./ Gwarancja do 15.12.2021. Przejęcie serwisu od 16.12.2021 okres serwisowania do końca trwania umowy. </t>
  </si>
  <si>
    <t>Daikin model FXAQ20PAV1</t>
  </si>
  <si>
    <t>pom. 302a</t>
  </si>
  <si>
    <t>pom. 302b</t>
  </si>
  <si>
    <t>Gwarancja do 15.12.2021</t>
  </si>
  <si>
    <t>pom. 303</t>
  </si>
  <si>
    <t>pom. 304</t>
  </si>
  <si>
    <t>pom. 305a</t>
  </si>
  <si>
    <t>pom. 305b</t>
  </si>
  <si>
    <t>pom. 306a</t>
  </si>
  <si>
    <t>pom. 306b</t>
  </si>
  <si>
    <t>Daikin model FXAQ15PAV1</t>
  </si>
  <si>
    <t>pom. 307a</t>
  </si>
  <si>
    <t>pom. 307b</t>
  </si>
  <si>
    <t>Agregat chłodniczy Daikin model RXYQ12T7Y1B</t>
  </si>
  <si>
    <t>Dach A-3/A-4</t>
  </si>
  <si>
    <t xml:space="preserve">Daikin model FXAQ </t>
  </si>
  <si>
    <t>pom. 308</t>
  </si>
  <si>
    <t>Gwarancja do 10.08.2023</t>
  </si>
  <si>
    <t>-----------------</t>
  </si>
  <si>
    <t>pom. 309a</t>
  </si>
  <si>
    <t>pom. 309b</t>
  </si>
  <si>
    <t>pom. 310a</t>
  </si>
  <si>
    <t>pom. 310b</t>
  </si>
  <si>
    <t>pom. 311a</t>
  </si>
  <si>
    <t>Sterowanik centralny w przedsionku sekretariatu 302</t>
  </si>
  <si>
    <t>pom. 311b</t>
  </si>
  <si>
    <t>pom. 312a</t>
  </si>
  <si>
    <t>pom. 312b</t>
  </si>
  <si>
    <t>pom. 313</t>
  </si>
  <si>
    <t>pom. 313a</t>
  </si>
  <si>
    <t>pom. 314</t>
  </si>
  <si>
    <t>Agregat chłodniczy Daikin model RXYQ8T7Y1B8</t>
  </si>
  <si>
    <t>LG multi   CT18R -4szt. +MU5M40- 2 szt.</t>
  </si>
  <si>
    <t>Sala wykładowa nr 103/  Dach A-3/A-4</t>
  </si>
  <si>
    <t>Gwarancja do 17.04.2023</t>
  </si>
  <si>
    <t>Pawilon A4</t>
  </si>
  <si>
    <t>A-4</t>
  </si>
  <si>
    <t xml:space="preserve">CP CLIMA </t>
  </si>
  <si>
    <t>sala matematyczna nr 101</t>
  </si>
  <si>
    <t xml:space="preserve">592x490x200 szt.4           </t>
  </si>
  <si>
    <t>automatyka i sterowanie w piwnicy-magazyn</t>
  </si>
  <si>
    <t>numer fabr. 12298/1</t>
  </si>
  <si>
    <t>287x490x200 szt.2</t>
  </si>
  <si>
    <t>sala wykładowa nr 401 piętro IV</t>
  </si>
  <si>
    <t>592x592x200 szt.1</t>
  </si>
  <si>
    <t>SV3 VLO/2 numer fabr. 11821</t>
  </si>
  <si>
    <t xml:space="preserve">287x592x200 szt.2        </t>
  </si>
  <si>
    <t>287x287x200 szt.1</t>
  </si>
  <si>
    <t>Sala 509</t>
  </si>
  <si>
    <t>numer fabr. 6019 wyd.powietrza 1150 m3/h</t>
  </si>
  <si>
    <t xml:space="preserve">VTS CLIMA    </t>
  </si>
  <si>
    <t>SV4 VLO/2 numer fabr. 11822</t>
  </si>
  <si>
    <t>Swegon Gold 04FSD</t>
  </si>
  <si>
    <t>355 x 425 x 350 szt.2</t>
  </si>
  <si>
    <t>Gwarancja do 03.2021. Przejęcie serwisu od 01.04.2021 okres serwisowania do końca trwania umowy wymagana min. 1 konserwacja</t>
  </si>
  <si>
    <t>SANYO MODEL SAP .KRV 93EA  R410</t>
  </si>
  <si>
    <t>DAIKIN FTXN35</t>
  </si>
  <si>
    <t>FUJITSU MODEL AOY9USCC  R410</t>
  </si>
  <si>
    <t>LG MODEL S30AHP  410</t>
  </si>
  <si>
    <t>TOSHIBA MODEL RAV-SM 562</t>
  </si>
  <si>
    <t>07.07A</t>
  </si>
  <si>
    <t>TOSCHIBA INVERTER MODE RAS-137SAV</t>
  </si>
  <si>
    <t>LENNOX IP 244  R 410</t>
  </si>
  <si>
    <t>CHIGO MODEL RF7 X2W/Q  R410</t>
  </si>
  <si>
    <t xml:space="preserve">TOSHIBA  MODEL RAV SP804AT-E  </t>
  </si>
  <si>
    <t>AIRWELL DC INVERTER MODEL GC9DCINV</t>
  </si>
  <si>
    <t>AIR WELL MODEL AWAU-YGF012-H11  R410</t>
  </si>
  <si>
    <t>LG MODEL G12AH UEOG  R410</t>
  </si>
  <si>
    <t>LG INVERTER MODEL E12SQU UBO  R410</t>
  </si>
  <si>
    <t>101A</t>
  </si>
  <si>
    <t>DAIKIN FTKS35CAVMB</t>
  </si>
  <si>
    <t>CHIGO RF7CQ/X2</t>
  </si>
  <si>
    <t>LENNOX THM24</t>
  </si>
  <si>
    <t>106 sala wykładowa</t>
  </si>
  <si>
    <t>ATC ASG118</t>
  </si>
  <si>
    <t>112a serwerownia</t>
  </si>
  <si>
    <t>LG S18AW ASN1865DHO</t>
  </si>
  <si>
    <t>LG ES-H246KLA0</t>
  </si>
  <si>
    <t>303 LABORATORIUM</t>
  </si>
  <si>
    <t>FUJITSU ASJG09LECA</t>
  </si>
  <si>
    <t>315a</t>
  </si>
  <si>
    <t>DAIKIN FTXN25LV1B</t>
  </si>
  <si>
    <t>SANYO SAP-KR93EH</t>
  </si>
  <si>
    <t>DAIKIN FFQ25B9V1B</t>
  </si>
  <si>
    <t>DAIKIN FTXN35LV1B</t>
  </si>
  <si>
    <t>DAIKIN FTKXN25LV1B</t>
  </si>
  <si>
    <t>LG S18AW ASNW18G DHO</t>
  </si>
  <si>
    <t>FUJITSU ASYG09</t>
  </si>
  <si>
    <t>LG E18SQNCO ASNH18GC4WO</t>
  </si>
  <si>
    <t>FUJITSU ASYG12</t>
  </si>
  <si>
    <t>FUJITSU ASYG18</t>
  </si>
  <si>
    <t>RAS-13G2KVP-E DAISEKAI 8</t>
  </si>
  <si>
    <t>FUJITSU ABYG30LRTE/AOY630LETL</t>
  </si>
  <si>
    <t>Gwarancja do 03.2021</t>
  </si>
  <si>
    <t>GRE Multi</t>
  </si>
  <si>
    <t>401, 403, 404</t>
  </si>
  <si>
    <t>Gwarancja do 19.10.2021</t>
  </si>
  <si>
    <t>Gwarancja do 19.10.2021. Przejęcie serwisu od 20.10.2021 okres serwisowania do końca trwania umowy wymagana min. 1 konserwacja</t>
  </si>
  <si>
    <t>414, 414a, 414b</t>
  </si>
  <si>
    <t>419, 420, 421</t>
  </si>
  <si>
    <t>LG MU PC09</t>
  </si>
  <si>
    <t>pom. 323</t>
  </si>
  <si>
    <t xml:space="preserve">Gwarancja do 28.08.2022 </t>
  </si>
  <si>
    <t>pom. 324</t>
  </si>
  <si>
    <t>LG CT 12R</t>
  </si>
  <si>
    <t>pom. 325 sala komputerowa</t>
  </si>
  <si>
    <t>pom. 326a</t>
  </si>
  <si>
    <t>LG MU PC 09</t>
  </si>
  <si>
    <t>pom. 326b</t>
  </si>
  <si>
    <t>LG MU 5R30 Agregat chłodniczy jednostka zewnetrzna do pom. 323,324,326a,326b</t>
  </si>
  <si>
    <t>Dach pawilonu A-4</t>
  </si>
  <si>
    <t>LG MU 4R25 Agregat chłodniczy jednostka zewnetrzna do pom. 325</t>
  </si>
  <si>
    <t>Gree</t>
  </si>
  <si>
    <t>pom. 121</t>
  </si>
  <si>
    <t xml:space="preserve">Gwarancja do 26.04.2022 </t>
  </si>
  <si>
    <t>pom. 123</t>
  </si>
  <si>
    <t>Gree Agregat chłodniczy jednostka zewnetrzna do pom. 121, 123</t>
  </si>
  <si>
    <t>Elewacja od strony dziedzinca A3 i A4</t>
  </si>
  <si>
    <t xml:space="preserve">Chigo </t>
  </si>
  <si>
    <t>Sala nr 3</t>
  </si>
  <si>
    <t>Chigo Agregat chłodniczy jednostka zewnetrzna do sala nr 3</t>
  </si>
  <si>
    <t xml:space="preserve">Gwarancja do 06.09.2025 </t>
  </si>
  <si>
    <t>Midea  Agregat chłodniczy jednostka zewnetrzna do sala nr 3</t>
  </si>
  <si>
    <t>Pawilon B1</t>
  </si>
  <si>
    <t>B-1</t>
  </si>
  <si>
    <t>VTS zestaw VS-75-L-RHCH</t>
  </si>
  <si>
    <t xml:space="preserve">obsługuje pomieszczenia </t>
  </si>
  <si>
    <t xml:space="preserve">428x287x300 szt.3         </t>
  </si>
  <si>
    <t>automatyka i sterowanie w H02</t>
  </si>
  <si>
    <t>numer fabr. 8110-07-3075-00076</t>
  </si>
  <si>
    <t xml:space="preserve"> biurowe </t>
  </si>
  <si>
    <t xml:space="preserve">428x428x300 szt.3          </t>
  </si>
  <si>
    <t>numer fabr. 8-110-07-3100-00043</t>
  </si>
  <si>
    <t xml:space="preserve">287x490x500 szt.4           </t>
  </si>
  <si>
    <t xml:space="preserve">592x287x500 szt.4        </t>
  </si>
  <si>
    <t>VTS zestaw VS-55-L-RHCH</t>
  </si>
  <si>
    <t>obsługuje warsztat H01 04</t>
  </si>
  <si>
    <t>VTS zestaw VS 21-L-PHCH</t>
  </si>
  <si>
    <t>obsługuje laboratorium</t>
  </si>
  <si>
    <t>numer fabr. 8-110-07-3021-00128</t>
  </si>
  <si>
    <t>VTS CLIMA CV-A2L/N-42A/1-7[1]</t>
  </si>
  <si>
    <t xml:space="preserve">obsługuje salę nr 122 </t>
  </si>
  <si>
    <t xml:space="preserve">592x592x200 szt.1            </t>
  </si>
  <si>
    <t>automatyka i sterowanie w sali nr 123</t>
  </si>
  <si>
    <t xml:space="preserve">numer fabr. 17532[2] </t>
  </si>
  <si>
    <t xml:space="preserve">592x287x200 szt.1          </t>
  </si>
  <si>
    <t>VTS NAW. VS-100-R-RHCH</t>
  </si>
  <si>
    <t>sala amfiteatralna s.121 Ip.</t>
  </si>
  <si>
    <t>592X490X500 287X490X500 8SZT.</t>
  </si>
  <si>
    <t>VTS WYW. VS-100-R-RHCH</t>
  </si>
  <si>
    <t xml:space="preserve">592X287X500 szt.4        </t>
  </si>
  <si>
    <t>AGRGAT WODY LODOWEJ</t>
  </si>
  <si>
    <t>dach pawilonu, obsługuje centrale</t>
  </si>
  <si>
    <t>LENOX WA230DK STD</t>
  </si>
  <si>
    <t>w pom. 02</t>
  </si>
  <si>
    <t>Mc QUAY MWMM010f-AFAH</t>
  </si>
  <si>
    <t>dach obsługuje 1piętro</t>
  </si>
  <si>
    <t xml:space="preserve"> Serwerownia 3 piętro</t>
  </si>
  <si>
    <t>dach obsługuje serw.2 pietro</t>
  </si>
  <si>
    <t>DAIKIN FTKS85D3VMW</t>
  </si>
  <si>
    <t>Dach obsługuje serw. Parter</t>
  </si>
  <si>
    <t>DAIKIN FTKS50D2V1W</t>
  </si>
  <si>
    <t>dach obsługuje serw.niski parter</t>
  </si>
  <si>
    <t>LENOX CWC0502P</t>
  </si>
  <si>
    <t>P. 113A</t>
  </si>
  <si>
    <t>TOSHIBA APO153H</t>
  </si>
  <si>
    <t>P. 21</t>
  </si>
  <si>
    <t>P. 22</t>
  </si>
  <si>
    <t>TOSHIBA APO183H</t>
  </si>
  <si>
    <t>P. 23</t>
  </si>
  <si>
    <t>P. 24</t>
  </si>
  <si>
    <t>P. 25</t>
  </si>
  <si>
    <t>P. 26</t>
  </si>
  <si>
    <t>P. 27</t>
  </si>
  <si>
    <t>P. 28</t>
  </si>
  <si>
    <t>TOSHIBA MMUAPO153H</t>
  </si>
  <si>
    <t>P. 29</t>
  </si>
  <si>
    <t>P. 2</t>
  </si>
  <si>
    <t>P. 3</t>
  </si>
  <si>
    <t>ACSON A6CC25C</t>
  </si>
  <si>
    <t>P. 4</t>
  </si>
  <si>
    <t>LENOX CWC050-2P</t>
  </si>
  <si>
    <t>H 24</t>
  </si>
  <si>
    <t>LG E18P12EN.NSJ</t>
  </si>
  <si>
    <t>Serwerownia - 1</t>
  </si>
  <si>
    <t>LG P12EN</t>
  </si>
  <si>
    <t xml:space="preserve">Serwerownia </t>
  </si>
  <si>
    <t>Gwarancja do 30.05.2021</t>
  </si>
  <si>
    <t>Przejęcie serwisu od 31.05.2021 okres serwisowania do końca trwania umowy wymagana min. 1 konserwacja</t>
  </si>
  <si>
    <t>Pawilon B2</t>
  </si>
  <si>
    <t>B-2</t>
  </si>
  <si>
    <t>VBW TYP BO BO-53A-4[50]</t>
  </si>
  <si>
    <t>sala wykładowa</t>
  </si>
  <si>
    <t xml:space="preserve">800x440x100 szt.6            </t>
  </si>
  <si>
    <t>automatyka i sterowanie w sali nr 012</t>
  </si>
  <si>
    <t>Numer urządzenia C6081N/01</t>
  </si>
  <si>
    <t>Rok produkcji 2001</t>
  </si>
  <si>
    <t>VBW TYP BO-53-1[50]</t>
  </si>
  <si>
    <t>NW2 sala wykładowa</t>
  </si>
  <si>
    <t xml:space="preserve">490x592x100 szt.2            </t>
  </si>
  <si>
    <t>Numer urządzenia C6082N/01</t>
  </si>
  <si>
    <t>VBW TYP BO-53-3[50]P</t>
  </si>
  <si>
    <t>NW AULA nr 101</t>
  </si>
  <si>
    <t xml:space="preserve">592x800x100 szt.1                </t>
  </si>
  <si>
    <t>Numer urządzenia C14615N/07</t>
  </si>
  <si>
    <t xml:space="preserve">440x800x100 szt.1            </t>
  </si>
  <si>
    <t>VBW TYP BO -53A-1 [50]P</t>
  </si>
  <si>
    <t>NW3 szatnia</t>
  </si>
  <si>
    <t>Numer urządzenia C6083N/01</t>
  </si>
  <si>
    <t>VTS CLIMA CV-A2L/N-59B/A-7</t>
  </si>
  <si>
    <t xml:space="preserve">sala amfiteatralna nr 123 </t>
  </si>
  <si>
    <t>automatyka i sterowanie w pomieszczeniu nr 123</t>
  </si>
  <si>
    <t xml:space="preserve"> piętro I</t>
  </si>
  <si>
    <t xml:space="preserve">592x592x200 szt.2            </t>
  </si>
  <si>
    <t>CARRIER 42 GWC 008</t>
  </si>
  <si>
    <t xml:space="preserve">DACH obsługuje pom. 110 </t>
  </si>
  <si>
    <t>i centrale w wentylatorowni 12</t>
  </si>
  <si>
    <t>ONYXSKY 1500</t>
  </si>
  <si>
    <t>HB1B2</t>
  </si>
  <si>
    <t>Swegon Gold RX</t>
  </si>
  <si>
    <t>123-129</t>
  </si>
  <si>
    <t>EKOZEFIR RK-3500-SPE</t>
  </si>
  <si>
    <t>H016</t>
  </si>
  <si>
    <t>G3/G4</t>
  </si>
  <si>
    <t>LG UM24R</t>
  </si>
  <si>
    <t>Gwarancja do 28.06.2022</t>
  </si>
  <si>
    <t>VTS+Agregat Lennox WA 230D K STD + Klimakonwektory 7szt.</t>
  </si>
  <si>
    <t>sale wykładowe, laboratoria</t>
  </si>
  <si>
    <t>428x287x300, 428x428x300 szt. 6</t>
  </si>
  <si>
    <t>Swegon GOLD 12DRX</t>
  </si>
  <si>
    <t>HB12</t>
  </si>
  <si>
    <t>Gwarancja do 2022</t>
  </si>
  <si>
    <t>Agregat chłodniczy</t>
  </si>
  <si>
    <t>HB12 - elewacja</t>
  </si>
  <si>
    <t>LG kanałowy CM24</t>
  </si>
  <si>
    <t>pok. 104a</t>
  </si>
  <si>
    <t>Gwarancja do 18.05.2023</t>
  </si>
  <si>
    <t>GREE multi GWHD24 + GKH12BB</t>
  </si>
  <si>
    <t>pok. 105a,105b</t>
  </si>
  <si>
    <t>Gwarancja do 31.07.2023</t>
  </si>
  <si>
    <t>pok. 105d,105e</t>
  </si>
  <si>
    <t>ROWENTA CA-130276</t>
  </si>
  <si>
    <t>104/9</t>
  </si>
  <si>
    <t>COLL TNL 15</t>
  </si>
  <si>
    <t>ELECTRA WMN-A 12RC  SZT.2</t>
  </si>
  <si>
    <t>104/5</t>
  </si>
  <si>
    <t>CHIGO KFR-70GW/XC</t>
  </si>
  <si>
    <t>MC QUAY</t>
  </si>
  <si>
    <t>Katedra Automatyzacji Procesow pok.7</t>
  </si>
  <si>
    <t xml:space="preserve">ELECTRA </t>
  </si>
  <si>
    <t>Katedra Automatyzacji Procesow pok.6</t>
  </si>
  <si>
    <t>Katedra Automatyzacji Procesow pok.5</t>
  </si>
  <si>
    <t>CALDO</t>
  </si>
  <si>
    <t>Katedra Automatyzacji Procesow pok.129C</t>
  </si>
  <si>
    <t>GREE GWH018</t>
  </si>
  <si>
    <t>P. 014</t>
  </si>
  <si>
    <t>LG P12RK</t>
  </si>
  <si>
    <t>P. 15</t>
  </si>
  <si>
    <t>LG P18RK</t>
  </si>
  <si>
    <t>P. 16</t>
  </si>
  <si>
    <t>P. 17</t>
  </si>
  <si>
    <t>GREE GWH12</t>
  </si>
  <si>
    <t>P. 20A</t>
  </si>
  <si>
    <t>GREE GWH18</t>
  </si>
  <si>
    <t>P. 20</t>
  </si>
  <si>
    <t>CARRIER 42KGWC008</t>
  </si>
  <si>
    <t>P. 110</t>
  </si>
  <si>
    <t>P. 120</t>
  </si>
  <si>
    <t>CHIGO KFR-51</t>
  </si>
  <si>
    <t>LENOX CWC-050</t>
  </si>
  <si>
    <t>P. 140</t>
  </si>
  <si>
    <t>LENOX CWC050</t>
  </si>
  <si>
    <t>P. 100</t>
  </si>
  <si>
    <t>MIDEA TYP MI-100Q4/DHN1-D J.WEWN. +MDV-V200W/DRN1 J.ZEWN.</t>
  </si>
  <si>
    <t>P.19</t>
  </si>
  <si>
    <t xml:space="preserve">GREE TYP GWHD42NK-3BO </t>
  </si>
  <si>
    <t>201,202,203</t>
  </si>
  <si>
    <t>Gwarancja do 27.07.2021.  Przejęcie serwisu od 28.07.2021 okres serwisowania do końca trwania umowy wymagana min. 1 konserwacja</t>
  </si>
  <si>
    <t>Gwarancja do 27.07.2021</t>
  </si>
  <si>
    <t>AUX multi AUX-3M27LCLH+M-C12+M-C-18</t>
  </si>
  <si>
    <t>pok. 1, 1a</t>
  </si>
  <si>
    <t>Gwarancja do 11.07.2023</t>
  </si>
  <si>
    <t>HB-2/B-3</t>
  </si>
  <si>
    <t>AUX kas. AUX-M-C12</t>
  </si>
  <si>
    <t>104b</t>
  </si>
  <si>
    <t>Gwarancja do 11.07.2024</t>
  </si>
  <si>
    <t xml:space="preserve">Pawilon B3 </t>
  </si>
  <si>
    <t>B-3</t>
  </si>
  <si>
    <t>VTS CLIMA CVP1-P/NS10A/7-7</t>
  </si>
  <si>
    <t>sala nr 319</t>
  </si>
  <si>
    <t>429x287x200 szt.2</t>
  </si>
  <si>
    <t>automatyka i sterowanie na poddaszu</t>
  </si>
  <si>
    <t>Ser. 8103-202-0095</t>
  </si>
  <si>
    <t>Sala 302</t>
  </si>
  <si>
    <t xml:space="preserve">620x355x50 szt.1            </t>
  </si>
  <si>
    <t xml:space="preserve">Ser. 810420-201-2269 </t>
  </si>
  <si>
    <t>VTS CLIMA CVP1N1-2-N[3]</t>
  </si>
  <si>
    <t>Sala 307,306,305</t>
  </si>
  <si>
    <t xml:space="preserve">592x287x200 szt.1            </t>
  </si>
  <si>
    <t xml:space="preserve">Ser. 8486 </t>
  </si>
  <si>
    <t xml:space="preserve">Swegon Gold 30 DRX </t>
  </si>
  <si>
    <t>drzwi nr 322 na dachu</t>
  </si>
  <si>
    <t xml:space="preserve">G03004120 </t>
  </si>
  <si>
    <t xml:space="preserve">592x592x600 szt.4            </t>
  </si>
  <si>
    <t>Swegon Gold 25 C1111+CLIVET MSAT121</t>
  </si>
  <si>
    <t>obsługuje salę nr 320</t>
  </si>
  <si>
    <t>automatyka i sterowanie w sali na poddaszu</t>
  </si>
  <si>
    <t>287x592x620 szt.2</t>
  </si>
  <si>
    <t>Swegon Gold 08+ Daikin RZQ125CV/BW</t>
  </si>
  <si>
    <t>obsługuje bibliotekę</t>
  </si>
  <si>
    <t>automatyka i sterowanie w bibliotece</t>
  </si>
  <si>
    <t>Daikin RZQ125CV/BV</t>
  </si>
  <si>
    <t>FRAPOL AF STANDARD 15</t>
  </si>
  <si>
    <t>pom. 028</t>
  </si>
  <si>
    <t>592x592x2.4 szt.2</t>
  </si>
  <si>
    <t>G3</t>
  </si>
  <si>
    <t>numer fabr. 4193</t>
  </si>
  <si>
    <t>287x592x2.4 szt.2</t>
  </si>
  <si>
    <t>VTS VS-15-R-PH-T +Ergo Klimawent WP-5-D+UFO-1H-N</t>
  </si>
  <si>
    <t>Lab. spajania materiałów</t>
  </si>
  <si>
    <t>Frapol typ AF P40</t>
  </si>
  <si>
    <t xml:space="preserve">Lab.niski parter </t>
  </si>
  <si>
    <t>600x592x592 szt.1 360x592x592 szt.1</t>
  </si>
  <si>
    <t>F7           G4</t>
  </si>
  <si>
    <t>DAIKIN FTKS35G</t>
  </si>
  <si>
    <t>p.22 serwerownia</t>
  </si>
  <si>
    <t>PANASONIC CS-RE12JKX</t>
  </si>
  <si>
    <t>p.310</t>
  </si>
  <si>
    <t xml:space="preserve">B-3 </t>
  </si>
  <si>
    <t>GREE 4 klimatyzatory kasetonowe j.zewnętrzna ma dachu</t>
  </si>
  <si>
    <t>s. 320</t>
  </si>
  <si>
    <t>Gwarancja do 30.09.2025</t>
  </si>
  <si>
    <t>Pawilon B4</t>
  </si>
  <si>
    <t>B-4</t>
  </si>
  <si>
    <t>Swegon Gold 30 DRX</t>
  </si>
  <si>
    <t xml:space="preserve">Sala nr 329 </t>
  </si>
  <si>
    <t>centrala znajduje się na dachu</t>
  </si>
  <si>
    <t xml:space="preserve">GO3004120 </t>
  </si>
  <si>
    <t>automatyka i sterowanie w serwerowni</t>
  </si>
  <si>
    <t>Swegon Gold 25 C1111</t>
  </si>
  <si>
    <t xml:space="preserve">G251280 </t>
  </si>
  <si>
    <t>FRAPOL AF MINI 01 MN 1138</t>
  </si>
  <si>
    <t>obsługuje halę nr H3</t>
  </si>
  <si>
    <t>608x305x100 szt.1 kasetowy</t>
  </si>
  <si>
    <t>automatyka i sterowanie na sali H3</t>
  </si>
  <si>
    <t>Swegon Gold 08</t>
  </si>
  <si>
    <t>obsługuje salę wykładową nr 116</t>
  </si>
  <si>
    <t xml:space="preserve">FRAPOL </t>
  </si>
  <si>
    <t>obsługuje salę wykładową nr 122</t>
  </si>
  <si>
    <t>FRAPOL MINI 1138</t>
  </si>
  <si>
    <t>obsługuje H3</t>
  </si>
  <si>
    <t>IMI</t>
  </si>
  <si>
    <t>MIDEA MSG-24HRN 2</t>
  </si>
  <si>
    <t>DAIKIN FLKS50BAVMB</t>
  </si>
  <si>
    <t>1a</t>
  </si>
  <si>
    <t>TOSHIBA MMU-APO241H</t>
  </si>
  <si>
    <t>116H</t>
  </si>
  <si>
    <t>MITSUBISHI MSGA60VB</t>
  </si>
  <si>
    <t>P. 118</t>
  </si>
  <si>
    <t xml:space="preserve">MITSUBISHI </t>
  </si>
  <si>
    <t>P. 101</t>
  </si>
  <si>
    <t>FUJITSU UTGUFYCW</t>
  </si>
  <si>
    <t>P. 232</t>
  </si>
  <si>
    <t>FUJITSU ARXB14LALH</t>
  </si>
  <si>
    <t>FUJITSU ASYG24LFCA</t>
  </si>
  <si>
    <t>P. 233</t>
  </si>
  <si>
    <t>P. 234</t>
  </si>
  <si>
    <t>P. 235</t>
  </si>
  <si>
    <t>P. 237</t>
  </si>
  <si>
    <t>P. 238</t>
  </si>
  <si>
    <t xml:space="preserve">FUJITSU ARXB14LALH </t>
  </si>
  <si>
    <t>P. 239</t>
  </si>
  <si>
    <t>P. 240</t>
  </si>
  <si>
    <t>P. 241</t>
  </si>
  <si>
    <t>P. 242</t>
  </si>
  <si>
    <t>P. 243</t>
  </si>
  <si>
    <t>FUJITSU ABYH36LBT</t>
  </si>
  <si>
    <t>P. 244</t>
  </si>
  <si>
    <t>P. 245</t>
  </si>
  <si>
    <t>LG DC12RQ</t>
  </si>
  <si>
    <t>P.305</t>
  </si>
  <si>
    <t>Gwarancaj do 31.12.2023</t>
  </si>
  <si>
    <t>Pawilon B5</t>
  </si>
  <si>
    <t>B-5</t>
  </si>
  <si>
    <t>VITROSERVICE typ WKV-3</t>
  </si>
  <si>
    <t>Laboratorium nr 312</t>
  </si>
  <si>
    <t>580x317x50 szt.1</t>
  </si>
  <si>
    <t>automatyka i sterowanie w laboratorium</t>
  </si>
  <si>
    <t>numer fabr. 3549</t>
  </si>
  <si>
    <t>VTS VENTUS TYP VS-4/5 L-FV</t>
  </si>
  <si>
    <t xml:space="preserve">592x592x360 szt.2 </t>
  </si>
  <si>
    <t>numer fabr. 8-110-10-3040-00134</t>
  </si>
  <si>
    <t>SWEGON GOLD 20ERX GO2008671 2015r.</t>
  </si>
  <si>
    <t>piętro 9</t>
  </si>
  <si>
    <t xml:space="preserve"> KLIMAKONWEKTORY</t>
  </si>
  <si>
    <t>KLIMATYYZATOR WESSER</t>
  </si>
  <si>
    <t>TOSHIBA RAS-SM 566</t>
  </si>
  <si>
    <t>MITSUBISHI SKM28ZD-S</t>
  </si>
  <si>
    <t>MITSUBISHI SKM35ZF-S</t>
  </si>
  <si>
    <t>MITSUBISHI SRK35ZD-S1</t>
  </si>
  <si>
    <t>SERWEROWNIA P. 201</t>
  </si>
  <si>
    <t>GREE GWHN24 ECNK3A1A/I</t>
  </si>
  <si>
    <t>MITSUBISHI FDTA 201R</t>
  </si>
  <si>
    <t>1 SALA RADY WYDZIAŁU</t>
  </si>
  <si>
    <t>MITSUBISHI FDENA 151R</t>
  </si>
  <si>
    <t>DZIEKANAT</t>
  </si>
  <si>
    <t>VESSER CGU12</t>
  </si>
  <si>
    <t>Lab.801</t>
  </si>
  <si>
    <t>MITSUBISHI SRK71CE-S</t>
  </si>
  <si>
    <t>201a</t>
  </si>
  <si>
    <t>Pawilon B6</t>
  </si>
  <si>
    <t>B-6</t>
  </si>
  <si>
    <t>VTS CLIMA NW 1</t>
  </si>
  <si>
    <t>pomieszczenie 11/HB</t>
  </si>
  <si>
    <t>filtry 428x287x200 szt.2</t>
  </si>
  <si>
    <t>sterownik w AULI 01</t>
  </si>
  <si>
    <t>numer fabr. 9232 typ CV-P1-L/N-10b/1-S [2]</t>
  </si>
  <si>
    <t>sterownik AULA 01</t>
  </si>
  <si>
    <t>VTS CLIMA NW 2</t>
  </si>
  <si>
    <t>pomieszczenie 12/HB</t>
  </si>
  <si>
    <t>filtry 592x287x200 szt.1</t>
  </si>
  <si>
    <t>sterownik w sali nr 02</t>
  </si>
  <si>
    <t>numer fabr. 9236 typ CV-P2-L/N-25A/1-S [3]</t>
  </si>
  <si>
    <t>sterownik sala nr 02</t>
  </si>
  <si>
    <t>VTS CLIMA NW 3</t>
  </si>
  <si>
    <t>pomieszczenie 13/HB</t>
  </si>
  <si>
    <t>sterownik w sali nr 03</t>
  </si>
  <si>
    <t>numer fabr. 9230 typ CV-P1-P/N-10B/1-S [2]</t>
  </si>
  <si>
    <t>sterownik sala nr 03</t>
  </si>
  <si>
    <t>VTS CLIMA NW 4</t>
  </si>
  <si>
    <t>pomieszczenie 117/HB</t>
  </si>
  <si>
    <t>sterownik w sali nr 07</t>
  </si>
  <si>
    <t>numer fabr. 9235 typ CV-P-L/N 26AM-S [3]</t>
  </si>
  <si>
    <t>sterownik sala nr 07</t>
  </si>
  <si>
    <t>VTS CLIMA NW 5</t>
  </si>
  <si>
    <t>sterownik w sali nr 11</t>
  </si>
  <si>
    <t>numer fabr. 9237 typ CV-P2-L/N-25A/1-S [3]</t>
  </si>
  <si>
    <t>sterownik sala nr 11</t>
  </si>
  <si>
    <t>VTS CLIMA NW 6</t>
  </si>
  <si>
    <t>pomieszczenie 14/HB</t>
  </si>
  <si>
    <t>sterownik w sali nr 14</t>
  </si>
  <si>
    <t>sterownik sala nr 14</t>
  </si>
  <si>
    <t>VTS CLIMA NW 7</t>
  </si>
  <si>
    <t>pomieszczenie 15/HB</t>
  </si>
  <si>
    <t>sterownik w sali nr 15</t>
  </si>
  <si>
    <t>numer fabr. 9232 typ CV-P1-L/N-10B/1-5 [2]</t>
  </si>
  <si>
    <t>sterownik sala nr 15</t>
  </si>
  <si>
    <t>VTS CLIMA NW 8</t>
  </si>
  <si>
    <t>sterownik w sali nr 12</t>
  </si>
  <si>
    <t>numer fabr. 9229 typ CV-P1-P/N-10B/1-S [2]</t>
  </si>
  <si>
    <t>sterownik sala nr 12</t>
  </si>
  <si>
    <t>VTS CLIMA NW 9</t>
  </si>
  <si>
    <t>sterownik w sali nr 116</t>
  </si>
  <si>
    <t>numer fabr. 9233 typ CV-P1-L/N-10B/1-S [2]</t>
  </si>
  <si>
    <t>sterownik sala nr 116</t>
  </si>
  <si>
    <t>Rosenberg</t>
  </si>
  <si>
    <t>pomieszczenie nr 117</t>
  </si>
  <si>
    <t>automatyka w pomieszczeniu nr 117</t>
  </si>
  <si>
    <t>LE18 numer fabr. 96N0670</t>
  </si>
  <si>
    <t>400V 26A 18kW.</t>
  </si>
  <si>
    <t xml:space="preserve">dach Pawilonu B6 </t>
  </si>
  <si>
    <t>filtry 592x592x360 szt.1</t>
  </si>
  <si>
    <t xml:space="preserve">sterownik i automatyka </t>
  </si>
  <si>
    <t>numer fabr. 8105-101-1695</t>
  </si>
  <si>
    <t>sterownik sala nr 404</t>
  </si>
  <si>
    <t>w pomieszczeniu obok sali wykładowej 404</t>
  </si>
  <si>
    <t>ZASILANY AGREGATEM WODY LODOWEJ</t>
  </si>
  <si>
    <t xml:space="preserve">CLIMA VENETTA </t>
  </si>
  <si>
    <t xml:space="preserve">dach </t>
  </si>
  <si>
    <t>TOSHIBA RAV-SM562 MUT-E</t>
  </si>
  <si>
    <t>MITSUBISHI SRK28HD-S1</t>
  </si>
  <si>
    <t>FUJIARE KFR-25GW</t>
  </si>
  <si>
    <t>FUJITSU ASY17ASH-W</t>
  </si>
  <si>
    <t>3A</t>
  </si>
  <si>
    <t>FUJITSU</t>
  </si>
  <si>
    <t>P. 01</t>
  </si>
  <si>
    <t>DAIKIN FTKS35CVH</t>
  </si>
  <si>
    <t>P. 03</t>
  </si>
  <si>
    <t>P. 05</t>
  </si>
  <si>
    <t>DAIKIN FTKS60</t>
  </si>
  <si>
    <t>DAIKIN FXZQ32</t>
  </si>
  <si>
    <t>P. 122A</t>
  </si>
  <si>
    <t>DAIKIN FXZQ40</t>
  </si>
  <si>
    <t>P. 117</t>
  </si>
  <si>
    <t>P. 116</t>
  </si>
  <si>
    <t>DAIKIN FXZQ20</t>
  </si>
  <si>
    <t>P. 115</t>
  </si>
  <si>
    <t>DAIKIN FXZQ50</t>
  </si>
  <si>
    <t>P. 114</t>
  </si>
  <si>
    <t>DAIKIN FXAQ20PA</t>
  </si>
  <si>
    <t>P. 119</t>
  </si>
  <si>
    <t>HALA B6</t>
  </si>
  <si>
    <t>HB-6</t>
  </si>
  <si>
    <t>Centrala SWEGON GOLD 40 DRX1111</t>
  </si>
  <si>
    <t>592x592x620  szt.6</t>
  </si>
  <si>
    <t>seria G04003227</t>
  </si>
  <si>
    <t>592x287x620  szt.2</t>
  </si>
  <si>
    <t>WINIA WSA-184NBE</t>
  </si>
  <si>
    <t>MITSUBISHI SRK40CD-S</t>
  </si>
  <si>
    <t>H112</t>
  </si>
  <si>
    <t>MITSUBISHI SRK56HE-S1</t>
  </si>
  <si>
    <t>H111</t>
  </si>
  <si>
    <t>H110</t>
  </si>
  <si>
    <t>MITSUBISHI SRK40HE-S1</t>
  </si>
  <si>
    <t>HO5</t>
  </si>
  <si>
    <t>SAMPO ANNG-350HS1</t>
  </si>
  <si>
    <t>H08</t>
  </si>
  <si>
    <t>AUKIA ASW-H12A4/EWR</t>
  </si>
  <si>
    <t>H08A</t>
  </si>
  <si>
    <t>MITSUBISHI SRK35ZG-5</t>
  </si>
  <si>
    <t>HALA 02</t>
  </si>
  <si>
    <t>MITSUBISHI SRK63ZE-S1</t>
  </si>
  <si>
    <t xml:space="preserve">Pawilon B7 </t>
  </si>
  <si>
    <t>B-7</t>
  </si>
  <si>
    <t>VTS CLIMA typ CV-A2-L/N-75A/A-1[2]</t>
  </si>
  <si>
    <t xml:space="preserve">592x287x600 szt.1              </t>
  </si>
  <si>
    <t>automatyka i sterowanie w piwnicy</t>
  </si>
  <si>
    <t xml:space="preserve">592x592x600 szt.1               </t>
  </si>
  <si>
    <t>Swegon Gold 05C1121 G050 718</t>
  </si>
  <si>
    <t>355x425x360 szt.4</t>
  </si>
  <si>
    <t xml:space="preserve">VBW CLIMA </t>
  </si>
  <si>
    <t>sala wykładowa nr 18, 19</t>
  </si>
  <si>
    <t xml:space="preserve">automatyka i sterowanie </t>
  </si>
  <si>
    <t>DAIKIN FXAQ25P</t>
  </si>
  <si>
    <t>2.9</t>
  </si>
  <si>
    <t xml:space="preserve">GWRANCJA DO 17.07.2022 </t>
  </si>
  <si>
    <t>---------------------------</t>
  </si>
  <si>
    <t>2.10</t>
  </si>
  <si>
    <t>2.11</t>
  </si>
  <si>
    <t>GWRANCJA DO 17.07.2022</t>
  </si>
  <si>
    <t>2.12</t>
  </si>
  <si>
    <t>2.13</t>
  </si>
  <si>
    <t>2.14</t>
  </si>
  <si>
    <t>2.14a</t>
  </si>
  <si>
    <t>2.4</t>
  </si>
  <si>
    <t>MDV MSR1-24HRN1-QB8W</t>
  </si>
  <si>
    <t>2.2</t>
  </si>
  <si>
    <t>Pawilon B8</t>
  </si>
  <si>
    <t>B-8</t>
  </si>
  <si>
    <t>Swegon GOLD40 DRX N1/W1</t>
  </si>
  <si>
    <t>pomieszczenie -1.8</t>
  </si>
  <si>
    <t>592x592x620 szt.6</t>
  </si>
  <si>
    <t>seria G402919</t>
  </si>
  <si>
    <t>obsługuje salę audytoryjną na parterze</t>
  </si>
  <si>
    <t>Swegon GOLD40 DRX N2/W2</t>
  </si>
  <si>
    <t>seria G402920</t>
  </si>
  <si>
    <t>Swegon GOLD20 DRX N3/W3</t>
  </si>
  <si>
    <t>Pomieszczenie -1.21</t>
  </si>
  <si>
    <t>seria G205633</t>
  </si>
  <si>
    <t>obsługuje salę posiedzeń Rady Wydziału</t>
  </si>
  <si>
    <t>Swegon GOLD50 DRX N4/W4</t>
  </si>
  <si>
    <t>592x592x620 szt.12</t>
  </si>
  <si>
    <t>seria G500494</t>
  </si>
  <si>
    <t>obsługuje sale seminaryjne</t>
  </si>
  <si>
    <t>Swegon GOLD20 DRX N5/W5</t>
  </si>
  <si>
    <t>seria G205634</t>
  </si>
  <si>
    <t>obsługuje Dziekanat i biura na I piętrze</t>
  </si>
  <si>
    <t>Swegon GOLD05 DRX N6/W6</t>
  </si>
  <si>
    <t>seria G052785</t>
  </si>
  <si>
    <t>obsługuje biura na II i III piętrze</t>
  </si>
  <si>
    <t>Swegon GOLD40 DRX N7/W7</t>
  </si>
  <si>
    <t>seria G402918</t>
  </si>
  <si>
    <t>obsługuje laboratoria  w piwnicach</t>
  </si>
  <si>
    <t>Swegon GOLD04 DSD N8</t>
  </si>
  <si>
    <t>pomieszczenie 0.5a</t>
  </si>
  <si>
    <t>seria G04SD0474</t>
  </si>
  <si>
    <t>obsługuje kuchnię i bufet</t>
  </si>
  <si>
    <t>Swegon GOLD60 DRX N9/W9</t>
  </si>
  <si>
    <t>seria G601412</t>
  </si>
  <si>
    <t>obsługuje laboratoria I i II piętra</t>
  </si>
  <si>
    <t>Swegon GOLD50 DRX N10/ W10</t>
  </si>
  <si>
    <t>seria G500495</t>
  </si>
  <si>
    <t>obsługuje laboratoria III piętra</t>
  </si>
  <si>
    <t>Swegon GOLD60 DRX N11/W11</t>
  </si>
  <si>
    <t>seria G601413</t>
  </si>
  <si>
    <t>obsługuje korytarze na III piętrze, II piętrze oraz hol na parterze i I piętrze</t>
  </si>
  <si>
    <t>Swegon GOLD25 DRX N13/W13</t>
  </si>
  <si>
    <t>seria G252533</t>
  </si>
  <si>
    <t>obsługuje pomieszcz. Techn. i korytarze w piwnicy oraz went. stacji sprężarek pow.</t>
  </si>
  <si>
    <t>Agregat wody lodowej CARRIER 30RW-300</t>
  </si>
  <si>
    <t>seria 12F108944</t>
  </si>
  <si>
    <t>Agregat wody lodowej CARRIER 30RBS090</t>
  </si>
  <si>
    <t>seria 12F108650</t>
  </si>
  <si>
    <t>Dry-Cooler GUNTNER GFW080.2/7-1910/F4</t>
  </si>
  <si>
    <t>Seria 400/3543866.001</t>
  </si>
  <si>
    <t>GUNTER GFW 080.217-M D-F4/03/2P.E</t>
  </si>
  <si>
    <t>KLIMATYZATOR TOSHIBA j.z. RASM18UAV-E</t>
  </si>
  <si>
    <t>104P0131</t>
  </si>
  <si>
    <t>104P0135</t>
  </si>
  <si>
    <t>KLIMATYZATOR TOSHIBA j.wew.B13SKVPE</t>
  </si>
  <si>
    <t>POM. 3.14.</t>
  </si>
  <si>
    <t>104A0566</t>
  </si>
  <si>
    <t>POM.3.12.</t>
  </si>
  <si>
    <t>104A0568</t>
  </si>
  <si>
    <t>POM.3.13.</t>
  </si>
  <si>
    <t>104A0565</t>
  </si>
  <si>
    <t>POM.3.9.</t>
  </si>
  <si>
    <t>104A0564</t>
  </si>
  <si>
    <t>KLIIMATYZATOR IMI cz.wewn. IMPACTE40</t>
  </si>
  <si>
    <t>POM.0.11.</t>
  </si>
  <si>
    <t>n/s2412120 mod N.o 53700002</t>
  </si>
  <si>
    <t xml:space="preserve">KLIMAKONWEKTOR CARRIER 42GWC016KD </t>
  </si>
  <si>
    <t>POM.0,18</t>
  </si>
  <si>
    <t>06AXI06761,06AXI11981,06AXI11982,06AXI06768</t>
  </si>
  <si>
    <t>KLIMAKONWEKTOR CARRIER42GWC016KD</t>
  </si>
  <si>
    <t>POM.1.11.</t>
  </si>
  <si>
    <t>06AXI06758,06AXI06759,06AXI06760,06AXI11983</t>
  </si>
  <si>
    <t>POM.2.19</t>
  </si>
  <si>
    <t>06AXI06767,06AXI06766</t>
  </si>
  <si>
    <t>KLMAKONWEKTOR CARRIER42GWC016KD</t>
  </si>
  <si>
    <t>POM.2.18.</t>
  </si>
  <si>
    <t>06AXI06764,06AXI06765</t>
  </si>
  <si>
    <t>POM.3.22.</t>
  </si>
  <si>
    <t>06AXI11984,06AXI06763</t>
  </si>
  <si>
    <t>POM.3.21.</t>
  </si>
  <si>
    <t>06AXI11985,06AXI02179</t>
  </si>
  <si>
    <t>KLMAKONWEKTOR CARRIER42GWCO12KD</t>
  </si>
  <si>
    <t>POM.1.26</t>
  </si>
  <si>
    <t>06AXI02178,06AXI02179</t>
  </si>
  <si>
    <t>KLIMATYZATOR PRECYZYJNY HIREF JAUC0080 j.wew.</t>
  </si>
  <si>
    <t>POM.3.8.</t>
  </si>
  <si>
    <t>F4    474-592x50 1 szt.</t>
  </si>
  <si>
    <t>HF1105029141</t>
  </si>
  <si>
    <t>POM.-1.21</t>
  </si>
  <si>
    <t>HF1105029140</t>
  </si>
  <si>
    <t>KLIMATYZATOR PRECYZYJNY SKRAPLACZ</t>
  </si>
  <si>
    <t>LUVE SHVN13/9</t>
  </si>
  <si>
    <t>262429/2011</t>
  </si>
  <si>
    <t>PRZEWIĄZKA</t>
  </si>
  <si>
    <t>262428/2011</t>
  </si>
  <si>
    <t xml:space="preserve">NAWILZACZ WALTER MAIER CONDAIR </t>
  </si>
  <si>
    <t>POM-1.8</t>
  </si>
  <si>
    <t>CP3 PRO060 NW1</t>
  </si>
  <si>
    <t>1092894A,B</t>
  </si>
  <si>
    <t>CP3 PRO060 NW2</t>
  </si>
  <si>
    <t>1092893A,B</t>
  </si>
  <si>
    <t>POM -1.21</t>
  </si>
  <si>
    <t>CP3 PRO020 NW3</t>
  </si>
  <si>
    <t>CP3 PRO60 NW4</t>
  </si>
  <si>
    <t>1092895A,B</t>
  </si>
  <si>
    <t>Gree GUD160ZD</t>
  </si>
  <si>
    <t>pom. -1.10</t>
  </si>
  <si>
    <t>Gwarancja do 2025 budowa w trakcie</t>
  </si>
  <si>
    <t>Pawilon B9</t>
  </si>
  <si>
    <t>B-9</t>
  </si>
  <si>
    <t>Budynek na gwaracji do 26.10.2023</t>
  </si>
  <si>
    <t>Pawilon C1</t>
  </si>
  <si>
    <t>C-1</t>
  </si>
  <si>
    <t>Swegon Gold 20c2211</t>
  </si>
  <si>
    <t xml:space="preserve">obsługują laboratoria </t>
  </si>
  <si>
    <t xml:space="preserve">592x592x600 szt.4           </t>
  </si>
  <si>
    <t>automatyka i sterowanie w pomieszczeniu nr 510</t>
  </si>
  <si>
    <t xml:space="preserve">G204633 </t>
  </si>
  <si>
    <t xml:space="preserve">naukowo-techniczne </t>
  </si>
  <si>
    <t>Swegon Gold 20C2111</t>
  </si>
  <si>
    <t xml:space="preserve">592x592x600 szt.4             </t>
  </si>
  <si>
    <t xml:space="preserve">G204634 </t>
  </si>
  <si>
    <t>VBW BO C4257/00</t>
  </si>
  <si>
    <t>obsługuje salę nr 224</t>
  </si>
  <si>
    <t xml:space="preserve">592x592x100 szt.1          </t>
  </si>
  <si>
    <t>automatyka i sterowanie w wentylatorni</t>
  </si>
  <si>
    <t>592x287x100 szt.1</t>
  </si>
  <si>
    <t>VBW BO C4258/00</t>
  </si>
  <si>
    <t>obsługuje salę nr 29</t>
  </si>
  <si>
    <t>ELECTRA-0V-0V7-24RC   R410</t>
  </si>
  <si>
    <t>DAIKIN RKS35G2V1B  R410</t>
  </si>
  <si>
    <t>FUJITSU ASYA24LC</t>
  </si>
  <si>
    <t>FUJITSUASYA07LG</t>
  </si>
  <si>
    <t>SANYO SAP-CR123E R22</t>
  </si>
  <si>
    <t>DAIKINRKS60 F2 V1B  R410</t>
  </si>
  <si>
    <t>J000453</t>
  </si>
  <si>
    <t>DAIKIN RKS 60 F2 V1B R410</t>
  </si>
  <si>
    <t>J000670</t>
  </si>
  <si>
    <t>FUJITSUASYA24LC</t>
  </si>
  <si>
    <t>511A</t>
  </si>
  <si>
    <t>FUJITSU ABYA36LB</t>
  </si>
  <si>
    <t>511B</t>
  </si>
  <si>
    <t>KLIMATYZATOR  ELECTRA WMN 24</t>
  </si>
  <si>
    <t>ELECTRA OU-G-CN9RC ALPHA R410</t>
  </si>
  <si>
    <t>ELEKTRA WNG-24</t>
  </si>
  <si>
    <t>406A</t>
  </si>
  <si>
    <t>ELEKTRA ALPHA12</t>
  </si>
  <si>
    <t>ELEKTRA WNG 30</t>
  </si>
  <si>
    <t>LG</t>
  </si>
  <si>
    <t>KlIMATYZATOR LG LWG 0960</t>
  </si>
  <si>
    <t>FUJITSUABYA30LB</t>
  </si>
  <si>
    <t>FUJITSU ABYA30LB</t>
  </si>
  <si>
    <t>322b</t>
  </si>
  <si>
    <t>FUJITSU ABYF 14LBT</t>
  </si>
  <si>
    <t>SERWEROWNIA</t>
  </si>
  <si>
    <t>Agregat wody lodowej GALLETTI model MPET45COAA</t>
  </si>
  <si>
    <t>GREE GWH07</t>
  </si>
  <si>
    <t>P. 013</t>
  </si>
  <si>
    <t>AIRWELL AWSI-PNXA024</t>
  </si>
  <si>
    <t>P. 011</t>
  </si>
  <si>
    <t>GREE GWH12NB</t>
  </si>
  <si>
    <t>P. 07</t>
  </si>
  <si>
    <t>ELECTRA COMPACT</t>
  </si>
  <si>
    <t>P. 109</t>
  </si>
  <si>
    <t>FUJITSU ASY12</t>
  </si>
  <si>
    <t>P. 108</t>
  </si>
  <si>
    <t xml:space="preserve">DAIKIN </t>
  </si>
  <si>
    <t>P. 218</t>
  </si>
  <si>
    <t>ELECTRA</t>
  </si>
  <si>
    <t>P. 201</t>
  </si>
  <si>
    <t>DAIKIN FTKS35</t>
  </si>
  <si>
    <t>P. 309</t>
  </si>
  <si>
    <t>P. 308</t>
  </si>
  <si>
    <t>DAIKIN FTXS60</t>
  </si>
  <si>
    <t>P. 402</t>
  </si>
  <si>
    <t>DAIKIN FTXS71</t>
  </si>
  <si>
    <t>P. 401</t>
  </si>
  <si>
    <t>P. 419</t>
  </si>
  <si>
    <t>DAIKIN FTXS35</t>
  </si>
  <si>
    <t>P. 418</t>
  </si>
  <si>
    <t>DAIKIN FTXS50</t>
  </si>
  <si>
    <t>P. 417</t>
  </si>
  <si>
    <t>DAIKIN FCQG14</t>
  </si>
  <si>
    <t>P. 413</t>
  </si>
  <si>
    <t>DAIKIN FXFQ80AV</t>
  </si>
  <si>
    <t>P. 429</t>
  </si>
  <si>
    <t>FUJITSU ABYG24LVTA</t>
  </si>
  <si>
    <t>P. 106</t>
  </si>
  <si>
    <t>Toshiba RAV-SM1407CTP-E</t>
  </si>
  <si>
    <t>P. 414</t>
  </si>
  <si>
    <t>GREE multi</t>
  </si>
  <si>
    <t>pom. 15,16,17</t>
  </si>
  <si>
    <t>Gwarancja 25.07.2021</t>
  </si>
  <si>
    <t>Gwarancja do 25.07.2021. Przejęcie serwisu od 26.07.2021 okres serwisowania do końca trwania umowy wymagamy min. 1 konserwacja</t>
  </si>
  <si>
    <t>TOSHIBA RAS-167SKV-E3</t>
  </si>
  <si>
    <t>Gwarancja 20.07.2021</t>
  </si>
  <si>
    <t>Gwarancja do 20.07.2021. Przejęcie serwisu od 21.07.2021 okres serwisowania do końca trwania umowy wymagamy min. 1 konserwacja</t>
  </si>
  <si>
    <t>LG S18EQUL2</t>
  </si>
  <si>
    <t>pom.322</t>
  </si>
  <si>
    <t>Gwarancja  20.07.2021</t>
  </si>
  <si>
    <t>LG CT 18R</t>
  </si>
  <si>
    <t>pom. 18a</t>
  </si>
  <si>
    <t xml:space="preserve">Gwarancja do 19.06.2022 </t>
  </si>
  <si>
    <t>pom. 18b</t>
  </si>
  <si>
    <t>LG MU 4M27 Agregat chłodniczy jednostka zewnetrzna do pom. 18a, 18b</t>
  </si>
  <si>
    <t>Zamontowana jednostka zewnętrzna od strony wschodniej C-1</t>
  </si>
  <si>
    <t xml:space="preserve">LG CT 12R </t>
  </si>
  <si>
    <t>pom. 19</t>
  </si>
  <si>
    <t xml:space="preserve">pom. 20 </t>
  </si>
  <si>
    <t>LG MU 4M25 Agregat chłodniczy jednostka zewnetrzna do pom. 19, 20</t>
  </si>
  <si>
    <t>pom. 21</t>
  </si>
  <si>
    <t>LG MU 4M25 Agregat chłodniczy jednostka zewnetrzna do pom. 21, 22</t>
  </si>
  <si>
    <t>LG PC12SQ</t>
  </si>
  <si>
    <t>pok. 507a</t>
  </si>
  <si>
    <t>Gwarancja do 17.07.2023</t>
  </si>
  <si>
    <t xml:space="preserve">    -------------------</t>
  </si>
  <si>
    <t>Pawilon C2</t>
  </si>
  <si>
    <t>C-2</t>
  </si>
  <si>
    <t>SWEGON Gold 08RX</t>
  </si>
  <si>
    <t xml:space="preserve">Agregat chłodniczy Swegon Celest+HP LN 15 ST1PS </t>
  </si>
  <si>
    <t>224, 429</t>
  </si>
  <si>
    <t>402,403,404,405,406,407</t>
  </si>
  <si>
    <t>207,304,305,306,408,425</t>
  </si>
  <si>
    <t>FUJITSU ABYF14LBT</t>
  </si>
  <si>
    <t>UPS</t>
  </si>
  <si>
    <t>DAIKIN FTKS71B</t>
  </si>
  <si>
    <t>SERWER</t>
  </si>
  <si>
    <t>P. 217</t>
  </si>
  <si>
    <t>P. 206</t>
  </si>
  <si>
    <t>P. 208</t>
  </si>
  <si>
    <t>P. 210</t>
  </si>
  <si>
    <t>P. 216</t>
  </si>
  <si>
    <t>DAIKIN FTKS50</t>
  </si>
  <si>
    <t>P. 214</t>
  </si>
  <si>
    <t>DAIKIN FTX60</t>
  </si>
  <si>
    <t>P. 316</t>
  </si>
  <si>
    <t>DAIKIN FTX50</t>
  </si>
  <si>
    <t>P. 315</t>
  </si>
  <si>
    <t>AIRWELL</t>
  </si>
  <si>
    <t>P. 313</t>
  </si>
  <si>
    <t>P. 431</t>
  </si>
  <si>
    <t>P. 426</t>
  </si>
  <si>
    <t>P. 424A</t>
  </si>
  <si>
    <t>P. 424</t>
  </si>
  <si>
    <t>GREE GWH (09) MA-K3DN</t>
  </si>
  <si>
    <t>P. 405</t>
  </si>
  <si>
    <t>P. 406</t>
  </si>
  <si>
    <t>P. 407</t>
  </si>
  <si>
    <t>LG P12DM</t>
  </si>
  <si>
    <t>P. 205</t>
  </si>
  <si>
    <t>P.117</t>
  </si>
  <si>
    <t>GREE Multi</t>
  </si>
  <si>
    <t>9, 10,11, 12</t>
  </si>
  <si>
    <t>Gwarancja do 20.07.2021</t>
  </si>
  <si>
    <t>pom. 2</t>
  </si>
  <si>
    <t xml:space="preserve">Gwarancja do 09.08.2022 </t>
  </si>
  <si>
    <t>pom. 3</t>
  </si>
  <si>
    <t>pom. 4</t>
  </si>
  <si>
    <t>LG MU 5R30 Agregat chłodniczy jednostka zewnetrzna do pom. 2,3,4</t>
  </si>
  <si>
    <t>Elewacja budynku C-2 od strony dziedzinca wewnętrznego</t>
  </si>
  <si>
    <t>pom. 5</t>
  </si>
  <si>
    <t xml:space="preserve">pom. 103                     </t>
  </si>
  <si>
    <t>pom. 103a</t>
  </si>
  <si>
    <t>LG MU 5R30 Agregat chłodniczy jednostka zewnetrzna do pom. 5,6,7</t>
  </si>
  <si>
    <t xml:space="preserve">pom. 6                     </t>
  </si>
  <si>
    <t xml:space="preserve">pom. 7                   </t>
  </si>
  <si>
    <t>pom. 7a</t>
  </si>
  <si>
    <t>LG PC09</t>
  </si>
  <si>
    <t>pom. 13</t>
  </si>
  <si>
    <t>LG Agregat chłodniczy jednostka zewnetrzna do pom. 13</t>
  </si>
  <si>
    <t>LG S24EQ</t>
  </si>
  <si>
    <t>Sala 216</t>
  </si>
  <si>
    <t xml:space="preserve">Gwarancja do 28.06.2022 </t>
  </si>
  <si>
    <t>LG Agregat chłodniczy jednostka zewnetrzna do Sali 216</t>
  </si>
  <si>
    <t>dach pawilonu C-2</t>
  </si>
  <si>
    <t>LG S24SQ</t>
  </si>
  <si>
    <t xml:space="preserve">pom. 426 </t>
  </si>
  <si>
    <t>LG Agregat chłodniczy jednostka zewnetrzna do Sali 426</t>
  </si>
  <si>
    <t>Dach paw. C-2</t>
  </si>
  <si>
    <t>Toshiba RAV-RM801KRTP-E/GM801ATP-E</t>
  </si>
  <si>
    <t>UPS Piwnica</t>
  </si>
  <si>
    <t>Gwarancja do 07.05.2023</t>
  </si>
  <si>
    <t>----------------</t>
  </si>
  <si>
    <t>-------------</t>
  </si>
  <si>
    <t>LG kaseta CT18FT</t>
  </si>
  <si>
    <t>pok. 204</t>
  </si>
  <si>
    <t>Gwarancja do 30.09.2023</t>
  </si>
  <si>
    <t>--------------</t>
  </si>
  <si>
    <t>Pawilon C3</t>
  </si>
  <si>
    <t>C-3</t>
  </si>
  <si>
    <t>Centrala VTS VVS021</t>
  </si>
  <si>
    <t>obsługuje salę nr 501 - poddasze</t>
  </si>
  <si>
    <t>m5/300.bag.int.sld; g4/300.bag.int.sld</t>
  </si>
  <si>
    <t xml:space="preserve"> GWARANCJA do 2022</t>
  </si>
  <si>
    <t>Agregat KAISAI KOCA30U-24HFN4</t>
  </si>
  <si>
    <t>DACH</t>
  </si>
  <si>
    <t xml:space="preserve">VITROSERVICE CLIMA </t>
  </si>
  <si>
    <t>obsługuje salę nr 101</t>
  </si>
  <si>
    <t xml:space="preserve">600x390x100 szt.2            </t>
  </si>
  <si>
    <t>numer fabr. 5184-N</t>
  </si>
  <si>
    <t xml:space="preserve">Frapol ONYX SKY </t>
  </si>
  <si>
    <t>w Sali 515</t>
  </si>
  <si>
    <t>287x387x360szt.2</t>
  </si>
  <si>
    <t>G-4</t>
  </si>
  <si>
    <t>Fujitsu ASYA12</t>
  </si>
  <si>
    <t>p. 002</t>
  </si>
  <si>
    <t>DAIKIN FTKS60 FV-1B</t>
  </si>
  <si>
    <t>p.015</t>
  </si>
  <si>
    <t>p.515</t>
  </si>
  <si>
    <t>GREE GWH12QC-K6DNB2C/I - J.WEW. + GWH12QC-K6DNA1C - J. ZEW.</t>
  </si>
  <si>
    <t>GWARANCJA DO 22.08.2021 Przejęcie serwisu od 29.08.2021 okres serwisowania do końca trwania umowy wymagana min. 1 konserwacja</t>
  </si>
  <si>
    <t>GREE: GWHD(36)NK6LO 
+ GKH(18)BB-K6DNA3A/I 2 szt.</t>
  </si>
  <si>
    <t>GWARANCJA DO 18.01.2022</t>
  </si>
  <si>
    <t>CLINT</t>
  </si>
  <si>
    <t>525x625x50 kasetowy szt.1</t>
  </si>
  <si>
    <t>Pawilon C4</t>
  </si>
  <si>
    <t>C-4</t>
  </si>
  <si>
    <t>Swegon GOLD 30DRX111111 G303209</t>
  </si>
  <si>
    <t>znajduje się na dachu</t>
  </si>
  <si>
    <t>Swegon GOLD 12DRX G01203910</t>
  </si>
  <si>
    <t>Swegon GOLD 20C1111+ McQuay</t>
  </si>
  <si>
    <t>automatyka i sterowanie przy wyjściu na dach</t>
  </si>
  <si>
    <t>M5LC061C-FCCOA-R szt.2</t>
  </si>
  <si>
    <t>obsługuje salę nr 304</t>
  </si>
  <si>
    <t>Swegon GOLD 20DRX111111 G02005799</t>
  </si>
  <si>
    <t>znajduje się na dachuna przełączce między budynkami</t>
  </si>
  <si>
    <t>SWEGON GOLD</t>
  </si>
  <si>
    <t>440x515x370-7 szt.4</t>
  </si>
  <si>
    <t>Gwarancja do 20.09.2021. Przejęcie serwisu od 21.09.2021 okres serwisowania do końca trwania umowy wymagana min. 1 konserwacja</t>
  </si>
  <si>
    <t>DALKIN VRV III RXYQ12P9W1B oraz</t>
  </si>
  <si>
    <t>A4 a C4</t>
  </si>
  <si>
    <t>RXYQ18P9W1B</t>
  </si>
  <si>
    <t xml:space="preserve">ELEKTRA WMN-A-24RC </t>
  </si>
  <si>
    <t>AIR COOL LD-18CHSIA1</t>
  </si>
  <si>
    <t>DAIKIN FXAQ32PV1</t>
  </si>
  <si>
    <t>DAIKIN FXAQ 32PV1</t>
  </si>
  <si>
    <t>DAIKIN FTKS500EV1B</t>
  </si>
  <si>
    <t>LG MC09AHR</t>
  </si>
  <si>
    <t>P. 16A</t>
  </si>
  <si>
    <t>DAIKIN FXAQ25PV1</t>
  </si>
  <si>
    <t>P. 503</t>
  </si>
  <si>
    <t>DAIKIN FXAQ4OPV1</t>
  </si>
  <si>
    <t>P. 504</t>
  </si>
  <si>
    <t>DAIKIN FXAQ40PV1</t>
  </si>
  <si>
    <t>P. 505</t>
  </si>
  <si>
    <t>P. 508</t>
  </si>
  <si>
    <t>P. 510</t>
  </si>
  <si>
    <t>P. 511</t>
  </si>
  <si>
    <t>P. 512</t>
  </si>
  <si>
    <t>P. 513</t>
  </si>
  <si>
    <t>P. 517</t>
  </si>
  <si>
    <t>P. 519</t>
  </si>
  <si>
    <t>P.509</t>
  </si>
  <si>
    <t>FUJITSU ASYA14GACH</t>
  </si>
  <si>
    <t>Gwarancja do 20.09.2021</t>
  </si>
  <si>
    <t>Pawilon C-5</t>
  </si>
  <si>
    <t>C-5</t>
  </si>
  <si>
    <t>Nawilżacz CP3 Pro 8</t>
  </si>
  <si>
    <t>Nawilżacz MK5 Visual 5</t>
  </si>
  <si>
    <t>Nawilżacz CP3 Pro 15</t>
  </si>
  <si>
    <t xml:space="preserve">Nawilżacz CP 3 Pro 5 </t>
  </si>
  <si>
    <t>Nawilżacz CP3 mini PD4</t>
  </si>
  <si>
    <t>Nawilżacz CP 3 Pro 20</t>
  </si>
  <si>
    <t>Nawilżacz CP 3 Pro 25</t>
  </si>
  <si>
    <t>Centrale wentylacyjne</t>
  </si>
  <si>
    <t>Swegon GOLD 60 ECX</t>
  </si>
  <si>
    <t>Filtry wstępne klasy EU-4 dokładny EU-7</t>
  </si>
  <si>
    <t>Swegon GOLD 40 ECX</t>
  </si>
  <si>
    <t>Swegon GOLD 12 EPX</t>
  </si>
  <si>
    <t xml:space="preserve">Agregaty wody lodowej </t>
  </si>
  <si>
    <t>WSAT XEE 702</t>
  </si>
  <si>
    <t>Dach budynek C5</t>
  </si>
  <si>
    <t>MSAN X41</t>
  </si>
  <si>
    <t>Garaż podziemny C5</t>
  </si>
  <si>
    <t>WSAT XSC 330L</t>
  </si>
  <si>
    <t>Klimakonwektory</t>
  </si>
  <si>
    <t>CFD 25</t>
  </si>
  <si>
    <t>CFD 31</t>
  </si>
  <si>
    <t>CFD 7</t>
  </si>
  <si>
    <t>CFD 21</t>
  </si>
  <si>
    <t>CFD 15</t>
  </si>
  <si>
    <t>CFD 11</t>
  </si>
  <si>
    <t>CFD 41</t>
  </si>
  <si>
    <t>Aparat grzewczo - wentylacyjny</t>
  </si>
  <si>
    <t xml:space="preserve">Kurty powietrzne </t>
  </si>
  <si>
    <t>Dygestoria</t>
  </si>
  <si>
    <t xml:space="preserve">Szafy na gaz techniczny </t>
  </si>
  <si>
    <t>Szafy na odczynniki chemiczne</t>
  </si>
  <si>
    <t>Odciągi przypodłogowe</t>
  </si>
  <si>
    <t>Odciągi miejscowe</t>
  </si>
  <si>
    <t>Nagrzewnice Kanałowe</t>
  </si>
  <si>
    <t>Chłodnice Kanałowe</t>
  </si>
  <si>
    <t>Wymienniki płytowe ciepła</t>
  </si>
  <si>
    <t>Zbiorniki ciśnienia typ REFLEX</t>
  </si>
  <si>
    <t>Wymiennik płytowy chłodu</t>
  </si>
  <si>
    <t xml:space="preserve">Zbiornik wody użytkowej </t>
  </si>
  <si>
    <t xml:space="preserve">Klimatyzatory </t>
  </si>
  <si>
    <t>Pawilon C-6</t>
  </si>
  <si>
    <t>C-5 C-6</t>
  </si>
  <si>
    <t xml:space="preserve">Nawilżacz CP3 mini PD2 </t>
  </si>
  <si>
    <t xml:space="preserve">Centrale wentylacyjne </t>
  </si>
  <si>
    <t>Swegon GOLD 80 ECX</t>
  </si>
  <si>
    <t>Swegon GOLD 30 ESD</t>
  </si>
  <si>
    <t>Swegon GOLD 35 ECX</t>
  </si>
  <si>
    <t>Swegon GOLD 11 EPX</t>
  </si>
  <si>
    <t>Agregaty wody lodowej</t>
  </si>
  <si>
    <t>WSAT XEE S02</t>
  </si>
  <si>
    <t>Dach budynek C6</t>
  </si>
  <si>
    <t>WSAT XSC 2 110D</t>
  </si>
  <si>
    <t xml:space="preserve">szafy na gaz techniczny </t>
  </si>
  <si>
    <t>Pawilon D1</t>
  </si>
  <si>
    <t>D-1</t>
  </si>
  <si>
    <t>Swegon GOLD 40DRX G 402645</t>
  </si>
  <si>
    <t>obsługuje aulę nr 102, 103</t>
  </si>
  <si>
    <t xml:space="preserve">automatyka i sterowanie w skrzynce rozdzielczej </t>
  </si>
  <si>
    <t>przy sali 103</t>
  </si>
  <si>
    <t>Agregat wody lodowej CIAT LJAH 250Z</t>
  </si>
  <si>
    <t>piwnica obsługuje centralę SWEGON</t>
  </si>
  <si>
    <t xml:space="preserve">ONYX SKY 1500 </t>
  </si>
  <si>
    <t>obsługuje pom. 18, 19</t>
  </si>
  <si>
    <t>CLIVET TYPCN21 AB81074E0524  r.prod 2004</t>
  </si>
  <si>
    <t>1E</t>
  </si>
  <si>
    <t>FUJITSU ASY18VBBN</t>
  </si>
  <si>
    <t>109 laboratorium</t>
  </si>
  <si>
    <t>Klimatyzator kasetonowy 2,8 kW/4,7 kW</t>
  </si>
  <si>
    <t>FUJITSU AOY12ASGC</t>
  </si>
  <si>
    <t>3E</t>
  </si>
  <si>
    <t>LG UU43WR U30</t>
  </si>
  <si>
    <t>Gwarancja do 20.09.2022</t>
  </si>
  <si>
    <t>AUX multi AUX-4M36LCLH - AUX-M-C18 2szt.</t>
  </si>
  <si>
    <t>pok. 409</t>
  </si>
  <si>
    <t>Gwarancja do 06.07.2023</t>
  </si>
  <si>
    <t>Pawilon D4</t>
  </si>
  <si>
    <t>D-4</t>
  </si>
  <si>
    <t>Swegon Gold 30 DPX</t>
  </si>
  <si>
    <t>Dach</t>
  </si>
  <si>
    <t>sterownik na portierni</t>
  </si>
  <si>
    <t xml:space="preserve">nr ser. G303271 </t>
  </si>
  <si>
    <t>obsługuje sale wykładowe</t>
  </si>
  <si>
    <t>Swegon Gold 20 DPX</t>
  </si>
  <si>
    <t xml:space="preserve">nr ser. G02005691 </t>
  </si>
  <si>
    <t>obsługuje gabinety, korytarze</t>
  </si>
  <si>
    <t>Swegon Gold 60 DPX</t>
  </si>
  <si>
    <t xml:space="preserve">nr ser. G06001500 </t>
  </si>
  <si>
    <t>obsługuje laboratoria, hala maszyn</t>
  </si>
  <si>
    <t>energetycznych i antresola</t>
  </si>
  <si>
    <t>Serwerownia 128</t>
  </si>
  <si>
    <t>CARRIER 42NE</t>
  </si>
  <si>
    <t>CARRIER 42GWDO010BD</t>
  </si>
  <si>
    <t>CARRIER N-E</t>
  </si>
  <si>
    <t xml:space="preserve">CARRIER N-E </t>
  </si>
  <si>
    <t>CARRIER 42GWD004BD</t>
  </si>
  <si>
    <t>HOL PARTER</t>
  </si>
  <si>
    <t>HOL I PIETRO</t>
  </si>
  <si>
    <t>LG P18EN</t>
  </si>
  <si>
    <t>127 serwerownia</t>
  </si>
  <si>
    <t>Gwarancja do 04.05.2021</t>
  </si>
  <si>
    <t>Gwarancja do 04.05.2021. Przejęcie serwisu od 05.05.2021 okres serwisowania do końca trwania umowy wymagamy min. 1 konserwacja</t>
  </si>
  <si>
    <t>Pawilon D5</t>
  </si>
  <si>
    <t>D-5</t>
  </si>
  <si>
    <t>VBW CLIMA nr  C2968 N/99</t>
  </si>
  <si>
    <t>obsługuje aulę</t>
  </si>
  <si>
    <t>592x446x100 szt.12</t>
  </si>
  <si>
    <t>automatyka i sterowanie w pomieszczeniu za aulą</t>
  </si>
  <si>
    <t xml:space="preserve">Clivet WSAT XIN 45.2 </t>
  </si>
  <si>
    <t>przed budynkiem</t>
  </si>
  <si>
    <t>DAIKIN FTKS50FV1B r.prod 2007</t>
  </si>
  <si>
    <t>Serwerownia 017 pom.2</t>
  </si>
  <si>
    <t>White-WESTINGHOUSE r. prod  2001</t>
  </si>
  <si>
    <t>DAIKIN FTKS50FV1B r.prod 2006</t>
  </si>
  <si>
    <t>TOSHIBA RAV-SM1402CT-E r.prod 2010</t>
  </si>
  <si>
    <t xml:space="preserve">Serwerownia 017 </t>
  </si>
  <si>
    <t>Klimakonwektory EDEN</t>
  </si>
  <si>
    <t>R.HOSS Klimakonwektory</t>
  </si>
  <si>
    <t>Pawilon D6</t>
  </si>
  <si>
    <t>D-6</t>
  </si>
  <si>
    <t>Rosenberg+agregat wody lodowej</t>
  </si>
  <si>
    <t>automatyka i sterowanie w szatni</t>
  </si>
  <si>
    <t>592x287x360 szt.2</t>
  </si>
  <si>
    <t>287x287x360 szt.2</t>
  </si>
  <si>
    <t>obsługuje hol</t>
  </si>
  <si>
    <t>592x592x600 szt.8</t>
  </si>
  <si>
    <t>DAIKIN FXQ40M8V3B</t>
  </si>
  <si>
    <t>304 laboratorium</t>
  </si>
  <si>
    <t xml:space="preserve">DAIKIN FXFQ 63M8V3B </t>
  </si>
  <si>
    <t>302 laboratorium</t>
  </si>
  <si>
    <t>DAIKIN FXHQ 32MAVE</t>
  </si>
  <si>
    <t>303 SERWEROWNIA</t>
  </si>
  <si>
    <t>DAIKIN FXHQ32MAVE</t>
  </si>
  <si>
    <t>105 LABORATORIUM</t>
  </si>
  <si>
    <t>DAIKIN FXFQ20MBV38</t>
  </si>
  <si>
    <t>DAIKIN FXFQ25M8V3B</t>
  </si>
  <si>
    <t>412 biuro</t>
  </si>
  <si>
    <t>DAIKIN FXFQ25MBV3B</t>
  </si>
  <si>
    <t>408 sala narad</t>
  </si>
  <si>
    <t>DAIKIN FXFQ25MBU3B</t>
  </si>
  <si>
    <t>DAIKIN FXFQ25MBV3B  r.prod  2006 szt.2.</t>
  </si>
  <si>
    <t>402 sekretariat</t>
  </si>
  <si>
    <t>Pawilon D8</t>
  </si>
  <si>
    <t>D-8</t>
  </si>
  <si>
    <t>Centrala Bartosz</t>
  </si>
  <si>
    <t>aula parter</t>
  </si>
  <si>
    <t>Fujitsu ASY12</t>
  </si>
  <si>
    <t>Mc QUAY MCC028CAFAC</t>
  </si>
  <si>
    <t>CHIGO CS-51H3A</t>
  </si>
  <si>
    <t>43A</t>
  </si>
  <si>
    <t>LG P24EL</t>
  </si>
  <si>
    <t>LG P12EL</t>
  </si>
  <si>
    <t>GENERAL ELECTRIC AE1AH12HWF</t>
  </si>
  <si>
    <t>AMCOR AIRLINE</t>
  </si>
  <si>
    <t xml:space="preserve">ALLEGRO CARRIER 42HQE 022N </t>
  </si>
  <si>
    <t>GENERAL ELECTRIC AE1AH12HW</t>
  </si>
  <si>
    <t>Pawilon HD-8</t>
  </si>
  <si>
    <t>HD-8</t>
  </si>
  <si>
    <t>67a</t>
  </si>
  <si>
    <t>AIRWELL AWSI-HHF026-N11</t>
  </si>
  <si>
    <t>TADIRAN MTAD7G24H</t>
  </si>
  <si>
    <t>67b</t>
  </si>
  <si>
    <t>AMCOR AIRLINE SF20RD</t>
  </si>
  <si>
    <t xml:space="preserve"> LG V-09AH ESNH0964 </t>
  </si>
  <si>
    <t>COOLWEX CRS1240</t>
  </si>
  <si>
    <t>GENERAL ELECTRIC</t>
  </si>
  <si>
    <t xml:space="preserve">TADIRAN MTAD7612H </t>
  </si>
  <si>
    <t>COOLWEX CRS12</t>
  </si>
  <si>
    <t>Pawilon D10</t>
  </si>
  <si>
    <t>D-10</t>
  </si>
  <si>
    <t>VTS CLIMA numer fabr. 12420</t>
  </si>
  <si>
    <t>piwnica nr 018</t>
  </si>
  <si>
    <t xml:space="preserve">592x287x200 szt.1           </t>
  </si>
  <si>
    <t>automatyka i sterowanie w piwnicy nr 018</t>
  </si>
  <si>
    <t>typ CV-P1-P/N-74B/1-S[3]</t>
  </si>
  <si>
    <t>VTS CLIMA 1241B</t>
  </si>
  <si>
    <t>piwnica nr 017C</t>
  </si>
  <si>
    <t>automatyka i sterowanie w piwnicy nr 017C</t>
  </si>
  <si>
    <t xml:space="preserve">typ CV P1-P/N 43E/F  </t>
  </si>
  <si>
    <t>obsługuje salę nr 204</t>
  </si>
  <si>
    <t>Swegon Gold 40 DRX</t>
  </si>
  <si>
    <t xml:space="preserve">G04003216 </t>
  </si>
  <si>
    <t xml:space="preserve">592x287x620 szt.2         </t>
  </si>
  <si>
    <t>Swegon Gold 25 DRX 1121111</t>
  </si>
  <si>
    <t xml:space="preserve">592x592x620 szt.4 </t>
  </si>
  <si>
    <t>FRAPOL AF 07</t>
  </si>
  <si>
    <t>302, 303</t>
  </si>
  <si>
    <t>592X490X360 szt.2</t>
  </si>
  <si>
    <t>592x592x600 szt.1</t>
  </si>
  <si>
    <t>Frapol AF 15</t>
  </si>
  <si>
    <t>592x287x600 szt.1</t>
  </si>
  <si>
    <t>592x490x600 szt.1</t>
  </si>
  <si>
    <t>FEDDERS</t>
  </si>
  <si>
    <t>R COOL</t>
  </si>
  <si>
    <t>Biblioteka 201</t>
  </si>
  <si>
    <t>ELECTRA WNG12IFRC</t>
  </si>
  <si>
    <t>ELECTRA WNG9IFRC</t>
  </si>
  <si>
    <t>ELECTRA 0M9</t>
  </si>
  <si>
    <t>ELECTRA-JGF009-N11</t>
  </si>
  <si>
    <t>ELECTRA ELSI-JGF009-N11</t>
  </si>
  <si>
    <t>ELECTRA ESP022409 COMPACTF9EL</t>
  </si>
  <si>
    <t>DAIKIN FTKS50 FV-1B</t>
  </si>
  <si>
    <t>207 sala komp.</t>
  </si>
  <si>
    <t xml:space="preserve">DAIKIN FTKS50G2V1B  </t>
  </si>
  <si>
    <t>206 sala komp.</t>
  </si>
  <si>
    <t>ELECTRA IV ALPHA 12</t>
  </si>
  <si>
    <t>Klimatyzatory ścienne Toshiba</t>
  </si>
  <si>
    <t>302,302a,</t>
  </si>
  <si>
    <t>Klimatyzatory kanałowe Toshiba</t>
  </si>
  <si>
    <t xml:space="preserve">TOSHIBA RAV-SM806BT-E  </t>
  </si>
  <si>
    <t>TOSHIBA RAS-B13N3KVP-E</t>
  </si>
  <si>
    <t>P. 304</t>
  </si>
  <si>
    <t>RCOOL</t>
  </si>
  <si>
    <t>DAIKIN FHQ50BU1B</t>
  </si>
  <si>
    <t>P. 204</t>
  </si>
  <si>
    <t>DAIKN FTXS50G2V1B</t>
  </si>
  <si>
    <t>P. 207A</t>
  </si>
  <si>
    <t>DAIKIN FTXS71V1B</t>
  </si>
  <si>
    <t>ELECTRA ELSIJEDE024-N11</t>
  </si>
  <si>
    <t>P. 226</t>
  </si>
  <si>
    <t>GALANZ GC24HRT/U</t>
  </si>
  <si>
    <t>P. 18</t>
  </si>
  <si>
    <t>ELECTRA ASP12R410EL</t>
  </si>
  <si>
    <t>P. 19</t>
  </si>
  <si>
    <t>UNICO 11SFHE</t>
  </si>
  <si>
    <t>P. 1</t>
  </si>
  <si>
    <t>TRANE MWW518GMORAZ</t>
  </si>
  <si>
    <t>P. 023</t>
  </si>
  <si>
    <t>ELECTRA ELSI-JGF024-N11</t>
  </si>
  <si>
    <t>P. 13</t>
  </si>
  <si>
    <t>MIDEA</t>
  </si>
  <si>
    <t>118,119,119A,120,121</t>
  </si>
  <si>
    <t>Gwarancja do 30.08.2021 Przejęcie serwisu od 01.09.2021. Okres serwisowania do końca trwania umowy wymagamy min. 1 konserwacja</t>
  </si>
  <si>
    <t>209A,212,213,214,215,216,217A,218,219,220A,220,221,221A, 222,222A</t>
  </si>
  <si>
    <t>306A,306B,307,308,309,311, 312,312A,313,315A,315B,316A,317A</t>
  </si>
  <si>
    <t>GREE GWH24QE-K6DNB2C</t>
  </si>
  <si>
    <t>Gwarancja do 16-04-2022</t>
  </si>
  <si>
    <t>Pawilon D11</t>
  </si>
  <si>
    <t>D-11</t>
  </si>
  <si>
    <t>VTS CLIMA zestaw CVP1-P/NS-106A/7-7</t>
  </si>
  <si>
    <t>obsługuje salę nr 120 N6</t>
  </si>
  <si>
    <t xml:space="preserve">592x287x360 szt.1           </t>
  </si>
  <si>
    <t>automatyka i sterowanie w piwnicy nr 04</t>
  </si>
  <si>
    <t>numer fabr. 8103-201-0120</t>
  </si>
  <si>
    <t>VTS CLIMA zestaw CVP1-P/NS-74A/7-7</t>
  </si>
  <si>
    <t>obsługuje salę nr 116 N1</t>
  </si>
  <si>
    <t>numer fabr. 8103-201-0116</t>
  </si>
  <si>
    <t>VTS CLIMA zestaw CVP1-L/NS-74A/7-7</t>
  </si>
  <si>
    <t>obsługuje salę nr 115 N2</t>
  </si>
  <si>
    <t>numer fabr. 8103-201-0115</t>
  </si>
  <si>
    <t>VTS CLIMA zestaw CVP1 -LN-74A/7-7</t>
  </si>
  <si>
    <t>obsługuje salę nr 119 N3</t>
  </si>
  <si>
    <t>numer fabr. 8103-201-0119</t>
  </si>
  <si>
    <t>VTS CLIMA zestaw CVP1-P/NN74/7-7</t>
  </si>
  <si>
    <t>obsługuje salę nr 118 N4</t>
  </si>
  <si>
    <t xml:space="preserve">592x287x360 szt 1           </t>
  </si>
  <si>
    <t>numer fabr. 8103-201-0118</t>
  </si>
  <si>
    <t>VTS CLIMA zestaw CVP1-L/NN-74/7-7</t>
  </si>
  <si>
    <t>obsługuje salę nr 117 N5</t>
  </si>
  <si>
    <t>numer fabr. 8103-201-0117</t>
  </si>
  <si>
    <t>FRAPOL typ AF 15</t>
  </si>
  <si>
    <t>592x592x   szt.1</t>
  </si>
  <si>
    <t>zabezpieczenia III piętro</t>
  </si>
  <si>
    <t>Seria 5473</t>
  </si>
  <si>
    <t xml:space="preserve">obsługuje lab. 300, 303 </t>
  </si>
  <si>
    <t>287x592x   szt.1</t>
  </si>
  <si>
    <t>i sale wykł. D i C III piętro</t>
  </si>
  <si>
    <t xml:space="preserve">287x287x   </t>
  </si>
  <si>
    <t>FRAPOL typ AF 07</t>
  </si>
  <si>
    <t>490x592x   szt.2</t>
  </si>
  <si>
    <t>Seria 5472</t>
  </si>
  <si>
    <t>490x592x360  szt.1</t>
  </si>
  <si>
    <t>490x592x600  szt.1</t>
  </si>
  <si>
    <t>Seria 5471</t>
  </si>
  <si>
    <t>Seria 5474</t>
  </si>
  <si>
    <t>GREE GWHN24ECNK33A1A</t>
  </si>
  <si>
    <t xml:space="preserve">Mc QUAY M5CM040DR-AFAH-R </t>
  </si>
  <si>
    <t>GALANZ AUS-12HR53CA2</t>
  </si>
  <si>
    <t>centrala ULTRACLEAN 35.3 DXD 10.6N</t>
  </si>
  <si>
    <t>clean room pom. 1.3  (s.124)</t>
  </si>
  <si>
    <t>nawiewnik z filtrem HEPA H14</t>
  </si>
  <si>
    <t>clean room pom.1.3 (s.124)</t>
  </si>
  <si>
    <t>600x600 szt.6</t>
  </si>
  <si>
    <t>H14</t>
  </si>
  <si>
    <t>ELECTRA ASP12</t>
  </si>
  <si>
    <t>ELECTRA WNG25</t>
  </si>
  <si>
    <t>P. 103</t>
  </si>
  <si>
    <t>ELECTRA ELSI JGF-018-N11</t>
  </si>
  <si>
    <t>LG E18EMNSM</t>
  </si>
  <si>
    <t>P. 306</t>
  </si>
  <si>
    <t>LG E12EMNSH</t>
  </si>
  <si>
    <t>TOSHIBA</t>
  </si>
  <si>
    <t>P. 30</t>
  </si>
  <si>
    <t>VESSER</t>
  </si>
  <si>
    <t>P. 08</t>
  </si>
  <si>
    <t>P. 12</t>
  </si>
  <si>
    <t>LG UJ 30</t>
  </si>
  <si>
    <t>clean room pom. 1.1 (s.124)</t>
  </si>
  <si>
    <t>LG TYP PC12SQ J.WEWN. + J.ZEWN.</t>
  </si>
  <si>
    <t>301,302,305,307,308</t>
  </si>
  <si>
    <t>LG S12EQ (6szt.)</t>
  </si>
  <si>
    <t xml:space="preserve">310, 311, 312 </t>
  </si>
  <si>
    <t>Gwarancja do 11.04.2022</t>
  </si>
  <si>
    <t>LG UUA1 UL10</t>
  </si>
  <si>
    <t>Gwarancja do 29.09.2023</t>
  </si>
  <si>
    <t>LG MU5R30 U40</t>
  </si>
  <si>
    <t>Pawilon D13</t>
  </si>
  <si>
    <t>D-13</t>
  </si>
  <si>
    <t>Dospel Professional</t>
  </si>
  <si>
    <t xml:space="preserve">592x550x360 szt.4               </t>
  </si>
  <si>
    <t xml:space="preserve">sterownik i automatyka na dachu </t>
  </si>
  <si>
    <t>DAIKIN FTKS50 BVMB</t>
  </si>
  <si>
    <t>p.16</t>
  </si>
  <si>
    <t>Pawilon D14</t>
  </si>
  <si>
    <t>D-14</t>
  </si>
  <si>
    <t>VTS CLIMA S32 CV3/50</t>
  </si>
  <si>
    <t xml:space="preserve">wentylatornia </t>
  </si>
  <si>
    <t xml:space="preserve">numer fabr. 11877 </t>
  </si>
  <si>
    <t>pomieszczenie z boku budynku</t>
  </si>
  <si>
    <t xml:space="preserve">760x550x100 szt.3             </t>
  </si>
  <si>
    <t>sterownik i automatyka w wentylatorni</t>
  </si>
  <si>
    <t>Swegon Gold 1108C1121</t>
  </si>
  <si>
    <t>serwerownia</t>
  </si>
  <si>
    <t>sterownik w serwerowni</t>
  </si>
  <si>
    <t xml:space="preserve">ser. G080913 </t>
  </si>
  <si>
    <t>VBW CLIMA TYP BO</t>
  </si>
  <si>
    <t>poddasze nr 428</t>
  </si>
  <si>
    <t>numer fabr. C6366/02</t>
  </si>
  <si>
    <t>CIAT</t>
  </si>
  <si>
    <t>pokój socjalny</t>
  </si>
  <si>
    <t>825x317x45 szt.1</t>
  </si>
  <si>
    <t>sterownik i automatyka w pokoju socjalnym</t>
  </si>
  <si>
    <t>ROSENBERG typ A40-10Q centrala podwieszana</t>
  </si>
  <si>
    <t>sala audiowizualna</t>
  </si>
  <si>
    <t>filtry wykonane z materiału</t>
  </si>
  <si>
    <t>sterownik w sali audiowizualnej</t>
  </si>
  <si>
    <t>ROSENBERG typ A40-13Q centrala podwieszana</t>
  </si>
  <si>
    <t>niestandardowe</t>
  </si>
  <si>
    <t>współpracuje z agregatem wody lodowej</t>
  </si>
  <si>
    <t>Blue Box ZETA 2002/LE 6.2</t>
  </si>
  <si>
    <t>Frapol ONYX Sky 1500</t>
  </si>
  <si>
    <t>pom. 116</t>
  </si>
  <si>
    <t>592x287x300 2szt.</t>
  </si>
  <si>
    <t>EU4</t>
  </si>
  <si>
    <t>Frapol ONYX Classic 3000</t>
  </si>
  <si>
    <t>760x400x100 2szt.</t>
  </si>
  <si>
    <t>pom. 119</t>
  </si>
  <si>
    <t>Frapol ONYX Sky 400</t>
  </si>
  <si>
    <t>pom. 206</t>
  </si>
  <si>
    <t>260x300 2szt.</t>
  </si>
  <si>
    <t>pom. 207</t>
  </si>
  <si>
    <t>pom. 219</t>
  </si>
  <si>
    <t>pom. 306</t>
  </si>
  <si>
    <t>pom. 307</t>
  </si>
  <si>
    <t>pom.315</t>
  </si>
  <si>
    <t xml:space="preserve">MITSUBISHI PCA-RP125 </t>
  </si>
  <si>
    <t>WHITE-WESTINGHOUSE AC075T5C  r.prod  1998</t>
  </si>
  <si>
    <t>AERTESI 50F03/DX3V23+CVTAD</t>
  </si>
  <si>
    <t>423,421 422,420,419,408,407,405</t>
  </si>
  <si>
    <t xml:space="preserve">BINI KLIMAKONWEKTORY </t>
  </si>
  <si>
    <t>410,414,415,416,417,402,412,
413,411,427,418,411,427,418,</t>
  </si>
  <si>
    <t>MITSUBISHI model FDC680KXE6</t>
  </si>
  <si>
    <t>Dach Agregat chłodniczy</t>
  </si>
  <si>
    <t>MITSUBISHI SPLIT model SRC50ZJ-S</t>
  </si>
  <si>
    <t>MITSUBISHI INVERTER model FDC125VS</t>
  </si>
  <si>
    <t>GREEN model GWH12KF-K3DNA5J/0</t>
  </si>
  <si>
    <t>P. 4.11</t>
  </si>
  <si>
    <t>R HOSS model TMAEB2106020474</t>
  </si>
  <si>
    <t>MITSUBISHI FDT90KX</t>
  </si>
  <si>
    <t>HOL</t>
  </si>
  <si>
    <t>MITSUBISHI FDS45</t>
  </si>
  <si>
    <t>P. 02</t>
  </si>
  <si>
    <t>MITSUBISHI FDT71</t>
  </si>
  <si>
    <t>MITSUBISHI FDS56</t>
  </si>
  <si>
    <t>P. 1.6</t>
  </si>
  <si>
    <t>P. 1.1</t>
  </si>
  <si>
    <t>P. 1.2</t>
  </si>
  <si>
    <t>P. 2.6</t>
  </si>
  <si>
    <t>P. 2.1</t>
  </si>
  <si>
    <t>P. 2.2</t>
  </si>
  <si>
    <t>P 3.7</t>
  </si>
  <si>
    <t>P. 3.6</t>
  </si>
  <si>
    <t>P. 3.1</t>
  </si>
  <si>
    <t>P. 3.2</t>
  </si>
  <si>
    <t>MITSUBISHI FDVW56</t>
  </si>
  <si>
    <t>MITSUBISHI RAS011H026</t>
  </si>
  <si>
    <t>MITSUBISHI PSA011M1700</t>
  </si>
  <si>
    <t>MITSUBISHI PHAO11H007A</t>
  </si>
  <si>
    <t>P. 4.12</t>
  </si>
  <si>
    <r>
      <rPr>
        <sz val="11"/>
        <color rgb="FF000000"/>
        <rFont val="Arial"/>
        <family val="2"/>
        <charset val="1"/>
      </rPr>
      <t xml:space="preserve">LG </t>
    </r>
    <r>
      <rPr>
        <sz val="11"/>
        <color rgb="FF00000A"/>
        <rFont val="Arial"/>
        <family val="1"/>
        <charset val="238"/>
      </rPr>
      <t xml:space="preserve">UM48.N34 </t>
    </r>
  </si>
  <si>
    <t>Mitsubihi MSZ-LN35VG2</t>
  </si>
  <si>
    <t>pok. 321</t>
  </si>
  <si>
    <t>Gwarancja 19.08.2023</t>
  </si>
  <si>
    <t>LG multi MU5R30 + CT18F</t>
  </si>
  <si>
    <t>pok. 206</t>
  </si>
  <si>
    <t>Gwarancja 13.10.2023</t>
  </si>
  <si>
    <t>Pawilon D16</t>
  </si>
  <si>
    <t>D-16</t>
  </si>
  <si>
    <t>Swegon GOLD RX 80  NW1</t>
  </si>
  <si>
    <t>pomieszczenie 0A.07 parter</t>
  </si>
  <si>
    <t>592x592x520 szt.16 F7</t>
  </si>
  <si>
    <t>automatyka i zabezpieczenia w pomieszczeniu 0A.07</t>
  </si>
  <si>
    <t>seria G08000956</t>
  </si>
  <si>
    <t>obsługuje labor. parter, antresola,</t>
  </si>
  <si>
    <t>I piętro lewa strona budynku</t>
  </si>
  <si>
    <t>Swegon GOLD RX 80  NW2</t>
  </si>
  <si>
    <t>pomieszczenie 0A.09 parter</t>
  </si>
  <si>
    <t>automatyka i zabezpieczenia w pomieszczeniu 0A.09</t>
  </si>
  <si>
    <t>obsługuje labor. Parter, antresola,</t>
  </si>
  <si>
    <t>Prawa strona budynku</t>
  </si>
  <si>
    <t>Swegon GOLD SD 50  N3</t>
  </si>
  <si>
    <t>Pomieszczenie 1.08</t>
  </si>
  <si>
    <t>592x592x520 szt.12 F7</t>
  </si>
  <si>
    <t>automatyka i zabezpieczenia w pomieszczeniu 1.08</t>
  </si>
  <si>
    <t>seria G050SD00022</t>
  </si>
  <si>
    <t>obsługuje laboratoriun</t>
  </si>
  <si>
    <t>Swegon GOLD DRX 40  NW4</t>
  </si>
  <si>
    <t>592x592x520 szt.6 F7</t>
  </si>
  <si>
    <t>seria G04002967</t>
  </si>
  <si>
    <t>obsługuje salę audytoryjną</t>
  </si>
  <si>
    <t>592x287x520 szt.2</t>
  </si>
  <si>
    <t>Swegon GOLD RX 50  NW5</t>
  </si>
  <si>
    <t>seria G05000506</t>
  </si>
  <si>
    <t xml:space="preserve">obsługuje hol wejściowy </t>
  </si>
  <si>
    <t>z przyległościami</t>
  </si>
  <si>
    <t>Swegon GOLD RX 30  NW6</t>
  </si>
  <si>
    <t>592x592x520 szt.4 F7</t>
  </si>
  <si>
    <t>seria G03003308</t>
  </si>
  <si>
    <t>obsługuje salę komputerową</t>
  </si>
  <si>
    <t>287x592x520 szt.2</t>
  </si>
  <si>
    <t xml:space="preserve">I piętro </t>
  </si>
  <si>
    <t>Swegon GOLD RX 20  NW7</t>
  </si>
  <si>
    <t>seria G02005748</t>
  </si>
  <si>
    <t>obsługuje salę seminaryjna</t>
  </si>
  <si>
    <t>Swegon GOLD RX 60  NW8</t>
  </si>
  <si>
    <t>seria G06001472</t>
  </si>
  <si>
    <t>obsługuje biura II piętro</t>
  </si>
  <si>
    <t>lewa strona i środek</t>
  </si>
  <si>
    <t>Swegon GOLD RX 60  NW9</t>
  </si>
  <si>
    <t>seria G06001473</t>
  </si>
  <si>
    <t>Swegon GOLD RX 60  NW10</t>
  </si>
  <si>
    <t>Pomieszczenie 1.10</t>
  </si>
  <si>
    <t>automatyka i zabezpieczenia w pomieszczeniu 1.10</t>
  </si>
  <si>
    <t>seria G06001474</t>
  </si>
  <si>
    <t>obsługuje korytarze, przecionki WC</t>
  </si>
  <si>
    <t>i pom. Techniczne</t>
  </si>
  <si>
    <t>Swegon GOLD RX 20  NW11</t>
  </si>
  <si>
    <t>seria G02005750</t>
  </si>
  <si>
    <t>obsługuje pomieszczenia</t>
  </si>
  <si>
    <t>warsztatowe i rozdzielnie</t>
  </si>
  <si>
    <t>Swegon GOLD RX 20  NW12</t>
  </si>
  <si>
    <t>seria G02005779</t>
  </si>
  <si>
    <t>obsługuje wentylatorownie,</t>
  </si>
  <si>
    <t>wymiennikownie</t>
  </si>
  <si>
    <t>Agregatory wody lodowej</t>
  </si>
  <si>
    <t>CLIVET typ WSAT-XSC2240F</t>
  </si>
  <si>
    <t>seria AA1KU81C0006</t>
  </si>
  <si>
    <t>CLIVET typ WSAT-XEE352</t>
  </si>
  <si>
    <t>seria AA9H0H1C0005</t>
  </si>
  <si>
    <t>seria AA9H0H1C0004</t>
  </si>
  <si>
    <t>N1, N2, N3, N4</t>
  </si>
  <si>
    <t>clean room</t>
  </si>
  <si>
    <t>592x592x600 8 szt.</t>
  </si>
  <si>
    <t>EU7/8k</t>
  </si>
  <si>
    <t>487x293x355 2 szt.</t>
  </si>
  <si>
    <t>EU7/7k</t>
  </si>
  <si>
    <t>782x490x600 2 szt.</t>
  </si>
  <si>
    <t>EU7/10k</t>
  </si>
  <si>
    <t>487x243x370 4 szt.    592x400x600 2 szt.</t>
  </si>
  <si>
    <t>EU7/7k  F5/6k</t>
  </si>
  <si>
    <t>EMERSON</t>
  </si>
  <si>
    <t>rozdzielnia UPS</t>
  </si>
  <si>
    <t>Gwarancja do 02.02.2022</t>
  </si>
  <si>
    <t>Pawilon D17 Informatyka</t>
  </si>
  <si>
    <t>D-17</t>
  </si>
  <si>
    <t>Swegon GOLD 30 N1-W1</t>
  </si>
  <si>
    <t>pomieszczenie 023</t>
  </si>
  <si>
    <t xml:space="preserve">592x592x620 szt.4  </t>
  </si>
  <si>
    <t>automatyka i zabezpieczenia w pomieszczeniu 023</t>
  </si>
  <si>
    <t>seria G03003500</t>
  </si>
  <si>
    <t>SILVER 11H/11H KN5-KW5</t>
  </si>
  <si>
    <t>592x592x620 szt.8</t>
  </si>
  <si>
    <t>592x287x620 szt.6</t>
  </si>
  <si>
    <t>SILVER 13H/13H KN6-KW6</t>
  </si>
  <si>
    <t>pomieszczenie 013</t>
  </si>
  <si>
    <t>automatyka i zabezpieczenia w pomieszczeniu 013</t>
  </si>
  <si>
    <t>Swegon GOLD 60 KN3-KW3</t>
  </si>
  <si>
    <t>seria G06001572</t>
  </si>
  <si>
    <t>Swegon GOLD 30 KN2-KW2</t>
  </si>
  <si>
    <t>seria G03003495</t>
  </si>
  <si>
    <t>Swegon GOLD 30 KN7-KW7</t>
  </si>
  <si>
    <t>seria G03003497</t>
  </si>
  <si>
    <t>Swegon GOLD 25 KN4-KW4</t>
  </si>
  <si>
    <t>pomieszczenie 0.5</t>
  </si>
  <si>
    <t>automatyka i zabezpieczenia w pomieszczeniu 0.5</t>
  </si>
  <si>
    <t>seria G02502669</t>
  </si>
  <si>
    <t>Swegon GOLD 60 KN1-KW1</t>
  </si>
  <si>
    <t>seria G06001571</t>
  </si>
  <si>
    <t>Swegon GOLD 25 25SD/25SD KN8-KW8</t>
  </si>
  <si>
    <t>seria G025SD00515</t>
  </si>
  <si>
    <t>System VRV DAIKIN RXX16PJW1B   A7</t>
  </si>
  <si>
    <t>Dach – agregat chłodniczy</t>
  </si>
  <si>
    <t>System VRV DAIKIN RXQ12P7W1B     A2</t>
  </si>
  <si>
    <t>System VRV DAIKIN RXYQ8P7W1B     A11 SLAVE</t>
  </si>
  <si>
    <t>System VRV DAIKIN RXYQ10P7W1B    A1 SYSTEM</t>
  </si>
  <si>
    <t>System VRV DAIKIN RXYQ12P7W1B    A11 MASTER</t>
  </si>
  <si>
    <t>System VRV DAIKIN RXYQ18P7W1B    A5 SYSTEM</t>
  </si>
  <si>
    <t>System VRV DAIKIN RXYQ8P7W1B     A10 SYSTEM</t>
  </si>
  <si>
    <t>System VRV DAIKIN RXYQ5P7W1B    A1 2.2 SYSTEM</t>
  </si>
  <si>
    <t>System VRV DAIKIN RXYQ16P7W1B   A12.1 SYSTEM</t>
  </si>
  <si>
    <t>System VRV DAIKIN RXYQ12P7W1B    A6 SYSTEM</t>
  </si>
  <si>
    <t>System VRV DAIKIN RXYQ10P7W1B    A4.2 SYSTEM</t>
  </si>
  <si>
    <t>System VRV DAIKIN RXYQ12P7W1B    A4.1 SYSTEM</t>
  </si>
  <si>
    <t>System VRV DAIKIN RXYQ14P7W1B    A8 SYSTEM</t>
  </si>
  <si>
    <t>System VRV DAIKIN RXYQ8P7W1B     A9 SYSTEM</t>
  </si>
  <si>
    <t>System VRV DAIKIN RXYQ12P7W1B    A3.1 SYSTEM</t>
  </si>
  <si>
    <t>System VRV DAIKIN RXYQ12P7W1B    A3.2 SYSTEM</t>
  </si>
  <si>
    <t xml:space="preserve">DAIKIN INVERTER RZQ100B9W1B </t>
  </si>
  <si>
    <t>EMERSON NETWORK POWER</t>
  </si>
  <si>
    <t>LU-VE PIOVE di SACCO 35028 PD ITALY</t>
  </si>
  <si>
    <t xml:space="preserve">HEAT EXCHANGER HCE 42 (LH)CU/AL </t>
  </si>
  <si>
    <t>CODE: 10064263 S/N: 229595/2011</t>
  </si>
  <si>
    <t>Agregat LU-VE CONTARDO ITALY</t>
  </si>
  <si>
    <t>SAL8S 2281 NV/H+ REG</t>
  </si>
  <si>
    <t xml:space="preserve">CODE: 101114441 S/N: 227195/2011 </t>
  </si>
  <si>
    <t>Klimatyzatory DAIKIN</t>
  </si>
  <si>
    <t>Jednostki wewnętrzne</t>
  </si>
  <si>
    <t>Pawilon U1 Biblioteka</t>
  </si>
  <si>
    <t>U-1</t>
  </si>
  <si>
    <t>FRAPOL N10%2W10%2</t>
  </si>
  <si>
    <t>pomieszczenie 300</t>
  </si>
  <si>
    <t>592x592x360  szt.2</t>
  </si>
  <si>
    <t>automatyka i zabezpieczenie w pomieszczeniu 300</t>
  </si>
  <si>
    <t>obsługuje Piwnica, 002 Magazyn</t>
  </si>
  <si>
    <t xml:space="preserve">287x592x    </t>
  </si>
  <si>
    <t>Czasopism, 007 Magazyn</t>
  </si>
  <si>
    <t xml:space="preserve">Parter 1.12 Magazyn z wolnym </t>
  </si>
  <si>
    <t>sprawdzić wymiary filtrów!</t>
  </si>
  <si>
    <t>dostępem</t>
  </si>
  <si>
    <t>I piętro 2.15 Magazyn Książek</t>
  </si>
  <si>
    <t>2.19 Magazyn prac doktorskich</t>
  </si>
  <si>
    <t>II piętro 3.03 Serwerownia</t>
  </si>
  <si>
    <t>3.14 Magazyn Książek</t>
  </si>
  <si>
    <t>3.32 Magazyn Patentów</t>
  </si>
  <si>
    <t>FRAPOL N1W1 współpracuje z centralą VTS CLIMA</t>
  </si>
  <si>
    <t>592x592x360  szt.6</t>
  </si>
  <si>
    <t>obsługuje Piwnica 0.01 - 0.25</t>
  </si>
  <si>
    <t>287x592x    szt.2</t>
  </si>
  <si>
    <t>Parter 1.01 – 1.25</t>
  </si>
  <si>
    <t>I piętro 2.01 – 2.42</t>
  </si>
  <si>
    <t>II piętro 3.01 – 3.31</t>
  </si>
  <si>
    <t>Dach 4.01 – 4.03</t>
  </si>
  <si>
    <t>Agregat wody lodowej CLIVET</t>
  </si>
  <si>
    <t>typ WSAT-XSC3-220.4</t>
  </si>
  <si>
    <t>Gwarancja do 14.09.2023</t>
  </si>
  <si>
    <t>KLIMAKONWEKTORY</t>
  </si>
  <si>
    <t>cały budynek ( piwnica, parter, piętro I i II)</t>
  </si>
  <si>
    <t>szafa klimatyzacji precyzyjnej typ U12C6GH</t>
  </si>
  <si>
    <t>p.200</t>
  </si>
  <si>
    <t>Z-50/442/505/48 szt.2</t>
  </si>
  <si>
    <t>klimatyzatory jedn. wewn. + zewn.</t>
  </si>
  <si>
    <t>komora trafo1, komora trafo2</t>
  </si>
  <si>
    <t>p.215</t>
  </si>
  <si>
    <t xml:space="preserve"> magazyn książek</t>
  </si>
  <si>
    <t>DAIKIN FTXE35LV</t>
  </si>
  <si>
    <t>p.2 Portiernia</t>
  </si>
  <si>
    <t>Klimakonwektor ELFOSpace</t>
  </si>
  <si>
    <t>pok. 14</t>
  </si>
  <si>
    <t>Gwarancja do 08.2021. Przejęcie serwisu od 09.2021. Okres serwisowania do końca trwania umowy, wymagamy min. 1 konserwacja</t>
  </si>
  <si>
    <t>Pawilon U2</t>
  </si>
  <si>
    <t>U-2</t>
  </si>
  <si>
    <t>Segon Gold 40 C1111</t>
  </si>
  <si>
    <t>obsługuje hol, aule i biura</t>
  </si>
  <si>
    <t xml:space="preserve">490x592x600 szt.3 </t>
  </si>
  <si>
    <t xml:space="preserve">numer fabr. G401062 </t>
  </si>
  <si>
    <t>pomieszczenie nr 022</t>
  </si>
  <si>
    <t xml:space="preserve">592x592x600 szt.3            </t>
  </si>
  <si>
    <t>sterownik w pomieszczeniu nr 022</t>
  </si>
  <si>
    <t xml:space="preserve">287x592x600 szt.4             </t>
  </si>
  <si>
    <t>Swegon Gold 40 C2111</t>
  </si>
  <si>
    <t xml:space="preserve">numer fabr. G401116 </t>
  </si>
  <si>
    <t>592x592x600 szt.3</t>
  </si>
  <si>
    <t>INVERTER LG S24AW n50</t>
  </si>
  <si>
    <t>Pomieszczenie Ochrony</t>
  </si>
  <si>
    <t>101, 101b</t>
  </si>
  <si>
    <t>Gwarancja 28.09.2021</t>
  </si>
  <si>
    <t>Gwarancja do 28.09.2021. Przejęcie serwisu od 29.09.2021 okres serwisowania do końca trwania umowy wymagamy min. 1 konserwacja</t>
  </si>
  <si>
    <t xml:space="preserve">GREE </t>
  </si>
  <si>
    <t>LG PC18SQ</t>
  </si>
  <si>
    <t>pok. 201</t>
  </si>
  <si>
    <t>Gwarancja 02.07.2023</t>
  </si>
  <si>
    <t>pok. 203</t>
  </si>
  <si>
    <t>Pawilon U5</t>
  </si>
  <si>
    <t>U-5</t>
  </si>
  <si>
    <t>VTS VENTUS typ VS-21-RPHC</t>
  </si>
  <si>
    <t>Laboratorium nr 13</t>
  </si>
  <si>
    <t xml:space="preserve">287x425x250 szt.4           </t>
  </si>
  <si>
    <t>numer fabr. 8110-11-3021-00065</t>
  </si>
  <si>
    <t>automatyka i sterowanie</t>
  </si>
  <si>
    <t>Swegon Gold 08drx111111</t>
  </si>
  <si>
    <t>pokój nr 9</t>
  </si>
  <si>
    <t xml:space="preserve">numer fabr. G0084868 </t>
  </si>
  <si>
    <t xml:space="preserve">Swegon Gold 20DPX </t>
  </si>
  <si>
    <t>obsługuje sale wykładowe nr 6,7,8</t>
  </si>
  <si>
    <t xml:space="preserve">440x515x420 szt.4            </t>
  </si>
  <si>
    <t xml:space="preserve">numer fabr. G205282 </t>
  </si>
  <si>
    <t>ELEKTRA ELSI-JGFO12-N11</t>
  </si>
  <si>
    <t>VIVAX COOL ACP-12CH35AEF/0</t>
  </si>
  <si>
    <t>VIVAX COOL ACP-18CH50AEF/0</t>
  </si>
  <si>
    <t>Basen AGH</t>
  </si>
  <si>
    <t>BASEN</t>
  </si>
  <si>
    <t xml:space="preserve">Dospel ERATO </t>
  </si>
  <si>
    <t>NW3</t>
  </si>
  <si>
    <t xml:space="preserve">930x605x100 szt.2            </t>
  </si>
  <si>
    <t>automatyka i sterowanie w pomieszczeniu pod basenem</t>
  </si>
  <si>
    <t xml:space="preserve">465x610x100 szt.2             </t>
  </si>
  <si>
    <t xml:space="preserve">1170X800X100 szt.2         </t>
  </si>
  <si>
    <t>287X592X500 szt.2</t>
  </si>
  <si>
    <t>NW5</t>
  </si>
  <si>
    <t>592X592X500 szt.4</t>
  </si>
  <si>
    <t>NW4</t>
  </si>
  <si>
    <t xml:space="preserve">930X868X100 szt.2         </t>
  </si>
  <si>
    <t>592X287X500 szt.2</t>
  </si>
  <si>
    <t>NW30 basen rekreacyjny</t>
  </si>
  <si>
    <t>490x490x300   6szt.</t>
  </si>
  <si>
    <t>VTS nr.ser.VS100-1P-1213-62</t>
  </si>
  <si>
    <t>428x287x300  6szt.</t>
  </si>
  <si>
    <t>Nawiew 9700</t>
  </si>
  <si>
    <t>Wywiew 10000</t>
  </si>
  <si>
    <t>NW20 zaplecze szatnia</t>
  </si>
  <si>
    <t>490x490x300    6szt.</t>
  </si>
  <si>
    <t>Ventus nr.fab.8-110-13-3055-00180</t>
  </si>
  <si>
    <t>NW50 pomieszczenie</t>
  </si>
  <si>
    <t>592x592x300   4szt.</t>
  </si>
  <si>
    <t>NW40 podbasenie</t>
  </si>
  <si>
    <t>Swegon Gold 25DRX ser.GO2502797</t>
  </si>
  <si>
    <t>592x592x620   4szt.</t>
  </si>
  <si>
    <t>287x592x620   szt2</t>
  </si>
  <si>
    <t>obsługuje salę masażu</t>
  </si>
  <si>
    <t>712x310x47 kasetowy szt.1</t>
  </si>
  <si>
    <t xml:space="preserve">TOSHIBA MMK-AP0243H </t>
  </si>
  <si>
    <t>siłownia</t>
  </si>
  <si>
    <t>MITSUBISHI ELECTRIC MSZ-GC35VA</t>
  </si>
  <si>
    <t>portiernia</t>
  </si>
  <si>
    <t>DAIKIN FXAQ40MAVE</t>
  </si>
  <si>
    <t>pok. Kierownika</t>
  </si>
  <si>
    <t>DAIKIN FXAQ50MAVE</t>
  </si>
  <si>
    <t>Dyrekcja</t>
  </si>
  <si>
    <t xml:space="preserve">MITSUBISHI ELECTRIC MSZ-GC22VA </t>
  </si>
  <si>
    <t>Kasa Nr  2</t>
  </si>
  <si>
    <t>GREE model GTH24K numer 94734100004556</t>
  </si>
  <si>
    <t>Kręgielnia</t>
  </si>
  <si>
    <t>DAIKIN FXAQ63</t>
  </si>
  <si>
    <t>GREE GWHN12</t>
  </si>
  <si>
    <t>Gabinet masażu</t>
  </si>
  <si>
    <t>MDV/CALDO</t>
  </si>
  <si>
    <t>CALDO/MDV</t>
  </si>
  <si>
    <t>p.-1 fitnes</t>
  </si>
  <si>
    <t>Kasa nr  1</t>
  </si>
  <si>
    <t>Pawilon AWF</t>
  </si>
  <si>
    <t>AWF</t>
  </si>
  <si>
    <t>FRAPOL TYP AF</t>
  </si>
  <si>
    <t xml:space="preserve">592x592x600 szt.8            </t>
  </si>
  <si>
    <t xml:space="preserve">numer fabr. 1212 </t>
  </si>
  <si>
    <t xml:space="preserve">numer fabr.1211 </t>
  </si>
  <si>
    <t xml:space="preserve">592x592x360 szt.4             </t>
  </si>
  <si>
    <t xml:space="preserve">numer fabr. MN459 </t>
  </si>
  <si>
    <t xml:space="preserve">numer fabr. 1215 </t>
  </si>
  <si>
    <t xml:space="preserve">HERMES </t>
  </si>
  <si>
    <t xml:space="preserve">287x287x360 szt.1           </t>
  </si>
  <si>
    <t>Pawilon S1</t>
  </si>
  <si>
    <t>S-1</t>
  </si>
  <si>
    <t>Swegon GOLD centrala podwieszana+agregat Vesser, GU48N3</t>
  </si>
  <si>
    <t>pomieszczenie główne</t>
  </si>
  <si>
    <t>555x480x520 szt.2</t>
  </si>
  <si>
    <t xml:space="preserve">automatyka i sterowanie w korytarzu </t>
  </si>
  <si>
    <t>Pawilon Z-2</t>
  </si>
  <si>
    <t>Z-2</t>
  </si>
  <si>
    <t>LG MU5M30; 1SZT.MS07SQ+4SZT.EO9SQ</t>
  </si>
  <si>
    <t>2.1,2.3,2.4,2.7,2.8</t>
  </si>
  <si>
    <t>LG FM57AH; 3 SZT. E24SQ</t>
  </si>
  <si>
    <t>3.1</t>
  </si>
  <si>
    <t>GREE multi GWHD 28 +GREE GWH18QD + GREE GFH09EA</t>
  </si>
  <si>
    <t>1.1, 1.3</t>
  </si>
  <si>
    <t>Gwarancja do 27.06.2022</t>
  </si>
  <si>
    <t>…………………..</t>
  </si>
  <si>
    <t>…………………</t>
  </si>
  <si>
    <t>Pawilon Z11</t>
  </si>
  <si>
    <t>Z-11</t>
  </si>
  <si>
    <t>Centrala Wentylacyjna GEA</t>
  </si>
  <si>
    <t>592x490x360  szt.1</t>
  </si>
  <si>
    <t>F9</t>
  </si>
  <si>
    <t>automatyka i sterowanie na korytarzu w szafie</t>
  </si>
  <si>
    <t>typ CAIR plus 064052AVVV</t>
  </si>
  <si>
    <t>obsługuje laboratoria</t>
  </si>
  <si>
    <t>592x490x600  szt.1</t>
  </si>
  <si>
    <t>Seria 7030612881 0590100</t>
  </si>
  <si>
    <t>nad sufitem w korytarzu</t>
  </si>
  <si>
    <t>592x287x635 szt.1</t>
  </si>
  <si>
    <t>obsługuje śluzę</t>
  </si>
  <si>
    <t>GEA SGA 051</t>
  </si>
  <si>
    <t>GEA SGA051</t>
  </si>
  <si>
    <t>Magazyn</t>
  </si>
  <si>
    <t>DAIKIN FTQN35</t>
  </si>
  <si>
    <t xml:space="preserve">pom. Laboratorium </t>
  </si>
  <si>
    <t>Miękinia</t>
  </si>
  <si>
    <t>SWEGON</t>
  </si>
  <si>
    <t>piwnica</t>
  </si>
  <si>
    <t>440x515x420 szt.4</t>
  </si>
  <si>
    <t>EU7</t>
  </si>
  <si>
    <t xml:space="preserve"> DZP obiekt poza kampusem nie obejmować serwisem</t>
  </si>
  <si>
    <t>FRAPOL</t>
  </si>
  <si>
    <t>poddasze</t>
  </si>
  <si>
    <t>287x592x360 szt.4</t>
  </si>
  <si>
    <t>DG Sienkiewiczówka</t>
  </si>
  <si>
    <t>DG S.</t>
  </si>
  <si>
    <t>SWEGON GOLD 04 ERX111111</t>
  </si>
  <si>
    <t>SWEGON COMPACT CU02A11</t>
  </si>
  <si>
    <t>FUJITSU AOYG24LAT3</t>
  </si>
  <si>
    <t>j. zew. Ogrod elewacja</t>
  </si>
  <si>
    <t>DAIKIN RXYSQ6PY1B</t>
  </si>
  <si>
    <t>DAIKIN RXS20L3V1B</t>
  </si>
  <si>
    <t>KLIMATYZATOR WEWNĘTRZNY KANAŁOWY</t>
  </si>
  <si>
    <t>j. wewnętrzne pokoje</t>
  </si>
  <si>
    <t>KLIMATYZATOR WEWNĘTRZNY DAIKIN</t>
  </si>
  <si>
    <t>j. wewnętrzna serwerownia</t>
  </si>
  <si>
    <t>DAIKIN System VRF RDXYQ5T8 + FXAQ25A - 4szt.</t>
  </si>
  <si>
    <t>Poddasze strona lewa</t>
  </si>
  <si>
    <t>Gwarancja do 21.12.2023</t>
  </si>
  <si>
    <t>DAIKIN System VRF RDXYQ5T8 + FXAQ25A - 3szt.+ FXAQ35A -2szt.</t>
  </si>
  <si>
    <t>Poddasze strona prawa</t>
  </si>
  <si>
    <t>DS ALFA</t>
  </si>
  <si>
    <t>DS Alfa</t>
  </si>
  <si>
    <t>LG MS07 AH</t>
  </si>
  <si>
    <t>p.10</t>
  </si>
  <si>
    <t>p.10A</t>
  </si>
  <si>
    <t>LG MS09 AH</t>
  </si>
  <si>
    <t>MitSUBISHI ELECTRIC MSZ-FD 50VA</t>
  </si>
  <si>
    <t>p.9</t>
  </si>
  <si>
    <t>MitSUBISHI ELECTRIC MSZ-FD 25VA</t>
  </si>
  <si>
    <t>p.9A</t>
  </si>
  <si>
    <t>KURTYNY POWIETRZNE</t>
  </si>
  <si>
    <t>ZESPOŁY WENTYLATOROWE (Dygestoria, Okapy, Wentylatory wyciągowe)</t>
  </si>
  <si>
    <t>NAWILŻACZE W SYSTEMACH WENTYLACYJNYCH</t>
  </si>
  <si>
    <t>KLIMATYZATORY(RÓWNIEŻ SPLIT, MULTISPLIT,VRV, AGREGATY WODY LODOWEJ, CHŁODNICE KANAŁOWE)</t>
  </si>
  <si>
    <t>urządzenia nie ujęte w powyższym zestawieniu</t>
  </si>
  <si>
    <t>Uwaga! Ze względu na możliwe ewentualne rozbieżności, należy każdorazowo przed wymianą zweryfikować ilość i wymiary filtrów. Jeśli nie podano klasy filtracji należy zastosować klasę F5</t>
  </si>
  <si>
    <t>sprawdzenie</t>
  </si>
  <si>
    <t>Data 30.11.2020 r.</t>
  </si>
  <si>
    <t>Bud.</t>
  </si>
  <si>
    <t>POMIESZCZENIA</t>
  </si>
  <si>
    <t>Koszt usługi w trakcie umowy (14 m-cy)
[zł netto]</t>
  </si>
  <si>
    <t>Koszt usługi w trakcie umowy (14 m-cy)
[zł brutto] w tym VAT 23%</t>
  </si>
  <si>
    <t>Pawilon A-0</t>
  </si>
  <si>
    <t>piwnica nr 026, obsługuje Aulę Główną</t>
  </si>
  <si>
    <t>Centrala Dospel 730AA C00356, Deimos 2/N-21A/1-1/8</t>
  </si>
  <si>
    <t>piwnica, obsługuje laboratorium nr 017</t>
  </si>
  <si>
    <t xml:space="preserve">592x592x600 szt.4 </t>
  </si>
  <si>
    <t>nr ser: G203140</t>
  </si>
  <si>
    <t>strych, obsługuje 301, NW 1</t>
  </si>
  <si>
    <t>592x287x600 szt.2</t>
  </si>
  <si>
    <t xml:space="preserve">592x287x600 szt.2             </t>
  </si>
  <si>
    <t>Swegon Gold 04DSD100111, seria G004SD00697</t>
  </si>
  <si>
    <t>715x350x130 szt.3</t>
  </si>
  <si>
    <t>570x272x50 szt.2</t>
  </si>
  <si>
    <t>710x300x50 szt.2</t>
  </si>
  <si>
    <t>592x592x600 szt. 4</t>
  </si>
  <si>
    <t>Filtr z rolki włókniny</t>
  </si>
  <si>
    <t>440x515x370 szt.4</t>
  </si>
  <si>
    <t xml:space="preserve">Skraplacz PEC3-424N1 EUROCOIL SPA </t>
  </si>
  <si>
    <t>Swegon Gold 012 FRXP01, nr ser: 2005454505</t>
  </si>
  <si>
    <t>490x592x370 szt.4</t>
  </si>
  <si>
    <t>380 x 385 x 19 szt. 2</t>
  </si>
  <si>
    <t xml:space="preserve">592x592x600 szt.2 </t>
  </si>
  <si>
    <t>Agregat Daikin ERQ125AW1</t>
  </si>
  <si>
    <t>lab.017 - dach</t>
  </si>
  <si>
    <t>Agregat Toshiba, typ RXYSQ6T8YB9</t>
  </si>
  <si>
    <t>lab. 28</t>
  </si>
  <si>
    <t>Centrala VTS VENTUS</t>
  </si>
  <si>
    <t>lab.28</t>
  </si>
  <si>
    <t>Agregat Toshiba RAV-GM561ATP-E</t>
  </si>
  <si>
    <t>sala 374 -dach</t>
  </si>
  <si>
    <t>dach Daikin VRV, obsługuje p.103</t>
  </si>
  <si>
    <t>j.zewn. AM120JXVHGH/ET+j.wewn.AM022(7szt.), AM015(1szt.),AM056(4szt.)</t>
  </si>
  <si>
    <t>19,20a-b,21a-e,22,24</t>
  </si>
  <si>
    <t>gwarancja do 12.2026</t>
  </si>
  <si>
    <t>j.zewn. AM120JXVHGH/ET+j.wewn.AM022(8szt.), AM028(2szt.),AM056(2szt.)</t>
  </si>
  <si>
    <t>124a-c, 125a-c, 128a-b,129a-b,130</t>
  </si>
  <si>
    <t>j.zewn. AM120JXVHGH/ET+j.wewn.AM022(10szt.), AM056(2szt.)</t>
  </si>
  <si>
    <t>223a-b, 224,225a-b, 226, 228a-d, 229</t>
  </si>
  <si>
    <t>Toshiba: j.zew.MMY-MUP1401HT8P-E; j.wew. MMk-AP0187HP-E-1szt.,MMU-AP0184HP-E-3szt.,MMK-UP0091HP-E-2szt.,MMK-UP0071HP-E-6szt.</t>
  </si>
  <si>
    <t>374,373,321,320,314-318</t>
  </si>
  <si>
    <t>j.zewn. w piwnicy</t>
  </si>
  <si>
    <t>Gree GMV-ND36G/B4B-T (3szt.) +GMV-120WL/C-X (1szt.)</t>
  </si>
  <si>
    <t>Pawilon A-1, H-A1</t>
  </si>
  <si>
    <t xml:space="preserve">592x592x600 szt. 2   </t>
  </si>
  <si>
    <t>Centrala wentylacyjna (dawny bank)</t>
  </si>
  <si>
    <t xml:space="preserve">Venti Air REKU TYPE 600S CE/L/R </t>
  </si>
  <si>
    <t>paw. A-1, poziom -1, lab. Nr 018</t>
  </si>
  <si>
    <t>Gree Pular 3,2 kW</t>
  </si>
  <si>
    <t>gwarancja do 15.09.2028</t>
  </si>
  <si>
    <t>Samsung WindFree Deluxe 3,5kW</t>
  </si>
  <si>
    <t>gwarancja do 21.02.2028</t>
  </si>
  <si>
    <t>gwarancja do 26.08.2026</t>
  </si>
  <si>
    <t>LG AP12RT.UA3 3.5 kW</t>
  </si>
  <si>
    <t>018, piwnica A-1</t>
  </si>
  <si>
    <t>Pawilon A2 HA2</t>
  </si>
  <si>
    <t>287x287x360 szt.1</t>
  </si>
  <si>
    <t>592x592x90 szt.2; 592x287x90 szt.2</t>
  </si>
  <si>
    <t xml:space="preserve">800x592x100 szt.2   
800x287x100 szt. 2        </t>
  </si>
  <si>
    <t>laboratorium nr 303A, 
303C, 303D</t>
  </si>
  <si>
    <t>laboratorium nr 202 pomieszczenie za archiwum</t>
  </si>
  <si>
    <t>428x287x200 szt.4</t>
  </si>
  <si>
    <t xml:space="preserve">592x287x600 szt.4 , 645x390x100 4 szt  </t>
  </si>
  <si>
    <t>Gree Pular 7kW</t>
  </si>
  <si>
    <t>wentylatornia poziom -1 obok 013</t>
  </si>
  <si>
    <t>gwarancja do 10.07.2027</t>
  </si>
  <si>
    <t>Pawilon A-3</t>
  </si>
  <si>
    <t>przy Sali I piętro A3/A4 obsługuje sala wykładowa 103 I piętro</t>
  </si>
  <si>
    <t>500x490x300 szt. 4</t>
  </si>
  <si>
    <t>302x712x50 szt 1</t>
  </si>
  <si>
    <t>592x287x90 kastowy szt.1</t>
  </si>
  <si>
    <t xml:space="preserve"> LG STANDARD PLUS PC12SK.NSJ</t>
  </si>
  <si>
    <t>0.4</t>
  </si>
  <si>
    <t>Gwarancja do 24.05.2027</t>
  </si>
  <si>
    <t>STANDARD PLUS PC18SK.NSK</t>
  </si>
  <si>
    <t>KASETONOWY CT24F.NB0</t>
  </si>
  <si>
    <t xml:space="preserve">Agregat chłodniczy LG model FM57AH  dla urządzeń w pom.0.4 </t>
  </si>
  <si>
    <t xml:space="preserve">Dziedziniec A-3/A-4 </t>
  </si>
  <si>
    <t>---------------</t>
  </si>
  <si>
    <t>GREE jednostki wewnętrzne GWH18AGD, GWH09</t>
  </si>
  <si>
    <t>pom. 2 i 2a</t>
  </si>
  <si>
    <t>Gwarancja do 06.02.2028</t>
  </si>
  <si>
    <t>Agregat chłodniczy GREE  model GWHD (28)   obsługuje pom. 2 i 2a</t>
  </si>
  <si>
    <t>Dziedziniec A-3/A-4 ściana paw. południowa</t>
  </si>
  <si>
    <t>Pawilon A-4</t>
  </si>
  <si>
    <t>320x715x130 szt. 1</t>
  </si>
  <si>
    <t>LG multi</t>
  </si>
  <si>
    <t>Blaupunkt przenośny.</t>
  </si>
  <si>
    <t>Samsung Wind Free Deluxe 7,1 kW</t>
  </si>
  <si>
    <t>Gwarancja  do 11.04.2028</t>
  </si>
  <si>
    <t>Agregat chłodniczy Samsung model AC071RXADKG  dla urządzenia w pom. 112a serwerownia</t>
  </si>
  <si>
    <t>Na ścianie paw. A-4 południowej. pomiedzy A4/D1</t>
  </si>
  <si>
    <t>Gwarancja do 11.04.2028</t>
  </si>
  <si>
    <t xml:space="preserve">Midea </t>
  </si>
  <si>
    <t>Jednostka wewnetrzna LG E18SQ</t>
  </si>
  <si>
    <t>pom. 215A (serwerownia)</t>
  </si>
  <si>
    <t>Gwarnacja do 25.03.2028</t>
  </si>
  <si>
    <t>Agregat chłodniczy LG model ASNH18GC4W0  dla urządzenia w pom. 215A serwerownia</t>
  </si>
  <si>
    <t>Jednostka wewnetrzna LG PC09SK</t>
  </si>
  <si>
    <t>pon. 422A</t>
  </si>
  <si>
    <t>Gwarancja  do 09.05.2028</t>
  </si>
  <si>
    <t>pom.422B</t>
  </si>
  <si>
    <t>pom. 423</t>
  </si>
  <si>
    <t>pom. 424</t>
  </si>
  <si>
    <t>Jednostka wewnetrzna LG 424A</t>
  </si>
  <si>
    <t>pom. 424A</t>
  </si>
  <si>
    <t>Agregat chłodniczy LG MU5R40 dla pom. 422A,422B,423,424,424A</t>
  </si>
  <si>
    <t>Dach paw. A-4</t>
  </si>
  <si>
    <t>Jednostka wewnetrzna Gree prace w toku</t>
  </si>
  <si>
    <t>Dziekanat</t>
  </si>
  <si>
    <t>Gwarancja  do 09.11.2028</t>
  </si>
  <si>
    <t>Agregat chłodniczy Gree dla pom. Dziekanatu prace w toku</t>
  </si>
  <si>
    <t>dziedziniec A3/A4 ścian wschodnia A4</t>
  </si>
  <si>
    <t>Pawilon B1 HB1/B2</t>
  </si>
  <si>
    <t>VTS zestaw VS 21-L-PHCH; numer fabr. 8-110-07-3021-00128</t>
  </si>
  <si>
    <t>287x425x300 szt.4</t>
  </si>
  <si>
    <t xml:space="preserve">VTS CLIMA CV-A2L/N-42A/1-7[1]; numer fabr. 17532[2] </t>
  </si>
  <si>
    <t xml:space="preserve">592x592x200 szt.1; 592x287x200 szt.1            </t>
  </si>
  <si>
    <t>592X490X500 8szt 287X490X500 8SZT.</t>
  </si>
  <si>
    <t>Pawilon B-2</t>
  </si>
  <si>
    <t>CARRIER 42 GWC 008 Agregat</t>
  </si>
  <si>
    <t>TOSHIBA RAV-GM2801AT8-E1</t>
  </si>
  <si>
    <t>sala. 123 (elewacja)</t>
  </si>
  <si>
    <t>592x287x300 szt 2</t>
  </si>
  <si>
    <t>Hala B-1 B-2</t>
  </si>
  <si>
    <t>690x495x300 szt 2</t>
  </si>
  <si>
    <t>VTS+Agregat Lennox WA 230D K STD</t>
  </si>
  <si>
    <t>HB1/2</t>
  </si>
  <si>
    <t>592x490x360 szt. 4</t>
  </si>
  <si>
    <t>Agregat chłodniczy CLINT MHA/K61</t>
  </si>
  <si>
    <t>HB1/2 - łącznik B1B2</t>
  </si>
  <si>
    <t>centrala VTS</t>
  </si>
  <si>
    <t xml:space="preserve">pom. KAP - dach </t>
  </si>
  <si>
    <t>gwarancja  do 2026</t>
  </si>
  <si>
    <t>Agregat AUX</t>
  </si>
  <si>
    <t xml:space="preserve">GREE j.wewn. kasetonowe </t>
  </si>
  <si>
    <t>pom. KAP 1-9</t>
  </si>
  <si>
    <t>LENOX CWC050-2P j. wewn.</t>
  </si>
  <si>
    <t>LENOX CWC-050 j. wewn.</t>
  </si>
  <si>
    <t>Gree VRF4+1</t>
  </si>
  <si>
    <t>120-123</t>
  </si>
  <si>
    <t>AM100JXVHGH/ET+AM120JXVHGH/ET(zewn.); wewn: AM071 -6SZT. +AM090 - 2 SZT.</t>
  </si>
  <si>
    <t>sala 100</t>
  </si>
  <si>
    <t>Pawilon B-3; H-B3-B4</t>
  </si>
  <si>
    <t>592x592x260 szt.2</t>
  </si>
  <si>
    <t>287x592x260 szt.2</t>
  </si>
  <si>
    <t>Frapol</t>
  </si>
  <si>
    <t>592x592x600 szt. 1</t>
  </si>
  <si>
    <t>F4</t>
  </si>
  <si>
    <t>592x592x360 szt. 1</t>
  </si>
  <si>
    <t>HB3/B4</t>
  </si>
  <si>
    <t>Midea Mou-24FN8-Qd0</t>
  </si>
  <si>
    <t xml:space="preserve">agregat zewn. na ścianie budynku </t>
  </si>
  <si>
    <t>Gwarancja 12.11.2024</t>
  </si>
  <si>
    <t>B3</t>
  </si>
  <si>
    <t>LG standard S24 ET j. zewnętrzna</t>
  </si>
  <si>
    <t>LG standard S24 ET j. wewnętrzna</t>
  </si>
  <si>
    <t>pom. 305,310,310A B3</t>
  </si>
  <si>
    <t>LG j. wewn. ścienna (2 szt.)</t>
  </si>
  <si>
    <t>LG CM24 j.kanałowa</t>
  </si>
  <si>
    <t>592x287x600 1 szt.</t>
  </si>
  <si>
    <t>KLIMOR EVO-T</t>
  </si>
  <si>
    <t>H3</t>
  </si>
  <si>
    <t>455x305x50 szt. 2</t>
  </si>
  <si>
    <t>obsługuje lab 06, 08</t>
  </si>
  <si>
    <t>Pawilon B-5</t>
  </si>
  <si>
    <t>DZIEKANAT p. 8</t>
  </si>
  <si>
    <t>Samsung Wind Free Deluxe 7kW</t>
  </si>
  <si>
    <t>Samsung  Agregat chłodniczy jednostka zewnetrzna do sala 704</t>
  </si>
  <si>
    <t>HB6</t>
  </si>
  <si>
    <t>592x592x620  szt.3</t>
  </si>
  <si>
    <t>592x287x620  szt.3</t>
  </si>
  <si>
    <t xml:space="preserve">P.114-H </t>
  </si>
  <si>
    <t>AUX</t>
  </si>
  <si>
    <t>280x570x50 szt. 2</t>
  </si>
  <si>
    <t>Centrala wentylacyjna W-EU5K0149</t>
  </si>
  <si>
    <t>287*287*300 szt. 2</t>
  </si>
  <si>
    <t>592*592*360 szt. 4</t>
  </si>
  <si>
    <t>592*592*360 szt. 6</t>
  </si>
  <si>
    <t>592*490*360 szt. 2</t>
  </si>
  <si>
    <t>592*592*600 szt. 6</t>
  </si>
  <si>
    <t>FXAQ25A</t>
  </si>
  <si>
    <t>FXAQ40A</t>
  </si>
  <si>
    <t>FXAQ100</t>
  </si>
  <si>
    <t>0,02 (HOL)</t>
  </si>
  <si>
    <t>FXAQ50A</t>
  </si>
  <si>
    <t>2,01 HOL</t>
  </si>
  <si>
    <t>FXAQ63A</t>
  </si>
  <si>
    <t>2,06 HOL</t>
  </si>
  <si>
    <t>FXAQ20A</t>
  </si>
  <si>
    <t>FXAQ80A</t>
  </si>
  <si>
    <t>3,01 HOL</t>
  </si>
  <si>
    <t>FTXSS0K/RX550L TYPU SPLIT</t>
  </si>
  <si>
    <t>3 piętro HOL</t>
  </si>
  <si>
    <t>AGREGAT CENTRALI WENTYLACYJNEJ</t>
  </si>
  <si>
    <t>AGREGAT VRV</t>
  </si>
  <si>
    <t>SZAFA KLIMATYZACJI PRECYZYJNEJ</t>
  </si>
  <si>
    <t>SERWEROWNIA PARTER</t>
  </si>
  <si>
    <t>600X400X48 SZT. 12</t>
  </si>
  <si>
    <t>SZAFY KLIMATYZACJI KLIWET</t>
  </si>
  <si>
    <t>725x625x22 SZT. 4</t>
  </si>
  <si>
    <t>C1</t>
  </si>
  <si>
    <t>naukowo-techniczne  poddasze 509, 510</t>
  </si>
  <si>
    <t>SANYO SAP-CR123E R22 85221343798000</t>
  </si>
  <si>
    <t>DAIKINRKS60 F2 V1B  R410 J000453</t>
  </si>
  <si>
    <t>DAIKIN RKS 60 F2 V1B R410 J000670</t>
  </si>
  <si>
    <t>Fujitsu</t>
  </si>
  <si>
    <t>Daikin</t>
  </si>
  <si>
    <t>Gree multi</t>
  </si>
  <si>
    <t>Samsung Wind Free Deluxe kaseta 10kW</t>
  </si>
  <si>
    <t>pom. 413</t>
  </si>
  <si>
    <t>Gwarancja do 06.05.2027</t>
  </si>
  <si>
    <t>Samsung Wind Free 3,5 szt. 2 pom.415,416</t>
  </si>
  <si>
    <t>pom. 415,416</t>
  </si>
  <si>
    <t>Gwarancja do 25.04.2027</t>
  </si>
  <si>
    <t>pom. 401</t>
  </si>
  <si>
    <t>Gwarancja do 26.09.2028</t>
  </si>
  <si>
    <t>pom.402</t>
  </si>
  <si>
    <t>pom. 404</t>
  </si>
  <si>
    <t>pom. 405</t>
  </si>
  <si>
    <t>pom. 513</t>
  </si>
  <si>
    <t>Jednostka wewnetrzna LG CT12SK</t>
  </si>
  <si>
    <t>pom. 420</t>
  </si>
  <si>
    <t>Agregat zewnętrzny LG model FM57AH obsługuje pom. 401,402,404,405,513420</t>
  </si>
  <si>
    <t>Dach paw. C-1</t>
  </si>
  <si>
    <t>C2</t>
  </si>
  <si>
    <t>429 PODDASZE</t>
  </si>
  <si>
    <t xml:space="preserve">428x287x300 szt. 4
</t>
  </si>
  <si>
    <t>287x287x360szt.2</t>
  </si>
  <si>
    <t>Toshiba RAV-RM801KRTP-E + RAV-GM801ATP-E</t>
  </si>
  <si>
    <t>1+1</t>
  </si>
  <si>
    <t>znajduje się na dachu obsł pom biurowe 5 piętro</t>
  </si>
  <si>
    <t>287x592x620 2 szt</t>
  </si>
  <si>
    <t>490x592x370 szt. 4</t>
  </si>
  <si>
    <t xml:space="preserve">znajduje się na dachu </t>
  </si>
  <si>
    <t xml:space="preserve">592x592x620 szt.4
</t>
  </si>
  <si>
    <t>DAIKIN VRV III RXYQ12P9W1B oraz RXYQ18P9W1B</t>
  </si>
  <si>
    <t>Gree Amber Prestige 7 kW</t>
  </si>
  <si>
    <t>Pawilon C-5 (BK)</t>
  </si>
  <si>
    <t>Swegon GOLD Bar 5.1 G0045D00927</t>
  </si>
  <si>
    <t>Podwieszana, bar uczelni</t>
  </si>
  <si>
    <t>715x350x150 szt. 1
651x363x48 szt. 1</t>
  </si>
  <si>
    <t>Swegon GOLD 60 ECX G06002392</t>
  </si>
  <si>
    <t>Dach 5p.</t>
  </si>
  <si>
    <t>592x592x620 12szt. EU7</t>
  </si>
  <si>
    <t>Swegon GOLD 60 ECX G06002391</t>
  </si>
  <si>
    <t>592x592x48 6szt. Eu4 592x592x620 12szt. EU7</t>
  </si>
  <si>
    <t>Swegon GOLD 40 ECX G04004289</t>
  </si>
  <si>
    <t>592x592x48 6szt. Eu4 592x592x620 6szt. EU7 592x287x620 6szt.   EU7596x596x48 3szt. EU4 596x292x48 3szt. EU4</t>
  </si>
  <si>
    <t>Swegon GOLD 40 ECX G04004292</t>
  </si>
  <si>
    <t>592x592x620 6szt. EU7 592x287x620 6szt. EU7 596x596x48 3szt. EU4 596x292x48 3szt. EU4</t>
  </si>
  <si>
    <t>Swegon GOLD 12 EPX G01207034</t>
  </si>
  <si>
    <t>Dach 5p.
LAB 5.5</t>
  </si>
  <si>
    <t>592x490x620 4szt. EU7 596x596x48 1szt. EU4596x292x48 1szt. EU4</t>
  </si>
  <si>
    <t>Pawilon DB</t>
  </si>
  <si>
    <t>Pawilon C-6 (DB)</t>
  </si>
  <si>
    <t>Swegon GOLD 30 ESD G030SD00553</t>
  </si>
  <si>
    <t>Dach 6p. Przez wyłaz</t>
  </si>
  <si>
    <t>592x592x620 2szt. EU7 592x287x620 2szt. EU7 596x596x48 2szt. EU4 596x292x48 2szt. EU4</t>
  </si>
  <si>
    <t>Swegon GOLD 30 ESD G030SD00554</t>
  </si>
  <si>
    <t>G16 maszynownia</t>
  </si>
  <si>
    <t>592x592x620 2szt. EU7</t>
  </si>
  <si>
    <t>Swegon GOLD 30 ESD G030SD00555</t>
  </si>
  <si>
    <t>592x592x620 2szt. EU7 592x287x620 2szt. EU7</t>
  </si>
  <si>
    <t>Swegon GOLD 35 ECX G03502749</t>
  </si>
  <si>
    <t>Dach 5p. Wyjście przez rozdzielnie</t>
  </si>
  <si>
    <t>592x592x620 6szt. EU7 592x287x620 6szt. EU7 596x596x48 3szt. EU4</t>
  </si>
  <si>
    <t>Swegon GOLD 35 ECX G03502747</t>
  </si>
  <si>
    <t>Swegon GOLD 11 EPX G01100209</t>
  </si>
  <si>
    <t>592x490x620 4szt. EU7 596x596x48 1szt. EU4</t>
  </si>
  <si>
    <t>Swegon GOLD 80 EC G08001548</t>
  </si>
  <si>
    <t>592x592x620 16szt. EU7 596x596x48 8szt. EU4</t>
  </si>
  <si>
    <t>Swegon GOLD 35 EC G03502742</t>
  </si>
  <si>
    <t>Swegon GOLD 30 EC G030D00552</t>
  </si>
  <si>
    <t>Dach 5p.
Lab. 6.5</t>
  </si>
  <si>
    <t>Pawilon C-7</t>
  </si>
  <si>
    <t>C-7</t>
  </si>
  <si>
    <t>J.ZEWN.DAIKIN REYQ12U7Y1B+REYQ10U71B</t>
  </si>
  <si>
    <t>GWARANCJA DO 2027</t>
  </si>
  <si>
    <t>J.WEWN. DAIKIN FXSQ</t>
  </si>
  <si>
    <t>Pawilon D-1</t>
  </si>
  <si>
    <t>592x287x200 szt. 1 592x287x360 szt. 1</t>
  </si>
  <si>
    <t>GREE GKH(12)BB-K6DNA3A/I + GWHD(42)NK6LO (zewn.)</t>
  </si>
  <si>
    <t>pom. 405, 406, 407, 408</t>
  </si>
  <si>
    <t>GREE:  GKH(18)BB-K6DNA3A/I, GKH(12)BB-K6DNA3A/I + GWHD(42)NK6LO (zewn.)</t>
  </si>
  <si>
    <t>pom. 401, 402</t>
  </si>
  <si>
    <t>AUX - M- C18,  AUX-M-C12 + AUX M4-36 LCLH (zewn.)</t>
  </si>
  <si>
    <t>pok. 409, 410</t>
  </si>
  <si>
    <t>Gree 3,2kW kaseta</t>
  </si>
  <si>
    <t xml:space="preserve">pok. 403, 404, 411, 412, 413 </t>
  </si>
  <si>
    <t>Gwarancja do 11.09.2026</t>
  </si>
  <si>
    <t>Gwarancja do 22.01.2026</t>
  </si>
  <si>
    <t>0.15</t>
  </si>
  <si>
    <t>Pawilon D-2</t>
  </si>
  <si>
    <t>D-2</t>
  </si>
  <si>
    <t>Agregat Daikin ERQ140A7V1B</t>
  </si>
  <si>
    <t>Agregat Daikin ERQ200A7V1B</t>
  </si>
  <si>
    <t>Agregat Daikin RXYQ14U7Y1B</t>
  </si>
  <si>
    <t>centrala naw-wyw VVS120</t>
  </si>
  <si>
    <t>FILTRY NAW:G4 WYW:F7</t>
  </si>
  <si>
    <t>centrala naw-wyw VVS075</t>
  </si>
  <si>
    <t>centrala naw-wyw VVS150</t>
  </si>
  <si>
    <t>j.zewn. RXM42N2V1B9+j.wewn. FTXM42N2V1B</t>
  </si>
  <si>
    <t>rozdzielnia, poz. -1</t>
  </si>
  <si>
    <t>serwerownia nr 1, poz. 0</t>
  </si>
  <si>
    <t>serwerownia nr 2, poz. 0</t>
  </si>
  <si>
    <t>VRV Daikin:j.zewn.RXYQ16U7Y1B+j.wewn. kasetonowe</t>
  </si>
  <si>
    <t>poziom -1</t>
  </si>
  <si>
    <t>poziom 0</t>
  </si>
  <si>
    <t>poziom 1</t>
  </si>
  <si>
    <t>VRV Daikin:j.zewn.RXYQ14U7Y1B+j.wewn. kasetonowe</t>
  </si>
  <si>
    <t>poziom 2</t>
  </si>
  <si>
    <t>poziom 3</t>
  </si>
  <si>
    <t>poziom 4</t>
  </si>
  <si>
    <t>Wentylatory</t>
  </si>
  <si>
    <t>Wentylator kanałowy</t>
  </si>
  <si>
    <t>cały budynek</t>
  </si>
  <si>
    <t>Wentylator dachowy</t>
  </si>
  <si>
    <t>Pawilon D-4</t>
  </si>
  <si>
    <t>obsługuje laboratoria, hala maszyn energetycznych i antresola</t>
  </si>
  <si>
    <t>Pawilon D-5</t>
  </si>
  <si>
    <t>pom. 010</t>
  </si>
  <si>
    <t>Gwarancja do 02.05.2027</t>
  </si>
  <si>
    <t>Pawilon D-6</t>
  </si>
  <si>
    <t>592x592x600 szt.2</t>
  </si>
  <si>
    <t>287x287x600 szt.2</t>
  </si>
  <si>
    <t>GMV-ND71T/C-T (3szt.),GMV-ND45T/E-T (2szt.)GMV-ND22T/E-T (1szt.)+J.ZEWN GMV-335WL/C-X (1 SZT.)</t>
  </si>
  <si>
    <t>302,304, 309 laboratorium</t>
  </si>
  <si>
    <t>GWH24YE-S6DBA2A/I+j.zewn.GWH24YE-S6DBA2A/O</t>
  </si>
  <si>
    <t>Gree VRV GMV-224WL/C-X</t>
  </si>
  <si>
    <t>Gwarancja do 28.03.2027</t>
  </si>
  <si>
    <t>Pawilon D-8, H-D8</t>
  </si>
  <si>
    <t>centrala Frapol</t>
  </si>
  <si>
    <t>dach budynku D-8</t>
  </si>
  <si>
    <t>592x490x100 szt. 2</t>
  </si>
  <si>
    <t>108, 109</t>
  </si>
  <si>
    <t>006 aula</t>
  </si>
  <si>
    <t>Pawilon D-7</t>
  </si>
  <si>
    <t>D-7</t>
  </si>
  <si>
    <t>Centrala wentylacyjna CNW-01A</t>
  </si>
  <si>
    <t>pom. Techniczne  -1/4</t>
  </si>
  <si>
    <t>Gwarancja do 31.05.2026 590x590x300 szt.4</t>
  </si>
  <si>
    <t>Centrala wentylacyjna CNW-01B</t>
  </si>
  <si>
    <t>Centrala wentylacyna CNW-02</t>
  </si>
  <si>
    <t>Gwarancja do 31.05.2026 428x428x300 szt.4</t>
  </si>
  <si>
    <t>Centrala wentylacyna CNW-11</t>
  </si>
  <si>
    <t>Gwarancja do 31.05.2026 590x590x300 szt. 4</t>
  </si>
  <si>
    <t>Centrala wentylacyna CNW-12</t>
  </si>
  <si>
    <t>Gwarancja do 31.05.2026 428x428x300 szt. 4</t>
  </si>
  <si>
    <t>Centrala wentylacyna CNW-13</t>
  </si>
  <si>
    <t>Gwarancja do 31.05.2026  428x428x300 szt.6 428x287x300 szt. 6</t>
  </si>
  <si>
    <t>Centrala wentylacyna CNW-14</t>
  </si>
  <si>
    <t>Gwarancja do 31.05.2026 490x490x300 szt.2 428x428x300 szt.2</t>
  </si>
  <si>
    <t>Centrala wentylacyna CNW-15</t>
  </si>
  <si>
    <t>Gwarancja do 31.05.2026 428x428x300 szt. 2 428x287x300 szt.2</t>
  </si>
  <si>
    <t>Centrala wentylacyna CNW-16</t>
  </si>
  <si>
    <t>pom. Techniczne  -1/12</t>
  </si>
  <si>
    <t>Agregaty chłodnicze klimatyzacji - jednostki zewnetrzne central wentylacyjnych i systemów klimatyzacji</t>
  </si>
  <si>
    <t xml:space="preserve"> </t>
  </si>
  <si>
    <t>Agregat skraplający AU-01A Hisense</t>
  </si>
  <si>
    <t>Gwarancja do 31.05.2026</t>
  </si>
  <si>
    <t>Agregat skraplający AU-01B Hisense</t>
  </si>
  <si>
    <t>Agregat skraplający AU-02 Hisense</t>
  </si>
  <si>
    <t>Agregat skraplający AU-11 Hisense</t>
  </si>
  <si>
    <t>Agregat skraplający AU-12 Hisense</t>
  </si>
  <si>
    <t>Agregat skraplający AU-13 Hisense</t>
  </si>
  <si>
    <t>Agregat skraplający AU-14 Hisense</t>
  </si>
  <si>
    <t>Agregat skraplający AU-15 Hisense</t>
  </si>
  <si>
    <t>Agregat skraplający AU-16 Hisense</t>
  </si>
  <si>
    <t>Jednosta zewnętrzna klimatyzacji VRV JZ-01  Hisense</t>
  </si>
  <si>
    <t>Jednosta zewnętrzna klimatyzacji VRV JZ-02 Hisense</t>
  </si>
  <si>
    <t>Jednosta zewnętrzna klimatyzacji VRV JZ-03 Hisense</t>
  </si>
  <si>
    <t>Jednosta zewnętrzna klimatyzacji VRV JZ-04 Hisense</t>
  </si>
  <si>
    <t>Jednosta zewnętrzna klimatyzacji SPLIT JZ-11 Panasonic</t>
  </si>
  <si>
    <t>garaż -1/3</t>
  </si>
  <si>
    <t>Jednosta zewnętrzna klimatyzacji SPLIT JZ-12 Panasonic</t>
  </si>
  <si>
    <t>Jednosta zewnętrzna klimatyzacji SPLIT JZ-13 Panasonic</t>
  </si>
  <si>
    <t>Jednosta zewnętrzna klimatyzacji SPLIT JZ-14 Panasonic</t>
  </si>
  <si>
    <t>Jendostki wewnętrzne kasetonowe klimatyzacji VRF numery od JW-0.1 do JW-0.23 (23 szt) Hisense</t>
  </si>
  <si>
    <t>parter</t>
  </si>
  <si>
    <t>Jendostki wewnętrzne kasetonowe klimatyzacji VRF numery od JW-2.1 do JW-2.28 (28 szt) Hisense</t>
  </si>
  <si>
    <t>poziom +1</t>
  </si>
  <si>
    <t>Jendostki wewnętrzne kasetonowe klimatyzacji VRF numery od JW-3.1 do JW-3.27 (27 szt) Hisense</t>
  </si>
  <si>
    <t>poziom +2</t>
  </si>
  <si>
    <t>Jendostki wewnętrzne kasetonowe klimatyzacji VRF numery od JW-4.1 do JW-4.25 (25 szt) Hisense</t>
  </si>
  <si>
    <t>poziom +3</t>
  </si>
  <si>
    <t xml:space="preserve">Jednosta wewnętrzna klimatyzacji SPLIT JW-11 </t>
  </si>
  <si>
    <t>pom. Teletechniczne 0/8</t>
  </si>
  <si>
    <t xml:space="preserve">Jednosta wewnętrzna klimatyzacji SPLIT JW-12 </t>
  </si>
  <si>
    <t>pom. Teletechniczne 1/3</t>
  </si>
  <si>
    <t>Jednosta wewnętrzna klimatyzacji SPLIT JW-13</t>
  </si>
  <si>
    <t>pom. Teletechniczne 2/3</t>
  </si>
  <si>
    <t>Jednosta wewnętrzna klimatyzacji SPLIT JW-14</t>
  </si>
  <si>
    <t>pom. Teletechniczne 3/3</t>
  </si>
  <si>
    <t>VVS021c-R-FVHS</t>
  </si>
  <si>
    <t xml:space="preserve">592x490x48 szt.2             </t>
  </si>
  <si>
    <t>Gwarancja do 10.07.2026</t>
  </si>
  <si>
    <t>VVS021c-R-FRVHC/VVS021c-L-FVR</t>
  </si>
  <si>
    <t xml:space="preserve">592x490x48 szt.4          </t>
  </si>
  <si>
    <t>Agregat chłodniczy Samsung</t>
  </si>
  <si>
    <t>287x592x360 szt. 1</t>
  </si>
  <si>
    <t>N4W4</t>
  </si>
  <si>
    <t>287x592x600 szt. 1</t>
  </si>
  <si>
    <t xml:space="preserve">F5 </t>
  </si>
  <si>
    <t>490x592x600 szt. 1</t>
  </si>
  <si>
    <t>N2W2</t>
  </si>
  <si>
    <t>N3W3</t>
  </si>
  <si>
    <t>N1W1</t>
  </si>
  <si>
    <t>j.zewn. AM100BXMWGH/EU+j.wewn. AM028(2szt),AM071(2szt.),AM056(1szt.),AM045(1szt.)</t>
  </si>
  <si>
    <t>211,211A,217,218A,224</t>
  </si>
  <si>
    <t>j.zewn.AC052RXADKG/EU+j.wewn.AC052</t>
  </si>
  <si>
    <t>.011</t>
  </si>
  <si>
    <t>j.zewn.AC035RXADKG/EU+j.wewn.AC035</t>
  </si>
  <si>
    <t>321A</t>
  </si>
  <si>
    <t>Gwarancja do 19.03.2025</t>
  </si>
  <si>
    <t>D14</t>
  </si>
  <si>
    <t>wentylatornia pomieszczenie z boku budynku</t>
  </si>
  <si>
    <t>592x592x600 szt. 12 490x592x600 szt. 4</t>
  </si>
  <si>
    <t>490x592x90 szt. 2</t>
  </si>
  <si>
    <t xml:space="preserve">Frapol typ 2x RH 50/38 wentylator  </t>
  </si>
  <si>
    <t>Wentylatorownia 4.9</t>
  </si>
  <si>
    <t>592x592 szt. 4                                                   490x592 szt. 4</t>
  </si>
  <si>
    <t>CIAT obsługuje bibliotekę</t>
  </si>
  <si>
    <t xml:space="preserve">Frapol ONYX Sky 1500 </t>
  </si>
  <si>
    <t>260x300 2szt. Wycinany</t>
  </si>
  <si>
    <t>260x300 2szt. wycinany</t>
  </si>
  <si>
    <t xml:space="preserve">RHOSS model TMAEB2106020474 </t>
  </si>
  <si>
    <r>
      <t xml:space="preserve">LG </t>
    </r>
    <r>
      <rPr>
        <sz val="10"/>
        <color rgb="FF00000A"/>
        <rFont val="Calibri"/>
        <family val="2"/>
        <charset val="238"/>
        <scheme val="minor"/>
      </rPr>
      <t xml:space="preserve">UM48.N34 </t>
    </r>
  </si>
  <si>
    <t>Jednostka wewnetrzna LG  ARNU07GSJC4</t>
  </si>
  <si>
    <t>pom. 405,</t>
  </si>
  <si>
    <t>Gwarnacja do 28.03.2030</t>
  </si>
  <si>
    <t>pom. 406</t>
  </si>
  <si>
    <t>pom. 401a</t>
  </si>
  <si>
    <t>pom. 401b</t>
  </si>
  <si>
    <t>pom. 400a</t>
  </si>
  <si>
    <t>pom.  400b</t>
  </si>
  <si>
    <t>pom. 422</t>
  </si>
  <si>
    <t>Jednostka wewnetrzna LG  ARNU09GSJC4</t>
  </si>
  <si>
    <t>pom.407</t>
  </si>
  <si>
    <t>pom. 402</t>
  </si>
  <si>
    <t>pom. 427</t>
  </si>
  <si>
    <t>pom.421</t>
  </si>
  <si>
    <t>Jednostka wewnetrzna LG  ARNU12GSJC4</t>
  </si>
  <si>
    <t>pom. 408</t>
  </si>
  <si>
    <t>pom. 409</t>
  </si>
  <si>
    <t>pom. 410</t>
  </si>
  <si>
    <t>pom. 411</t>
  </si>
  <si>
    <t>pom. 412</t>
  </si>
  <si>
    <t>pom. 415</t>
  </si>
  <si>
    <t>pom. 416</t>
  </si>
  <si>
    <t>pom. 417</t>
  </si>
  <si>
    <t>pom. 418</t>
  </si>
  <si>
    <t>pom. 419</t>
  </si>
  <si>
    <t>Jednostka wewnetrzna LG  ARNU15GTQB4</t>
  </si>
  <si>
    <t>pom. 414</t>
  </si>
  <si>
    <t>pom. 320</t>
  </si>
  <si>
    <t>pom. 319b</t>
  </si>
  <si>
    <t>pom. 315</t>
  </si>
  <si>
    <t xml:space="preserve">jednostka zewnętrzna LG_1 szt. _MASTER ARUM180LTE6 obsługuje pom.405,406,401a,401b,400a,400b,422,423,407,402,427,421,408,409,410,411,412,413,415,416,417,418,419,420,414,320,319b,315 </t>
  </si>
  <si>
    <t>Teren D-14 wschodnia cześć paw.</t>
  </si>
  <si>
    <t>jednostka zewnętrzna LG_1 szt. _SLAVE ARUM120LTE6 pom. jw</t>
  </si>
  <si>
    <t>D16</t>
  </si>
  <si>
    <t>1,11,0</t>
  </si>
  <si>
    <t>1,18,21</t>
  </si>
  <si>
    <t>2,19,1</t>
  </si>
  <si>
    <t>D17</t>
  </si>
  <si>
    <t>U1</t>
  </si>
  <si>
    <t>592x592x360  szt.4</t>
  </si>
  <si>
    <t>592x592x360  szt.12</t>
  </si>
  <si>
    <t>287x592x360    szt.4</t>
  </si>
  <si>
    <t xml:space="preserve">490x592x500 szt.3 </t>
  </si>
  <si>
    <t xml:space="preserve">287x592x500 szt.4             </t>
  </si>
  <si>
    <t>Pawilon U-5</t>
  </si>
  <si>
    <t>Samsung Wind Free comfort</t>
  </si>
  <si>
    <t>pom. 3,7,8 moc: 3,5; 5; 5 kW</t>
  </si>
  <si>
    <t>gwarancja do 12.11.2027</t>
  </si>
  <si>
    <t>Samsung Wind Free comfort 3,5kW</t>
  </si>
  <si>
    <t>gwarancja do 28.07.2027</t>
  </si>
  <si>
    <t>Basen AGH U-11</t>
  </si>
  <si>
    <t xml:space="preserve">592x592x500 szt.4             </t>
  </si>
  <si>
    <t>Gree VRV 10kW</t>
  </si>
  <si>
    <t>Hol I piętro</t>
  </si>
  <si>
    <t>Pawilon Z-11</t>
  </si>
  <si>
    <t>355x425x350 szt 4</t>
  </si>
  <si>
    <t>697x308x100 szt 2</t>
  </si>
  <si>
    <t>DS-ALFA</t>
  </si>
  <si>
    <t>INNE</t>
  </si>
  <si>
    <t>KURTYNY POWIETRZNE ELEKTRYCZNE</t>
  </si>
  <si>
    <t>KURTYNY POWIETRZNE WODNE</t>
  </si>
  <si>
    <t>WYKONANIE POMIARÓW WYDAJNOŚCI WENTYLACJI MECHANICZNEJ wraz z dostarczeniem protokołów pomiarowych</t>
  </si>
  <si>
    <t>RAZEM</t>
  </si>
  <si>
    <t>...………………………………………………………………………………..</t>
  </si>
  <si>
    <t>Podpis i pieczątka imienna osoby upoważnionej do reprezentowania  Wykonawcy</t>
  </si>
  <si>
    <t>AM100JXVHGH/ET+AM120JXVHGH/ET(zewn); AM071-6SZT.+AM090-2 SZT. (wewn.)</t>
  </si>
  <si>
    <t xml:space="preserve">Gwarancja do 25.10.2024 </t>
  </si>
  <si>
    <t>wartość do przeniesienia na formularz oferty</t>
  </si>
  <si>
    <t>TABELA A - Kalkulacja cenowa – „KONSERWACJA”  - Załącznik nr 1A</t>
  </si>
  <si>
    <t>Dokument należy sporządzić w postaci elektronicznej i podpisać kwalifikowanym
podpisem elektronicznym.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</si>
</sst>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/mm/yyyy"/>
    <numFmt numFmtId="165" formatCode="#,##0.00\ &quot;zł&quot;"/>
    <numFmt numFmtId="166" formatCode="_-* #,##0.00\ [$zł-415]_-;\-* #,##0.00\ [$zł-415]_-;_-* &quot;-&quot;??\ [$zł-415]_-;_-@_-"/>
  </numFmts>
  <fonts count="37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9.5"/>
      <name val="TahomaNormalny"/>
      <charset val="238"/>
    </font>
    <font>
      <sz val="9.5"/>
      <name val="Arial"/>
      <family val="2"/>
      <charset val="238"/>
    </font>
    <font>
      <b/>
      <sz val="12"/>
      <color rgb="FF9999FF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Arial"/>
      <family val="2"/>
      <charset val="1"/>
    </font>
    <font>
      <sz val="11"/>
      <color rgb="FF00000A"/>
      <name val="Arial"/>
      <family val="1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1"/>
    </font>
    <font>
      <sz val="12"/>
      <name val="Arial"/>
      <family val="2"/>
      <charset val="238"/>
    </font>
    <font>
      <b/>
      <i/>
      <sz val="14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6"/>
      <name val="Arial"/>
      <family val="2"/>
      <charset val="238"/>
    </font>
    <font>
      <b/>
      <i/>
      <sz val="16"/>
      <name val="Arial"/>
      <family val="2"/>
      <charset val="238"/>
    </font>
    <font>
      <b/>
      <sz val="14"/>
      <name val="Arial"/>
      <family val="2"/>
      <charset val="238"/>
    </font>
    <font>
      <b/>
      <i/>
      <u/>
      <sz val="16"/>
      <name val="Arial"/>
      <family val="2"/>
      <charset val="238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b/>
      <sz val="10"/>
      <color rgb="FF9999FF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theme="1"/>
      <name val="Verdana"/>
      <family val="2"/>
      <charset val="238"/>
    </font>
    <font>
      <sz val="10"/>
      <name val="Verdana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color rgb="FFFF0000"/>
      <name val="Verdana"/>
      <family val="2"/>
      <charset val="238"/>
    </font>
    <font>
      <sz val="10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FFFFFF"/>
        <bgColor rgb="FFFFFFCC"/>
      </patternFill>
    </fill>
    <fill>
      <patternFill patternType="solid">
        <fgColor rgb="FF66CC00"/>
        <bgColor rgb="FF66FF00"/>
      </patternFill>
    </fill>
    <fill>
      <patternFill patternType="solid">
        <fgColor rgb="FF66FF00"/>
        <bgColor rgb="FF66CC00"/>
      </patternFill>
    </fill>
    <fill>
      <patternFill patternType="solid">
        <fgColor rgb="FF8497B0"/>
        <bgColor rgb="FF80808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FFFCC"/>
      </patternFill>
    </fill>
    <fill>
      <patternFill patternType="solid">
        <fgColor theme="6" tint="0.39997558519241921"/>
        <bgColor rgb="FFFFFF00"/>
      </patternFill>
    </fill>
    <fill>
      <patternFill patternType="solid">
        <fgColor theme="6" tint="0.39997558519241921"/>
        <bgColor rgb="FFFF9900"/>
      </patternFill>
    </fill>
    <fill>
      <patternFill patternType="solid">
        <fgColor theme="6" tint="0.39997558519241921"/>
        <bgColor rgb="FFFF8080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6" tint="0.39997558519241921"/>
        <bgColor rgb="FF66FF00"/>
      </patternFill>
    </fill>
    <fill>
      <patternFill patternType="solid">
        <fgColor rgb="FF99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rgb="FFFFFFCC"/>
      </patternFill>
    </fill>
    <fill>
      <patternFill patternType="solid">
        <fgColor rgb="FFFF33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99FF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FFFC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FFFCC"/>
      </patternFill>
    </fill>
    <fill>
      <patternFill patternType="solid">
        <fgColor theme="8" tint="0.39997558519241921"/>
        <bgColor rgb="FF66FF00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</fills>
  <borders count="12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</cellStyleXfs>
  <cellXfs count="117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left" wrapText="1"/>
    </xf>
    <xf numFmtId="0" fontId="0" fillId="0" borderId="13" xfId="0" applyBorder="1" applyAlignment="1">
      <alignment wrapText="1"/>
    </xf>
    <xf numFmtId="0" fontId="0" fillId="3" borderId="12" xfId="0" applyFill="1" applyBorder="1" applyAlignment="1">
      <alignment horizontal="center" vertical="center" wrapText="1"/>
    </xf>
    <xf numFmtId="0" fontId="0" fillId="3" borderId="12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center" wrapText="1"/>
    </xf>
    <xf numFmtId="0" fontId="0" fillId="3" borderId="12" xfId="0" applyFill="1" applyBorder="1" applyAlignment="1">
      <alignment wrapText="1"/>
    </xf>
    <xf numFmtId="0" fontId="0" fillId="3" borderId="12" xfId="0" applyFill="1" applyBorder="1" applyAlignment="1">
      <alignment horizontal="left" wrapText="1"/>
    </xf>
    <xf numFmtId="0" fontId="0" fillId="3" borderId="12" xfId="0" applyFill="1" applyBorder="1"/>
    <xf numFmtId="0" fontId="2" fillId="4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left" vertical="center" wrapText="1"/>
    </xf>
    <xf numFmtId="0" fontId="0" fillId="0" borderId="1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1" fillId="2" borderId="23" xfId="0" applyFont="1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24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0" xfId="0" applyFill="1"/>
    <xf numFmtId="0" fontId="0" fillId="0" borderId="8" xfId="0" applyBorder="1" applyAlignment="1">
      <alignment horizontal="left" vertic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6" xfId="0" applyBorder="1" applyAlignment="1">
      <alignment wrapText="1"/>
    </xf>
    <xf numFmtId="0" fontId="0" fillId="0" borderId="26" xfId="0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28" xfId="0" applyBorder="1" applyAlignment="1">
      <alignment horizontal="center" wrapText="1"/>
    </xf>
    <xf numFmtId="0" fontId="0" fillId="0" borderId="28" xfId="0" applyBorder="1" applyAlignment="1">
      <alignment wrapText="1"/>
    </xf>
    <xf numFmtId="0" fontId="0" fillId="0" borderId="28" xfId="0" applyBorder="1" applyAlignment="1">
      <alignment horizontal="left" wrapText="1"/>
    </xf>
    <xf numFmtId="0" fontId="0" fillId="0" borderId="29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23" xfId="0" applyBorder="1" applyAlignment="1">
      <alignment horizontal="left" wrapText="1"/>
    </xf>
    <xf numFmtId="0" fontId="0" fillId="0" borderId="18" xfId="0" applyBorder="1" applyAlignment="1">
      <alignment wrapText="1"/>
    </xf>
    <xf numFmtId="0" fontId="0" fillId="0" borderId="30" xfId="0" applyBorder="1" applyAlignment="1">
      <alignment horizontal="left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2" fillId="5" borderId="8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left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2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wrapText="1"/>
    </xf>
    <xf numFmtId="0" fontId="0" fillId="0" borderId="31" xfId="0" applyBorder="1"/>
    <xf numFmtId="0" fontId="2" fillId="0" borderId="28" xfId="0" applyFont="1" applyBorder="1" applyAlignment="1">
      <alignment horizontal="center" wrapText="1"/>
    </xf>
    <xf numFmtId="0" fontId="0" fillId="0" borderId="32" xfId="0" applyBorder="1" applyAlignment="1">
      <alignment horizontal="left"/>
    </xf>
    <xf numFmtId="0" fontId="0" fillId="0" borderId="28" xfId="0" applyBorder="1"/>
    <xf numFmtId="0" fontId="2" fillId="0" borderId="28" xfId="0" applyFont="1" applyBorder="1"/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left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0" borderId="34" xfId="0" applyBorder="1" applyAlignment="1">
      <alignment horizontal="left" wrapText="1"/>
    </xf>
    <xf numFmtId="0" fontId="0" fillId="0" borderId="34" xfId="0" applyBorder="1" applyAlignment="1">
      <alignment wrapText="1"/>
    </xf>
    <xf numFmtId="0" fontId="0" fillId="0" borderId="35" xfId="0" applyBorder="1" applyAlignment="1">
      <alignment wrapText="1"/>
    </xf>
    <xf numFmtId="0" fontId="2" fillId="5" borderId="12" xfId="0" applyFont="1" applyFill="1" applyBorder="1" applyAlignment="1">
      <alignment horizontal="center" wrapText="1"/>
    </xf>
    <xf numFmtId="0" fontId="1" fillId="0" borderId="12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1" fillId="0" borderId="12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0" borderId="18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2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1" fillId="2" borderId="21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wrapText="1"/>
    </xf>
    <xf numFmtId="0" fontId="1" fillId="2" borderId="37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horizontal="left" wrapText="1"/>
    </xf>
    <xf numFmtId="0" fontId="0" fillId="0" borderId="16" xfId="0" applyBorder="1"/>
    <xf numFmtId="0" fontId="0" fillId="0" borderId="35" xfId="0" applyBorder="1" applyAlignment="1">
      <alignment horizontal="left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horizontal="lef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wrapText="1"/>
    </xf>
    <xf numFmtId="0" fontId="0" fillId="2" borderId="23" xfId="0" applyFill="1" applyBorder="1" applyAlignment="1">
      <alignment wrapText="1"/>
    </xf>
    <xf numFmtId="0" fontId="0" fillId="0" borderId="25" xfId="0" applyBorder="1"/>
    <xf numFmtId="0" fontId="0" fillId="0" borderId="4" xfId="0" applyBorder="1" applyAlignment="1">
      <alignment wrapText="1"/>
    </xf>
    <xf numFmtId="0" fontId="0" fillId="0" borderId="12" xfId="0" applyBorder="1" applyAlignment="1">
      <alignment wrapText="1"/>
    </xf>
    <xf numFmtId="0" fontId="0" fillId="2" borderId="33" xfId="0" applyFill="1" applyBorder="1" applyAlignment="1">
      <alignment horizontal="center" wrapText="1"/>
    </xf>
    <xf numFmtId="0" fontId="0" fillId="2" borderId="33" xfId="0" applyFill="1" applyBorder="1" applyAlignment="1">
      <alignment wrapText="1"/>
    </xf>
    <xf numFmtId="0" fontId="0" fillId="2" borderId="33" xfId="0" applyFill="1" applyBorder="1" applyAlignment="1">
      <alignment horizontal="left" wrapText="1"/>
    </xf>
    <xf numFmtId="0" fontId="1" fillId="2" borderId="41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wrapText="1"/>
    </xf>
    <xf numFmtId="0" fontId="1" fillId="2" borderId="40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horizontal="left" wrapText="1"/>
    </xf>
    <xf numFmtId="0" fontId="1" fillId="0" borderId="12" xfId="0" applyFont="1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8" borderId="12" xfId="0" applyFill="1" applyBorder="1" applyAlignment="1">
      <alignment horizontal="left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12" xfId="0" quotePrefix="1" applyFill="1" applyBorder="1" applyAlignment="1">
      <alignment horizontal="center" vertical="center" wrapText="1"/>
    </xf>
    <xf numFmtId="0" fontId="0" fillId="8" borderId="0" xfId="0" applyFill="1"/>
    <xf numFmtId="0" fontId="1" fillId="8" borderId="0" xfId="0" applyFont="1" applyFill="1"/>
    <xf numFmtId="0" fontId="1" fillId="2" borderId="43" xfId="0" applyFont="1" applyFill="1" applyBorder="1" applyAlignment="1">
      <alignment horizontal="center"/>
    </xf>
    <xf numFmtId="0" fontId="0" fillId="0" borderId="12" xfId="0" applyBorder="1"/>
    <xf numFmtId="0" fontId="2" fillId="0" borderId="44" xfId="0" applyFont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3" borderId="33" xfId="0" applyFill="1" applyBorder="1" applyAlignment="1">
      <alignment horizontal="left" wrapText="1"/>
    </xf>
    <xf numFmtId="0" fontId="0" fillId="0" borderId="33" xfId="0" applyBorder="1" applyAlignment="1">
      <alignment horizontal="left" wrapText="1"/>
    </xf>
    <xf numFmtId="0" fontId="5" fillId="2" borderId="55" xfId="0" applyFont="1" applyFill="1" applyBorder="1" applyAlignment="1">
      <alignment wrapText="1"/>
    </xf>
    <xf numFmtId="0" fontId="5" fillId="2" borderId="55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horizontal="left" wrapText="1"/>
    </xf>
    <xf numFmtId="0" fontId="5" fillId="2" borderId="55" xfId="0" applyFont="1" applyFill="1" applyBorder="1" applyAlignment="1">
      <alignment horizontal="left" wrapText="1"/>
    </xf>
    <xf numFmtId="0" fontId="0" fillId="0" borderId="57" xfId="0" applyBorder="1" applyAlignment="1">
      <alignment horizontal="center" wrapText="1"/>
    </xf>
    <xf numFmtId="0" fontId="0" fillId="3" borderId="47" xfId="0" applyFill="1" applyBorder="1" applyAlignment="1">
      <alignment horizontal="center" vertical="center" wrapText="1"/>
    </xf>
    <xf numFmtId="0" fontId="0" fillId="0" borderId="58" xfId="0" applyBorder="1" applyAlignment="1">
      <alignment horizontal="center" wrapText="1"/>
    </xf>
    <xf numFmtId="0" fontId="1" fillId="2" borderId="59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wrapText="1"/>
    </xf>
    <xf numFmtId="0" fontId="1" fillId="2" borderId="60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horizontal="left" wrapText="1"/>
    </xf>
    <xf numFmtId="0" fontId="0" fillId="0" borderId="41" xfId="0" applyBorder="1" applyAlignment="1">
      <alignment horizontal="center" wrapText="1"/>
    </xf>
    <xf numFmtId="0" fontId="0" fillId="0" borderId="10" xfId="0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wrapText="1"/>
    </xf>
    <xf numFmtId="0" fontId="0" fillId="0" borderId="36" xfId="0" applyBorder="1" applyAlignment="1">
      <alignment horizontal="left" wrapText="1"/>
    </xf>
    <xf numFmtId="0" fontId="0" fillId="0" borderId="19" xfId="0" applyBorder="1" applyAlignment="1">
      <alignment vertical="center" wrapText="1"/>
    </xf>
    <xf numFmtId="0" fontId="0" fillId="3" borderId="22" xfId="0" applyFill="1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1" fillId="0" borderId="22" xfId="0" applyFont="1" applyBorder="1" applyAlignment="1">
      <alignment horizontal="center" wrapText="1"/>
    </xf>
    <xf numFmtId="0" fontId="1" fillId="2" borderId="25" xfId="0" applyFont="1" applyFill="1" applyBorder="1" applyAlignment="1">
      <alignment wrapText="1"/>
    </xf>
    <xf numFmtId="0" fontId="0" fillId="9" borderId="12" xfId="0" applyFill="1" applyBorder="1" applyAlignment="1">
      <alignment wrapText="1"/>
    </xf>
    <xf numFmtId="0" fontId="0" fillId="0" borderId="10" xfId="0" applyBorder="1" applyAlignment="1">
      <alignment horizontal="center" wrapText="1"/>
    </xf>
    <xf numFmtId="0" fontId="5" fillId="2" borderId="62" xfId="0" applyFont="1" applyFill="1" applyBorder="1" applyAlignment="1">
      <alignment horizontal="center" wrapText="1"/>
    </xf>
    <xf numFmtId="0" fontId="0" fillId="0" borderId="5" xfId="0" quotePrefix="1" applyBorder="1" applyAlignment="1">
      <alignment horizontal="center" vertical="center" wrapText="1"/>
    </xf>
    <xf numFmtId="0" fontId="0" fillId="8" borderId="13" xfId="0" quotePrefix="1" applyFill="1" applyBorder="1" applyAlignment="1">
      <alignment horizontal="center" vertical="center" wrapText="1"/>
    </xf>
    <xf numFmtId="0" fontId="0" fillId="7" borderId="45" xfId="0" applyFill="1" applyBorder="1" applyAlignment="1">
      <alignment horizontal="center" wrapText="1"/>
    </xf>
    <xf numFmtId="0" fontId="0" fillId="7" borderId="0" xfId="0" applyFill="1" applyAlignment="1">
      <alignment wrapText="1"/>
    </xf>
    <xf numFmtId="0" fontId="0" fillId="7" borderId="0" xfId="0" applyFill="1" applyAlignment="1">
      <alignment horizontal="center" wrapText="1"/>
    </xf>
    <xf numFmtId="0" fontId="0" fillId="7" borderId="0" xfId="0" applyFill="1" applyAlignment="1">
      <alignment horizontal="left" wrapText="1"/>
    </xf>
    <xf numFmtId="0" fontId="0" fillId="3" borderId="0" xfId="0" applyFill="1" applyAlignment="1">
      <alignment vertical="center" wrapText="1"/>
    </xf>
    <xf numFmtId="0" fontId="1" fillId="0" borderId="8" xfId="0" applyFont="1" applyBorder="1" applyAlignment="1">
      <alignment wrapText="1"/>
    </xf>
    <xf numFmtId="0" fontId="1" fillId="2" borderId="63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wrapText="1"/>
    </xf>
    <xf numFmtId="0" fontId="1" fillId="2" borderId="55" xfId="0" applyFont="1" applyFill="1" applyBorder="1" applyAlignment="1">
      <alignment horizontal="center" wrapText="1"/>
    </xf>
    <xf numFmtId="0" fontId="2" fillId="0" borderId="12" xfId="0" applyFont="1" applyBorder="1"/>
    <xf numFmtId="0" fontId="0" fillId="0" borderId="44" xfId="0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left" wrapText="1"/>
    </xf>
    <xf numFmtId="0" fontId="0" fillId="8" borderId="8" xfId="0" applyFill="1" applyBorder="1" applyAlignment="1">
      <alignment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left" vertical="center" wrapText="1"/>
    </xf>
    <xf numFmtId="0" fontId="0" fillId="8" borderId="0" xfId="0" applyFill="1" applyAlignment="1">
      <alignment vertical="center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8" borderId="25" xfId="0" quotePrefix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wrapText="1"/>
    </xf>
    <xf numFmtId="2" fontId="0" fillId="0" borderId="13" xfId="0" applyNumberFormat="1" applyBorder="1" applyAlignment="1">
      <alignment horizontal="center" wrapText="1"/>
    </xf>
    <xf numFmtId="2" fontId="0" fillId="0" borderId="23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30" xfId="0" applyNumberFormat="1" applyBorder="1" applyAlignment="1">
      <alignment horizontal="center" wrapText="1"/>
    </xf>
    <xf numFmtId="2" fontId="1" fillId="2" borderId="0" xfId="0" applyNumberFormat="1" applyFont="1" applyFill="1" applyAlignment="1">
      <alignment wrapText="1"/>
    </xf>
    <xf numFmtId="2" fontId="1" fillId="2" borderId="23" xfId="0" applyNumberFormat="1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2" fontId="1" fillId="2" borderId="2" xfId="0" applyNumberFormat="1" applyFont="1" applyFill="1" applyBorder="1" applyAlignment="1">
      <alignment wrapText="1"/>
    </xf>
    <xf numFmtId="2" fontId="1" fillId="2" borderId="55" xfId="0" applyNumberFormat="1" applyFont="1" applyFill="1" applyBorder="1" applyAlignment="1">
      <alignment wrapText="1"/>
    </xf>
    <xf numFmtId="2" fontId="1" fillId="2" borderId="56" xfId="0" applyNumberFormat="1" applyFont="1" applyFill="1" applyBorder="1" applyAlignment="1">
      <alignment wrapText="1"/>
    </xf>
    <xf numFmtId="2" fontId="0" fillId="0" borderId="0" xfId="0" quotePrefix="1" applyNumberFormat="1" applyAlignment="1">
      <alignment wrapText="1"/>
    </xf>
    <xf numFmtId="2" fontId="0" fillId="0" borderId="23" xfId="0" quotePrefix="1" applyNumberFormat="1" applyBorder="1" applyAlignment="1">
      <alignment wrapText="1"/>
    </xf>
    <xf numFmtId="2" fontId="1" fillId="2" borderId="60" xfId="0" applyNumberFormat="1" applyFont="1" applyFill="1" applyBorder="1" applyAlignment="1">
      <alignment wrapText="1"/>
    </xf>
    <xf numFmtId="2" fontId="1" fillId="2" borderId="61" xfId="0" applyNumberFormat="1" applyFont="1" applyFill="1" applyBorder="1" applyAlignment="1">
      <alignment wrapText="1"/>
    </xf>
    <xf numFmtId="2" fontId="2" fillId="0" borderId="0" xfId="0" applyNumberFormat="1" applyFont="1"/>
    <xf numFmtId="2" fontId="1" fillId="2" borderId="0" xfId="0" applyNumberFormat="1" applyFont="1" applyFill="1" applyAlignment="1">
      <alignment horizontal="center" wrapText="1"/>
    </xf>
    <xf numFmtId="2" fontId="1" fillId="2" borderId="23" xfId="0" applyNumberFormat="1" applyFont="1" applyFill="1" applyBorder="1" applyAlignment="1">
      <alignment horizontal="center" wrapText="1"/>
    </xf>
    <xf numFmtId="2" fontId="1" fillId="2" borderId="12" xfId="0" applyNumberFormat="1" applyFont="1" applyFill="1" applyBorder="1" applyAlignment="1">
      <alignment wrapText="1"/>
    </xf>
    <xf numFmtId="2" fontId="0" fillId="0" borderId="12" xfId="0" applyNumberFormat="1" applyBorder="1" applyAlignment="1">
      <alignment wrapText="1"/>
    </xf>
    <xf numFmtId="2" fontId="1" fillId="2" borderId="40" xfId="0" applyNumberFormat="1" applyFont="1" applyFill="1" applyBorder="1" applyAlignment="1">
      <alignment wrapText="1"/>
    </xf>
    <xf numFmtId="2" fontId="1" fillId="2" borderId="42" xfId="0" applyNumberFormat="1" applyFont="1" applyFill="1" applyBorder="1" applyAlignment="1">
      <alignment wrapText="1"/>
    </xf>
    <xf numFmtId="2" fontId="1" fillId="2" borderId="37" xfId="0" applyNumberFormat="1" applyFont="1" applyFill="1" applyBorder="1" applyAlignment="1">
      <alignment horizontal="center" wrapText="1"/>
    </xf>
    <xf numFmtId="2" fontId="1" fillId="2" borderId="38" xfId="0" applyNumberFormat="1" applyFont="1" applyFill="1" applyBorder="1" applyAlignment="1">
      <alignment horizontal="center" wrapText="1"/>
    </xf>
    <xf numFmtId="2" fontId="0" fillId="2" borderId="0" xfId="0" applyNumberFormat="1" applyFill="1" applyAlignment="1">
      <alignment wrapText="1"/>
    </xf>
    <xf numFmtId="2" fontId="0" fillId="2" borderId="23" xfId="0" applyNumberFormat="1" applyFill="1" applyBorder="1" applyAlignment="1">
      <alignment wrapText="1"/>
    </xf>
    <xf numFmtId="2" fontId="0" fillId="2" borderId="33" xfId="0" applyNumberFormat="1" applyFill="1" applyBorder="1" applyAlignment="1">
      <alignment wrapText="1"/>
    </xf>
    <xf numFmtId="0" fontId="1" fillId="6" borderId="36" xfId="0" applyFont="1" applyFill="1" applyBorder="1" applyAlignment="1">
      <alignment vertical="center" wrapText="1"/>
    </xf>
    <xf numFmtId="0" fontId="1" fillId="6" borderId="25" xfId="0" applyFont="1" applyFill="1" applyBorder="1" applyAlignment="1">
      <alignment vertical="center" wrapText="1"/>
    </xf>
    <xf numFmtId="2" fontId="0" fillId="0" borderId="0" xfId="0" applyNumberFormat="1" applyAlignment="1">
      <alignment wrapText="1"/>
    </xf>
    <xf numFmtId="2" fontId="11" fillId="10" borderId="0" xfId="0" applyNumberFormat="1" applyFont="1" applyFill="1" applyAlignment="1">
      <alignment wrapText="1"/>
    </xf>
    <xf numFmtId="2" fontId="0" fillId="8" borderId="12" xfId="0" applyNumberFormat="1" applyFill="1" applyBorder="1" applyAlignment="1">
      <alignment horizontal="center" wrapText="1"/>
    </xf>
    <xf numFmtId="2" fontId="0" fillId="8" borderId="13" xfId="0" applyNumberFormat="1" applyFill="1" applyBorder="1" applyAlignment="1">
      <alignment horizontal="center" wrapText="1"/>
    </xf>
    <xf numFmtId="0" fontId="0" fillId="8" borderId="6" xfId="0" applyFill="1" applyBorder="1" applyAlignment="1">
      <alignment horizontal="left" wrapText="1"/>
    </xf>
    <xf numFmtId="0" fontId="0" fillId="8" borderId="7" xfId="0" applyFill="1" applyBorder="1" applyAlignment="1">
      <alignment horizontal="left" wrapText="1"/>
    </xf>
    <xf numFmtId="2" fontId="0" fillId="0" borderId="9" xfId="0" applyNumberFormat="1" applyBorder="1" applyAlignment="1">
      <alignment horizontal="center" wrapText="1"/>
    </xf>
    <xf numFmtId="2" fontId="0" fillId="0" borderId="6" xfId="0" applyNumberFormat="1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2" fontId="0" fillId="0" borderId="7" xfId="0" applyNumberFormat="1" applyBorder="1" applyAlignment="1">
      <alignment horizontal="center" wrapText="1"/>
    </xf>
    <xf numFmtId="0" fontId="0" fillId="8" borderId="12" xfId="0" applyFill="1" applyBorder="1" applyAlignment="1">
      <alignment vertical="center" wrapText="1"/>
    </xf>
    <xf numFmtId="0" fontId="0" fillId="0" borderId="22" xfId="0" applyBorder="1" applyAlignment="1">
      <alignment horizontal="left" wrapText="1"/>
    </xf>
    <xf numFmtId="0" fontId="0" fillId="0" borderId="6" xfId="0" applyBorder="1" applyAlignment="1">
      <alignment vertical="center" wrapText="1"/>
    </xf>
    <xf numFmtId="0" fontId="0" fillId="8" borderId="12" xfId="0" applyFill="1" applyBorder="1" applyAlignment="1">
      <alignment horizontal="center" vertical="center" wrapText="1"/>
    </xf>
    <xf numFmtId="165" fontId="0" fillId="0" borderId="0" xfId="0" applyNumberFormat="1"/>
    <xf numFmtId="165" fontId="1" fillId="0" borderId="0" xfId="0" applyNumberFormat="1" applyFont="1"/>
    <xf numFmtId="165" fontId="0" fillId="0" borderId="12" xfId="0" applyNumberFormat="1" applyBorder="1"/>
    <xf numFmtId="165" fontId="1" fillId="0" borderId="12" xfId="0" applyNumberFormat="1" applyFont="1" applyBorder="1"/>
    <xf numFmtId="165" fontId="0" fillId="3" borderId="12" xfId="0" applyNumberFormat="1" applyFill="1" applyBorder="1"/>
    <xf numFmtId="165" fontId="0" fillId="8" borderId="12" xfId="0" applyNumberFormat="1" applyFill="1" applyBorder="1"/>
    <xf numFmtId="165" fontId="2" fillId="0" borderId="12" xfId="0" applyNumberFormat="1" applyFont="1" applyBorder="1"/>
    <xf numFmtId="165" fontId="2" fillId="0" borderId="12" xfId="0" applyNumberFormat="1" applyFont="1" applyBorder="1" applyAlignment="1">
      <alignment horizontal="center" vertical="center" wrapText="1"/>
    </xf>
    <xf numFmtId="0" fontId="11" fillId="0" borderId="0" xfId="0" applyFont="1"/>
    <xf numFmtId="0" fontId="2" fillId="0" borderId="12" xfId="0" applyFont="1" applyBorder="1" applyAlignment="1">
      <alignment wrapText="1"/>
    </xf>
    <xf numFmtId="165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22" xfId="0" applyBorder="1"/>
    <xf numFmtId="0" fontId="2" fillId="0" borderId="22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/>
    <xf numFmtId="0" fontId="2" fillId="0" borderId="6" xfId="0" applyFont="1" applyBorder="1" applyAlignment="1">
      <alignment horizontal="center" vertical="center"/>
    </xf>
    <xf numFmtId="165" fontId="11" fillId="0" borderId="0" xfId="0" applyNumberFormat="1" applyFont="1"/>
    <xf numFmtId="0" fontId="0" fillId="11" borderId="53" xfId="0" applyFill="1" applyBorder="1" applyAlignment="1">
      <alignment horizontal="center" wrapText="1"/>
    </xf>
    <xf numFmtId="0" fontId="0" fillId="11" borderId="20" xfId="0" applyFill="1" applyBorder="1" applyAlignment="1">
      <alignment wrapText="1"/>
    </xf>
    <xf numFmtId="0" fontId="0" fillId="11" borderId="21" xfId="0" applyFill="1" applyBorder="1" applyAlignment="1">
      <alignment horizontal="center" wrapText="1"/>
    </xf>
    <xf numFmtId="0" fontId="0" fillId="11" borderId="12" xfId="0" applyFill="1" applyBorder="1" applyAlignment="1">
      <alignment horizontal="left" wrapText="1"/>
    </xf>
    <xf numFmtId="0" fontId="0" fillId="11" borderId="12" xfId="0" applyFill="1" applyBorder="1" applyAlignment="1">
      <alignment horizontal="center" wrapText="1"/>
    </xf>
    <xf numFmtId="0" fontId="0" fillId="11" borderId="12" xfId="0" applyFill="1" applyBorder="1" applyAlignment="1">
      <alignment wrapText="1"/>
    </xf>
    <xf numFmtId="2" fontId="0" fillId="11" borderId="12" xfId="0" applyNumberFormat="1" applyFill="1" applyBorder="1" applyAlignment="1">
      <alignment horizontal="center" wrapText="1"/>
    </xf>
    <xf numFmtId="2" fontId="0" fillId="11" borderId="13" xfId="0" applyNumberFormat="1" applyFill="1" applyBorder="1" applyAlignment="1">
      <alignment horizontal="center" wrapText="1"/>
    </xf>
    <xf numFmtId="0" fontId="0" fillId="11" borderId="0" xfId="0" applyFill="1"/>
    <xf numFmtId="165" fontId="0" fillId="11" borderId="12" xfId="0" applyNumberFormat="1" applyFill="1" applyBorder="1"/>
    <xf numFmtId="0" fontId="0" fillId="11" borderId="12" xfId="0" applyFill="1" applyBorder="1"/>
    <xf numFmtId="0" fontId="0" fillId="11" borderId="12" xfId="0" applyFill="1" applyBorder="1" applyAlignment="1">
      <alignment vertical="top" wrapText="1"/>
    </xf>
    <xf numFmtId="0" fontId="0" fillId="11" borderId="50" xfId="0" applyFill="1" applyBorder="1" applyAlignment="1">
      <alignment horizontal="center" wrapText="1"/>
    </xf>
    <xf numFmtId="0" fontId="0" fillId="11" borderId="22" xfId="0" applyFill="1" applyBorder="1" applyAlignment="1">
      <alignment horizontal="center" wrapText="1"/>
    </xf>
    <xf numFmtId="0" fontId="0" fillId="11" borderId="47" xfId="0" applyFill="1" applyBorder="1" applyAlignment="1">
      <alignment horizontal="center" wrapText="1"/>
    </xf>
    <xf numFmtId="0" fontId="0" fillId="11" borderId="10" xfId="0" applyFill="1" applyBorder="1" applyAlignment="1">
      <alignment wrapText="1"/>
    </xf>
    <xf numFmtId="0" fontId="0" fillId="11" borderId="10" xfId="0" applyFill="1" applyBorder="1" applyAlignment="1">
      <alignment horizontal="center" wrapText="1"/>
    </xf>
    <xf numFmtId="0" fontId="0" fillId="11" borderId="10" xfId="0" applyFill="1" applyBorder="1" applyAlignment="1">
      <alignment horizontal="left" wrapText="1"/>
    </xf>
    <xf numFmtId="0" fontId="0" fillId="11" borderId="47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left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wrapText="1"/>
    </xf>
    <xf numFmtId="0" fontId="0" fillId="12" borderId="12" xfId="0" applyFill="1" applyBorder="1" applyAlignment="1">
      <alignment horizontal="left" wrapText="1"/>
    </xf>
    <xf numFmtId="0" fontId="0" fillId="12" borderId="47" xfId="0" applyFill="1" applyBorder="1" applyAlignment="1">
      <alignment horizontal="center" vertical="center" wrapText="1"/>
    </xf>
    <xf numFmtId="0" fontId="0" fillId="12" borderId="10" xfId="0" applyFill="1" applyBorder="1" applyAlignment="1">
      <alignment vertical="center" wrapText="1"/>
    </xf>
    <xf numFmtId="0" fontId="0" fillId="12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vertical="center" wrapText="1"/>
    </xf>
    <xf numFmtId="0" fontId="0" fillId="13" borderId="12" xfId="0" applyFill="1" applyBorder="1" applyAlignment="1">
      <alignment wrapText="1"/>
    </xf>
    <xf numFmtId="0" fontId="0" fillId="13" borderId="12" xfId="0" applyFill="1" applyBorder="1" applyAlignment="1">
      <alignment horizontal="center" wrapText="1"/>
    </xf>
    <xf numFmtId="0" fontId="0" fillId="13" borderId="12" xfId="0" applyFill="1" applyBorder="1" applyAlignment="1">
      <alignment horizontal="left" wrapText="1"/>
    </xf>
    <xf numFmtId="0" fontId="0" fillId="11" borderId="50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left" vertical="center" wrapText="1"/>
    </xf>
    <xf numFmtId="0" fontId="1" fillId="11" borderId="0" xfId="0" applyFont="1" applyFill="1"/>
    <xf numFmtId="165" fontId="1" fillId="11" borderId="12" xfId="0" applyNumberFormat="1" applyFont="1" applyFill="1" applyBorder="1"/>
    <xf numFmtId="0" fontId="1" fillId="11" borderId="12" xfId="0" applyFont="1" applyFill="1" applyBorder="1"/>
    <xf numFmtId="2" fontId="0" fillId="12" borderId="12" xfId="0" quotePrefix="1" applyNumberFormat="1" applyFill="1" applyBorder="1" applyAlignment="1">
      <alignment horizontal="center" vertical="center" wrapText="1"/>
    </xf>
    <xf numFmtId="2" fontId="0" fillId="12" borderId="13" xfId="0" quotePrefix="1" applyNumberFormat="1" applyFill="1" applyBorder="1" applyAlignment="1">
      <alignment horizontal="center" vertical="center" wrapText="1"/>
    </xf>
    <xf numFmtId="0" fontId="0" fillId="11" borderId="54" xfId="0" applyFill="1" applyBorder="1" applyAlignment="1">
      <alignment horizontal="center" wrapText="1"/>
    </xf>
    <xf numFmtId="0" fontId="9" fillId="11" borderId="26" xfId="0" applyFont="1" applyFill="1" applyBorder="1"/>
    <xf numFmtId="0" fontId="0" fillId="11" borderId="26" xfId="0" applyFill="1" applyBorder="1" applyAlignment="1">
      <alignment horizontal="center" wrapText="1"/>
    </xf>
    <xf numFmtId="0" fontId="0" fillId="11" borderId="26" xfId="0" applyFill="1" applyBorder="1" applyAlignment="1">
      <alignment horizontal="left" wrapText="1"/>
    </xf>
    <xf numFmtId="0" fontId="0" fillId="12" borderId="26" xfId="0" applyFill="1" applyBorder="1" applyAlignment="1">
      <alignment horizontal="left" wrapText="1"/>
    </xf>
    <xf numFmtId="0" fontId="0" fillId="11" borderId="26" xfId="0" applyFill="1" applyBorder="1" applyAlignment="1">
      <alignment wrapText="1"/>
    </xf>
    <xf numFmtId="0" fontId="0" fillId="11" borderId="25" xfId="0" applyFill="1" applyBorder="1" applyAlignment="1">
      <alignment horizontal="center" wrapText="1"/>
    </xf>
    <xf numFmtId="0" fontId="0" fillId="11" borderId="8" xfId="0" applyFill="1" applyBorder="1" applyAlignment="1">
      <alignment wrapText="1"/>
    </xf>
    <xf numFmtId="164" fontId="0" fillId="11" borderId="12" xfId="0" applyNumberFormat="1" applyFill="1" applyBorder="1" applyAlignment="1">
      <alignment horizontal="left" wrapText="1"/>
    </xf>
    <xf numFmtId="0" fontId="0" fillId="11" borderId="27" xfId="0" applyFill="1" applyBorder="1"/>
    <xf numFmtId="0" fontId="0" fillId="11" borderId="10" xfId="0" applyFill="1" applyBorder="1" applyAlignment="1">
      <alignment vertical="center" wrapText="1"/>
    </xf>
    <xf numFmtId="0" fontId="0" fillId="13" borderId="12" xfId="0" applyFill="1" applyBorder="1" applyAlignment="1">
      <alignment vertical="center" wrapText="1"/>
    </xf>
    <xf numFmtId="0" fontId="0" fillId="13" borderId="12" xfId="0" applyFill="1" applyBorder="1" applyAlignment="1">
      <alignment horizontal="center" vertical="center" wrapText="1"/>
    </xf>
    <xf numFmtId="0" fontId="0" fillId="13" borderId="12" xfId="0" applyFill="1" applyBorder="1" applyAlignment="1">
      <alignment horizontal="left" vertical="center" wrapText="1"/>
    </xf>
    <xf numFmtId="0" fontId="0" fillId="11" borderId="8" xfId="0" applyFill="1" applyBorder="1" applyAlignment="1">
      <alignment horizontal="center" wrapText="1"/>
    </xf>
    <xf numFmtId="164" fontId="0" fillId="11" borderId="8" xfId="0" applyNumberFormat="1" applyFill="1" applyBorder="1" applyAlignment="1">
      <alignment horizontal="left" wrapText="1"/>
    </xf>
    <xf numFmtId="0" fontId="0" fillId="11" borderId="8" xfId="0" applyFill="1" applyBorder="1" applyAlignment="1">
      <alignment horizontal="left" wrapText="1"/>
    </xf>
    <xf numFmtId="0" fontId="0" fillId="11" borderId="12" xfId="0" quotePrefix="1" applyFill="1" applyBorder="1" applyAlignment="1">
      <alignment horizontal="center" vertical="center" wrapText="1"/>
    </xf>
    <xf numFmtId="0" fontId="0" fillId="11" borderId="0" xfId="0" applyFill="1" applyAlignment="1">
      <alignment horizontal="center" wrapText="1"/>
    </xf>
    <xf numFmtId="165" fontId="0" fillId="11" borderId="12" xfId="0" applyNumberFormat="1" applyFill="1" applyBorder="1" applyAlignment="1">
      <alignment horizontal="left" wrapText="1"/>
    </xf>
    <xf numFmtId="0" fontId="0" fillId="11" borderId="0" xfId="0" applyFill="1" applyAlignment="1">
      <alignment wrapText="1"/>
    </xf>
    <xf numFmtId="0" fontId="0" fillId="11" borderId="0" xfId="0" applyFill="1" applyAlignment="1">
      <alignment horizontal="left" wrapText="1"/>
    </xf>
    <xf numFmtId="0" fontId="0" fillId="11" borderId="22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wrapText="1"/>
    </xf>
    <xf numFmtId="0" fontId="0" fillId="12" borderId="12" xfId="0" applyFill="1" applyBorder="1" applyAlignment="1">
      <alignment wrapText="1"/>
    </xf>
    <xf numFmtId="0" fontId="0" fillId="11" borderId="25" xfId="0" quotePrefix="1" applyFill="1" applyBorder="1" applyAlignment="1">
      <alignment horizontal="center" vertical="center" wrapText="1"/>
    </xf>
    <xf numFmtId="0" fontId="0" fillId="12" borderId="12" xfId="0" applyFill="1" applyBorder="1" applyAlignment="1">
      <alignment vertical="center" wrapText="1"/>
    </xf>
    <xf numFmtId="0" fontId="0" fillId="11" borderId="25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0" fontId="0" fillId="11" borderId="6" xfId="0" applyFill="1" applyBorder="1" applyAlignment="1">
      <alignment vertical="center" wrapText="1"/>
    </xf>
    <xf numFmtId="0" fontId="0" fillId="11" borderId="8" xfId="0" applyFill="1" applyBorder="1" applyAlignment="1">
      <alignment vertical="center" wrapText="1"/>
    </xf>
    <xf numFmtId="0" fontId="0" fillId="11" borderId="18" xfId="0" applyFill="1" applyBorder="1" applyAlignment="1">
      <alignment horizontal="center" wrapText="1"/>
    </xf>
    <xf numFmtId="0" fontId="0" fillId="11" borderId="19" xfId="0" applyFill="1" applyBorder="1" applyAlignment="1">
      <alignment horizontal="center" wrapText="1"/>
    </xf>
    <xf numFmtId="0" fontId="0" fillId="11" borderId="20" xfId="0" applyFill="1" applyBorder="1" applyAlignment="1">
      <alignment horizontal="center" wrapText="1"/>
    </xf>
    <xf numFmtId="0" fontId="0" fillId="11" borderId="20" xfId="0" applyFill="1" applyBorder="1" applyAlignment="1">
      <alignment horizontal="left" wrapText="1"/>
    </xf>
    <xf numFmtId="0" fontId="3" fillId="11" borderId="39" xfId="0" applyFont="1" applyFill="1" applyBorder="1" applyAlignment="1">
      <alignment vertical="center" wrapText="1"/>
    </xf>
    <xf numFmtId="0" fontId="0" fillId="11" borderId="39" xfId="0" applyFill="1" applyBorder="1" applyAlignment="1">
      <alignment horizontal="center" vertical="center" wrapText="1"/>
    </xf>
    <xf numFmtId="0" fontId="0" fillId="11" borderId="39" xfId="0" applyFill="1" applyBorder="1" applyAlignment="1">
      <alignment horizontal="left" vertical="center" wrapText="1"/>
    </xf>
    <xf numFmtId="0" fontId="4" fillId="11" borderId="12" xfId="0" applyFont="1" applyFill="1" applyBorder="1" applyAlignment="1">
      <alignment vertical="center"/>
    </xf>
    <xf numFmtId="0" fontId="4" fillId="13" borderId="12" xfId="0" applyFont="1" applyFill="1" applyBorder="1" applyAlignment="1">
      <alignment vertical="center"/>
    </xf>
    <xf numFmtId="0" fontId="0" fillId="11" borderId="5" xfId="0" applyFill="1" applyBorder="1" applyAlignment="1">
      <alignment wrapText="1"/>
    </xf>
    <xf numFmtId="0" fontId="0" fillId="11" borderId="5" xfId="0" applyFill="1" applyBorder="1" applyAlignment="1">
      <alignment horizontal="center" wrapText="1"/>
    </xf>
    <xf numFmtId="0" fontId="0" fillId="11" borderId="5" xfId="0" applyFill="1" applyBorder="1" applyAlignment="1">
      <alignment horizontal="left" wrapText="1"/>
    </xf>
    <xf numFmtId="0" fontId="0" fillId="12" borderId="5" xfId="0" applyFill="1" applyBorder="1" applyAlignment="1">
      <alignment horizontal="left" wrapText="1"/>
    </xf>
    <xf numFmtId="0" fontId="0" fillId="13" borderId="26" xfId="0" applyFill="1" applyBorder="1" applyAlignment="1">
      <alignment wrapText="1"/>
    </xf>
    <xf numFmtId="0" fontId="0" fillId="13" borderId="26" xfId="0" applyFill="1" applyBorder="1" applyAlignment="1">
      <alignment horizontal="center" wrapText="1"/>
    </xf>
    <xf numFmtId="0" fontId="0" fillId="13" borderId="26" xfId="0" applyFill="1" applyBorder="1" applyAlignment="1">
      <alignment horizontal="left" wrapText="1"/>
    </xf>
    <xf numFmtId="0" fontId="0" fillId="11" borderId="25" xfId="0" applyFill="1" applyBorder="1" applyAlignment="1">
      <alignment wrapText="1"/>
    </xf>
    <xf numFmtId="0" fontId="0" fillId="13" borderId="50" xfId="0" applyFill="1" applyBorder="1" applyAlignment="1">
      <alignment horizontal="center" wrapText="1"/>
    </xf>
    <xf numFmtId="0" fontId="0" fillId="11" borderId="12" xfId="0" quotePrefix="1" applyFill="1" applyBorder="1" applyAlignment="1">
      <alignment wrapText="1"/>
    </xf>
    <xf numFmtId="0" fontId="0" fillId="11" borderId="13" xfId="0" quotePrefix="1" applyFill="1" applyBorder="1" applyAlignment="1">
      <alignment wrapText="1"/>
    </xf>
    <xf numFmtId="0" fontId="0" fillId="12" borderId="12" xfId="0" applyFill="1" applyBorder="1" applyAlignment="1">
      <alignment horizontal="center" wrapText="1"/>
    </xf>
    <xf numFmtId="0" fontId="0" fillId="12" borderId="22" xfId="0" applyFill="1" applyBorder="1" applyAlignment="1">
      <alignment horizontal="left" wrapText="1"/>
    </xf>
    <xf numFmtId="0" fontId="0" fillId="12" borderId="10" xfId="0" applyFill="1" applyBorder="1" applyAlignment="1">
      <alignment wrapText="1"/>
    </xf>
    <xf numFmtId="0" fontId="0" fillId="12" borderId="10" xfId="0" applyFill="1" applyBorder="1" applyAlignment="1">
      <alignment horizontal="center" wrapText="1"/>
    </xf>
    <xf numFmtId="0" fontId="0" fillId="11" borderId="6" xfId="0" applyFill="1" applyBorder="1" applyAlignment="1">
      <alignment horizontal="left" wrapText="1"/>
    </xf>
    <xf numFmtId="0" fontId="0" fillId="12" borderId="8" xfId="0" applyFill="1" applyBorder="1" applyAlignment="1">
      <alignment wrapText="1"/>
    </xf>
    <xf numFmtId="0" fontId="0" fillId="12" borderId="8" xfId="0" applyFill="1" applyBorder="1" applyAlignment="1">
      <alignment horizontal="center" wrapText="1"/>
    </xf>
    <xf numFmtId="0" fontId="0" fillId="12" borderId="8" xfId="0" applyFill="1" applyBorder="1" applyAlignment="1">
      <alignment horizontal="left" wrapText="1"/>
    </xf>
    <xf numFmtId="0" fontId="6" fillId="12" borderId="10" xfId="0" applyFont="1" applyFill="1" applyBorder="1" applyAlignment="1">
      <alignment horizontal="left" wrapText="1"/>
    </xf>
    <xf numFmtId="0" fontId="0" fillId="11" borderId="11" xfId="0" applyFill="1" applyBorder="1" applyAlignment="1">
      <alignment horizontal="left" wrapText="1"/>
    </xf>
    <xf numFmtId="0" fontId="0" fillId="11" borderId="6" xfId="0" applyFill="1" applyBorder="1" applyAlignment="1">
      <alignment wrapText="1"/>
    </xf>
    <xf numFmtId="0" fontId="0" fillId="11" borderId="7" xfId="0" applyFill="1" applyBorder="1" applyAlignment="1">
      <alignment wrapText="1"/>
    </xf>
    <xf numFmtId="0" fontId="0" fillId="11" borderId="9" xfId="0" applyFill="1" applyBorder="1" applyAlignment="1">
      <alignment wrapText="1"/>
    </xf>
    <xf numFmtId="164" fontId="0" fillId="11" borderId="10" xfId="0" applyNumberFormat="1" applyFill="1" applyBorder="1" applyAlignment="1">
      <alignment horizontal="left" wrapText="1"/>
    </xf>
    <xf numFmtId="0" fontId="0" fillId="11" borderId="14" xfId="0" applyFill="1" applyBorder="1" applyAlignment="1">
      <alignment wrapText="1"/>
    </xf>
    <xf numFmtId="0" fontId="0" fillId="11" borderId="16" xfId="0" applyFill="1" applyBorder="1" applyAlignment="1">
      <alignment wrapText="1"/>
    </xf>
    <xf numFmtId="0" fontId="0" fillId="11" borderId="23" xfId="0" applyFill="1" applyBorder="1" applyAlignment="1">
      <alignment wrapText="1"/>
    </xf>
    <xf numFmtId="0" fontId="0" fillId="11" borderId="14" xfId="0" applyFill="1" applyBorder="1" applyAlignment="1">
      <alignment horizontal="left" wrapText="1"/>
    </xf>
    <xf numFmtId="0" fontId="0" fillId="11" borderId="24" xfId="0" applyFill="1" applyBorder="1" applyAlignment="1">
      <alignment horizontal="center" wrapText="1"/>
    </xf>
    <xf numFmtId="0" fontId="0" fillId="11" borderId="16" xfId="0" applyFill="1" applyBorder="1" applyAlignment="1">
      <alignment horizontal="left" wrapText="1"/>
    </xf>
    <xf numFmtId="0" fontId="0" fillId="11" borderId="17" xfId="0" applyFill="1" applyBorder="1" applyAlignment="1">
      <alignment wrapText="1"/>
    </xf>
    <xf numFmtId="1" fontId="0" fillId="11" borderId="6" xfId="0" applyNumberFormat="1" applyFill="1" applyBorder="1" applyAlignment="1">
      <alignment horizontal="left" wrapText="1"/>
    </xf>
    <xf numFmtId="164" fontId="0" fillId="12" borderId="12" xfId="0" applyNumberFormat="1" applyFill="1" applyBorder="1" applyAlignment="1">
      <alignment horizontal="left" vertical="center" wrapText="1"/>
    </xf>
    <xf numFmtId="0" fontId="10" fillId="11" borderId="12" xfId="0" applyFont="1" applyFill="1" applyBorder="1" applyAlignment="1">
      <alignment horizontal="left" vertical="center"/>
    </xf>
    <xf numFmtId="0" fontId="10" fillId="13" borderId="12" xfId="0" applyFont="1" applyFill="1" applyBorder="1" applyAlignment="1">
      <alignment horizontal="left" vertical="center"/>
    </xf>
    <xf numFmtId="164" fontId="0" fillId="13" borderId="12" xfId="0" applyNumberFormat="1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/>
    </xf>
    <xf numFmtId="0" fontId="0" fillId="11" borderId="25" xfId="0" applyFill="1" applyBorder="1" applyAlignment="1">
      <alignment horizontal="left" vertical="center" wrapText="1"/>
    </xf>
    <xf numFmtId="0" fontId="0" fillId="12" borderId="25" xfId="0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 vertical="center"/>
    </xf>
    <xf numFmtId="0" fontId="0" fillId="12" borderId="0" xfId="0" applyFill="1"/>
    <xf numFmtId="0" fontId="2" fillId="12" borderId="26" xfId="0" applyFont="1" applyFill="1" applyBorder="1" applyAlignment="1">
      <alignment wrapText="1"/>
    </xf>
    <xf numFmtId="0" fontId="0" fillId="11" borderId="6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left" vertical="center" wrapText="1"/>
    </xf>
    <xf numFmtId="0" fontId="0" fillId="14" borderId="12" xfId="0" applyFill="1" applyBorder="1" applyAlignment="1">
      <alignment horizontal="center" wrapText="1"/>
    </xf>
    <xf numFmtId="0" fontId="2" fillId="11" borderId="12" xfId="0" applyFont="1" applyFill="1" applyBorder="1" applyAlignment="1">
      <alignment horizontal="left" wrapText="1"/>
    </xf>
    <xf numFmtId="0" fontId="0" fillId="15" borderId="12" xfId="0" applyFill="1" applyBorder="1" applyAlignment="1">
      <alignment horizontal="center" wrapText="1"/>
    </xf>
    <xf numFmtId="4" fontId="0" fillId="11" borderId="8" xfId="0" applyNumberFormat="1" applyFill="1" applyBorder="1" applyAlignment="1">
      <alignment wrapText="1"/>
    </xf>
    <xf numFmtId="0" fontId="10" fillId="11" borderId="20" xfId="0" applyFont="1" applyFill="1" applyBorder="1" applyAlignment="1">
      <alignment horizontal="left"/>
    </xf>
    <xf numFmtId="0" fontId="0" fillId="11" borderId="22" xfId="0" applyFill="1" applyBorder="1" applyAlignment="1">
      <alignment horizontal="left" wrapText="1"/>
    </xf>
    <xf numFmtId="0" fontId="1" fillId="12" borderId="0" xfId="0" applyFont="1" applyFill="1"/>
    <xf numFmtId="0" fontId="2" fillId="11" borderId="12" xfId="0" applyFont="1" applyFill="1" applyBorder="1"/>
    <xf numFmtId="0" fontId="0" fillId="11" borderId="12" xfId="0" applyFill="1" applyBorder="1" applyAlignment="1">
      <alignment horizontal="left"/>
    </xf>
    <xf numFmtId="0" fontId="0" fillId="11" borderId="10" xfId="0" applyFill="1" applyBorder="1"/>
    <xf numFmtId="0" fontId="0" fillId="11" borderId="10" xfId="0" quotePrefix="1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wrapText="1"/>
    </xf>
    <xf numFmtId="0" fontId="0" fillId="11" borderId="3" xfId="0" applyFill="1" applyBorder="1" applyAlignment="1">
      <alignment wrapText="1"/>
    </xf>
    <xf numFmtId="0" fontId="0" fillId="11" borderId="3" xfId="0" applyFill="1" applyBorder="1" applyAlignment="1">
      <alignment horizontal="left" wrapText="1"/>
    </xf>
    <xf numFmtId="0" fontId="0" fillId="11" borderId="4" xfId="0" applyFill="1" applyBorder="1" applyAlignment="1">
      <alignment horizontal="left" wrapText="1"/>
    </xf>
    <xf numFmtId="0" fontId="7" fillId="11" borderId="39" xfId="0" applyFont="1" applyFill="1" applyBorder="1" applyAlignment="1">
      <alignment horizontal="left" vertical="center"/>
    </xf>
    <xf numFmtId="0" fontId="0" fillId="11" borderId="10" xfId="0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left" vertical="center"/>
    </xf>
    <xf numFmtId="0" fontId="0" fillId="11" borderId="34" xfId="0" applyFill="1" applyBorder="1" applyAlignment="1">
      <alignment horizontal="center" wrapText="1"/>
    </xf>
    <xf numFmtId="0" fontId="0" fillId="11" borderId="34" xfId="0" applyFill="1" applyBorder="1" applyAlignment="1">
      <alignment wrapText="1"/>
    </xf>
    <xf numFmtId="0" fontId="0" fillId="11" borderId="34" xfId="0" applyFill="1" applyBorder="1" applyAlignment="1">
      <alignment horizontal="left" wrapText="1"/>
    </xf>
    <xf numFmtId="0" fontId="2" fillId="11" borderId="20" xfId="0" applyFont="1" applyFill="1" applyBorder="1" applyAlignment="1">
      <alignment horizontal="center" wrapText="1"/>
    </xf>
    <xf numFmtId="0" fontId="0" fillId="11" borderId="35" xfId="0" applyFill="1" applyBorder="1" applyAlignment="1">
      <alignment wrapText="1"/>
    </xf>
    <xf numFmtId="0" fontId="2" fillId="11" borderId="12" xfId="0" applyFont="1" applyFill="1" applyBorder="1" applyAlignment="1">
      <alignment horizontal="center" vertical="center" wrapText="1"/>
    </xf>
    <xf numFmtId="0" fontId="0" fillId="11" borderId="28" xfId="0" applyFill="1" applyBorder="1" applyAlignment="1">
      <alignment horizontal="center" wrapText="1"/>
    </xf>
    <xf numFmtId="0" fontId="0" fillId="11" borderId="28" xfId="0" applyFill="1" applyBorder="1" applyAlignment="1">
      <alignment horizontal="center" vertical="center" wrapText="1"/>
    </xf>
    <xf numFmtId="2" fontId="0" fillId="11" borderId="12" xfId="0" applyNumberFormat="1" applyFill="1" applyBorder="1" applyAlignment="1">
      <alignment horizontal="center"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11" borderId="26" xfId="0" applyFill="1" applyBorder="1" applyAlignment="1">
      <alignment vertical="center" wrapText="1"/>
    </xf>
    <xf numFmtId="0" fontId="0" fillId="11" borderId="26" xfId="0" applyFill="1" applyBorder="1" applyAlignment="1">
      <alignment horizontal="left" vertical="center" wrapText="1"/>
    </xf>
    <xf numFmtId="0" fontId="6" fillId="11" borderId="12" xfId="0" applyFont="1" applyFill="1" applyBorder="1" applyAlignment="1">
      <alignment wrapText="1"/>
    </xf>
    <xf numFmtId="0" fontId="6" fillId="11" borderId="12" xfId="0" applyFont="1" applyFill="1" applyBorder="1" applyAlignment="1">
      <alignment vertical="center" wrapText="1"/>
    </xf>
    <xf numFmtId="0" fontId="0" fillId="11" borderId="13" xfId="0" applyFill="1" applyBorder="1" applyAlignment="1">
      <alignment horizontal="center" wrapText="1"/>
    </xf>
    <xf numFmtId="0" fontId="1" fillId="11" borderId="0" xfId="0" applyFont="1" applyFill="1" applyAlignment="1">
      <alignment horizontal="center" vertical="center"/>
    </xf>
    <xf numFmtId="0" fontId="0" fillId="11" borderId="3" xfId="0" applyFill="1" applyBorder="1" applyAlignment="1">
      <alignment vertical="center" wrapText="1"/>
    </xf>
    <xf numFmtId="0" fontId="0" fillId="11" borderId="3" xfId="0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 wrapText="1"/>
    </xf>
    <xf numFmtId="0" fontId="0" fillId="17" borderId="12" xfId="0" applyFill="1" applyBorder="1" applyAlignment="1">
      <alignment horizontal="center" vertical="center"/>
    </xf>
    <xf numFmtId="0" fontId="1" fillId="16" borderId="12" xfId="0" applyFont="1" applyFill="1" applyBorder="1" applyAlignment="1">
      <alignment vertical="center"/>
    </xf>
    <xf numFmtId="165" fontId="1" fillId="16" borderId="12" xfId="0" applyNumberFormat="1" applyFont="1" applyFill="1" applyBorder="1" applyAlignment="1">
      <alignment vertical="center"/>
    </xf>
    <xf numFmtId="0" fontId="0" fillId="12" borderId="50" xfId="0" applyFill="1" applyBorder="1" applyAlignment="1">
      <alignment horizontal="center" wrapText="1"/>
    </xf>
    <xf numFmtId="0" fontId="0" fillId="12" borderId="50" xfId="0" applyFill="1" applyBorder="1" applyAlignment="1">
      <alignment horizontal="center" vertical="center" wrapText="1"/>
    </xf>
    <xf numFmtId="0" fontId="0" fillId="12" borderId="8" xfId="0" applyFill="1" applyBorder="1" applyAlignment="1">
      <alignment vertical="center" wrapText="1"/>
    </xf>
    <xf numFmtId="0" fontId="0" fillId="12" borderId="12" xfId="0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0" fillId="18" borderId="8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left" vertical="center" wrapText="1"/>
    </xf>
    <xf numFmtId="0" fontId="2" fillId="19" borderId="25" xfId="0" applyFont="1" applyFill="1" applyBorder="1" applyAlignment="1">
      <alignment wrapText="1"/>
    </xf>
    <xf numFmtId="0" fontId="2" fillId="19" borderId="12" xfId="0" applyFont="1" applyFill="1" applyBorder="1" applyAlignment="1">
      <alignment vertical="center" wrapText="1"/>
    </xf>
    <xf numFmtId="0" fontId="0" fillId="11" borderId="15" xfId="0" applyFill="1" applyBorder="1" applyAlignment="1">
      <alignment horizontal="center" wrapText="1"/>
    </xf>
    <xf numFmtId="0" fontId="0" fillId="11" borderId="13" xfId="0" quotePrefix="1" applyFill="1" applyBorder="1" applyAlignment="1">
      <alignment horizontal="center" vertical="center" wrapText="1"/>
    </xf>
    <xf numFmtId="0" fontId="0" fillId="11" borderId="25" xfId="0" applyFill="1" applyBorder="1" applyAlignment="1">
      <alignment vertical="center" wrapText="1"/>
    </xf>
    <xf numFmtId="0" fontId="0" fillId="11" borderId="36" xfId="0" applyFill="1" applyBorder="1" applyAlignment="1">
      <alignment horizontal="left" vertical="center" wrapText="1"/>
    </xf>
    <xf numFmtId="164" fontId="0" fillId="11" borderId="18" xfId="0" applyNumberFormat="1" applyFill="1" applyBorder="1" applyAlignment="1">
      <alignment horizontal="left" wrapText="1"/>
    </xf>
    <xf numFmtId="0" fontId="0" fillId="20" borderId="12" xfId="0" applyFill="1" applyBorder="1" applyAlignment="1">
      <alignment horizontal="center" vertical="center" wrapText="1"/>
    </xf>
    <xf numFmtId="0" fontId="0" fillId="20" borderId="12" xfId="0" applyFill="1" applyBorder="1" applyAlignment="1">
      <alignment vertical="center" wrapText="1"/>
    </xf>
    <xf numFmtId="0" fontId="0" fillId="20" borderId="12" xfId="0" applyFill="1" applyBorder="1" applyAlignment="1">
      <alignment horizontal="center" wrapText="1"/>
    </xf>
    <xf numFmtId="0" fontId="0" fillId="20" borderId="12" xfId="0" applyFill="1" applyBorder="1" applyAlignment="1">
      <alignment horizontal="left" wrapText="1"/>
    </xf>
    <xf numFmtId="0" fontId="0" fillId="20" borderId="12" xfId="0" applyFill="1" applyBorder="1" applyAlignment="1">
      <alignment wrapText="1"/>
    </xf>
    <xf numFmtId="2" fontId="0" fillId="20" borderId="12" xfId="0" applyNumberFormat="1" applyFill="1" applyBorder="1" applyAlignment="1">
      <alignment horizontal="center" wrapText="1"/>
    </xf>
    <xf numFmtId="2" fontId="0" fillId="20" borderId="13" xfId="0" applyNumberFormat="1" applyFill="1" applyBorder="1" applyAlignment="1">
      <alignment horizontal="center" wrapText="1"/>
    </xf>
    <xf numFmtId="0" fontId="0" fillId="20" borderId="0" xfId="0" applyFill="1"/>
    <xf numFmtId="0" fontId="0" fillId="21" borderId="0" xfId="0" applyFill="1"/>
    <xf numFmtId="165" fontId="0" fillId="21" borderId="12" xfId="0" applyNumberFormat="1" applyFill="1" applyBorder="1"/>
    <xf numFmtId="165" fontId="0" fillId="20" borderId="12" xfId="0" applyNumberFormat="1" applyFill="1" applyBorder="1"/>
    <xf numFmtId="0" fontId="0" fillId="21" borderId="12" xfId="0" applyFill="1" applyBorder="1" applyAlignment="1">
      <alignment horizontal="center" vertical="center" wrapText="1"/>
    </xf>
    <xf numFmtId="0" fontId="0" fillId="21" borderId="12" xfId="0" applyFill="1" applyBorder="1" applyAlignment="1">
      <alignment vertical="center" wrapText="1"/>
    </xf>
    <xf numFmtId="0" fontId="0" fillId="21" borderId="12" xfId="0" applyFill="1" applyBorder="1" applyAlignment="1">
      <alignment horizontal="left" vertical="center" wrapText="1"/>
    </xf>
    <xf numFmtId="0" fontId="0" fillId="12" borderId="0" xfId="0" applyFill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16" fillId="0" borderId="12" xfId="0" applyNumberFormat="1" applyFont="1" applyBorder="1"/>
    <xf numFmtId="0" fontId="16" fillId="0" borderId="12" xfId="0" applyFont="1" applyBorder="1"/>
    <xf numFmtId="1" fontId="15" fillId="16" borderId="66" xfId="0" applyNumberFormat="1" applyFont="1" applyFill="1" applyBorder="1"/>
    <xf numFmtId="0" fontId="15" fillId="16" borderId="13" xfId="0" applyFont="1" applyFill="1" applyBorder="1"/>
    <xf numFmtId="1" fontId="15" fillId="16" borderId="67" xfId="0" applyNumberFormat="1" applyFont="1" applyFill="1" applyBorder="1"/>
    <xf numFmtId="165" fontId="12" fillId="16" borderId="12" xfId="0" applyNumberFormat="1" applyFont="1" applyFill="1" applyBorder="1"/>
    <xf numFmtId="0" fontId="2" fillId="0" borderId="2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5" fontId="12" fillId="0" borderId="0" xfId="0" applyNumberFormat="1" applyFont="1"/>
    <xf numFmtId="165" fontId="16" fillId="16" borderId="66" xfId="0" applyNumberFormat="1" applyFont="1" applyFill="1" applyBorder="1"/>
    <xf numFmtId="165" fontId="16" fillId="16" borderId="13" xfId="0" applyNumberFormat="1" applyFont="1" applyFill="1" applyBorder="1"/>
    <xf numFmtId="0" fontId="1" fillId="16" borderId="12" xfId="0" applyFont="1" applyFill="1" applyBorder="1"/>
    <xf numFmtId="0" fontId="14" fillId="22" borderId="0" xfId="0" applyFont="1" applyFill="1" applyAlignment="1">
      <alignment horizontal="center" vertical="center" wrapText="1"/>
    </xf>
    <xf numFmtId="0" fontId="11" fillId="22" borderId="12" xfId="0" applyFont="1" applyFill="1" applyBorder="1" applyAlignment="1">
      <alignment horizontal="center" vertical="center"/>
    </xf>
    <xf numFmtId="0" fontId="1" fillId="22" borderId="12" xfId="0" applyFont="1" applyFill="1" applyBorder="1" applyAlignment="1">
      <alignment horizontal="center" vertical="center"/>
    </xf>
    <xf numFmtId="0" fontId="16" fillId="22" borderId="12" xfId="0" applyFont="1" applyFill="1" applyBorder="1"/>
    <xf numFmtId="2" fontId="16" fillId="16" borderId="22" xfId="0" applyNumberFormat="1" applyFont="1" applyFill="1" applyBorder="1"/>
    <xf numFmtId="0" fontId="15" fillId="16" borderId="65" xfId="0" applyFont="1" applyFill="1" applyBorder="1" applyAlignment="1">
      <alignment horizontal="center" vertical="center"/>
    </xf>
    <xf numFmtId="0" fontId="0" fillId="20" borderId="25" xfId="0" applyFill="1" applyBorder="1" applyAlignment="1">
      <alignment vertical="center" wrapText="1"/>
    </xf>
    <xf numFmtId="0" fontId="0" fillId="20" borderId="22" xfId="0" applyFill="1" applyBorder="1" applyAlignment="1">
      <alignment horizontal="left" vertical="center" wrapText="1"/>
    </xf>
    <xf numFmtId="0" fontId="0" fillId="20" borderId="25" xfId="0" applyFill="1" applyBorder="1" applyAlignment="1">
      <alignment horizontal="center" wrapText="1"/>
    </xf>
    <xf numFmtId="0" fontId="0" fillId="20" borderId="36" xfId="0" applyFill="1" applyBorder="1" applyAlignment="1">
      <alignment horizontal="left" vertical="center" wrapText="1"/>
    </xf>
    <xf numFmtId="0" fontId="1" fillId="20" borderId="0" xfId="0" applyFont="1" applyFill="1"/>
    <xf numFmtId="165" fontId="1" fillId="20" borderId="12" xfId="0" applyNumberFormat="1" applyFont="1" applyFill="1" applyBorder="1"/>
    <xf numFmtId="165" fontId="0" fillId="20" borderId="0" xfId="0" applyNumberFormat="1" applyFill="1"/>
    <xf numFmtId="0" fontId="0" fillId="20" borderId="10" xfId="0" applyFill="1" applyBorder="1" applyAlignment="1">
      <alignment horizontal="left" wrapText="1"/>
    </xf>
    <xf numFmtId="165" fontId="0" fillId="11" borderId="0" xfId="0" applyNumberFormat="1" applyFill="1"/>
    <xf numFmtId="2" fontId="2" fillId="0" borderId="12" xfId="0" applyNumberFormat="1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wrapText="1"/>
    </xf>
    <xf numFmtId="0" fontId="13" fillId="16" borderId="0" xfId="0" applyFont="1" applyFill="1" applyAlignment="1">
      <alignment horizontal="center" vertical="center" wrapText="1"/>
    </xf>
    <xf numFmtId="165" fontId="1" fillId="16" borderId="0" xfId="0" applyNumberFormat="1" applyFont="1" applyFill="1" applyAlignment="1">
      <alignment vertical="center"/>
    </xf>
    <xf numFmtId="165" fontId="17" fillId="16" borderId="11" xfId="0" applyNumberFormat="1" applyFont="1" applyFill="1" applyBorder="1"/>
    <xf numFmtId="165" fontId="14" fillId="16" borderId="12" xfId="0" applyNumberFormat="1" applyFont="1" applyFill="1" applyBorder="1"/>
    <xf numFmtId="165" fontId="0" fillId="23" borderId="12" xfId="0" applyNumberFormat="1" applyFill="1" applyBorder="1"/>
    <xf numFmtId="0" fontId="0" fillId="0" borderId="20" xfId="0" applyBorder="1" applyAlignment="1">
      <alignment horizontal="center" wrapText="1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0" fontId="6" fillId="0" borderId="12" xfId="0" applyFont="1" applyBorder="1" applyAlignment="1">
      <alignment vertical="center" wrapText="1"/>
    </xf>
    <xf numFmtId="0" fontId="0" fillId="0" borderId="12" xfId="0" quotePrefix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 applyAlignment="1">
      <alignment horizontal="left" vertical="center" wrapText="1"/>
    </xf>
    <xf numFmtId="0" fontId="0" fillId="0" borderId="10" xfId="0" quotePrefix="1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7" fillId="0" borderId="3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10" xfId="0" applyBorder="1"/>
    <xf numFmtId="0" fontId="2" fillId="0" borderId="12" xfId="0" applyFont="1" applyBorder="1" applyAlignment="1">
      <alignment horizontal="left" wrapText="1"/>
    </xf>
    <xf numFmtId="4" fontId="0" fillId="0" borderId="8" xfId="0" applyNumberFormat="1" applyBorder="1" applyAlignment="1">
      <alignment wrapText="1"/>
    </xf>
    <xf numFmtId="0" fontId="10" fillId="0" borderId="20" xfId="0" applyFont="1" applyBorder="1" applyAlignment="1">
      <alignment horizontal="left"/>
    </xf>
    <xf numFmtId="0" fontId="0" fillId="0" borderId="25" xfId="0" applyBorder="1" applyAlignment="1">
      <alignment horizontal="left" vertical="center" wrapText="1"/>
    </xf>
    <xf numFmtId="0" fontId="0" fillId="0" borderId="12" xfId="0" quotePrefix="1" applyBorder="1" applyAlignment="1">
      <alignment wrapText="1"/>
    </xf>
    <xf numFmtId="164" fontId="0" fillId="0" borderId="18" xfId="0" applyNumberFormat="1" applyBorder="1" applyAlignment="1">
      <alignment horizontal="left" wrapText="1"/>
    </xf>
    <xf numFmtId="0" fontId="2" fillId="0" borderId="26" xfId="0" applyFont="1" applyBorder="1" applyAlignment="1">
      <alignment wrapText="1"/>
    </xf>
    <xf numFmtId="1" fontId="0" fillId="0" borderId="6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164" fontId="0" fillId="0" borderId="10" xfId="0" applyNumberForma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0" fillId="0" borderId="54" xfId="0" applyBorder="1" applyAlignment="1">
      <alignment horizontal="center" wrapText="1"/>
    </xf>
    <xf numFmtId="0" fontId="0" fillId="0" borderId="13" xfId="0" quotePrefix="1" applyBorder="1" applyAlignment="1">
      <alignment wrapText="1"/>
    </xf>
    <xf numFmtId="0" fontId="0" fillId="0" borderId="13" xfId="0" quotePrefix="1" applyBorder="1" applyAlignment="1">
      <alignment horizontal="center" vertical="center" wrapText="1"/>
    </xf>
    <xf numFmtId="0" fontId="3" fillId="0" borderId="39" xfId="0" applyFont="1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9" xfId="0" applyBorder="1" applyAlignment="1">
      <alignment horizontal="left" vertical="center" wrapText="1"/>
    </xf>
    <xf numFmtId="0" fontId="4" fillId="0" borderId="12" xfId="0" applyFont="1" applyBorder="1" applyAlignment="1">
      <alignment vertical="center"/>
    </xf>
    <xf numFmtId="0" fontId="0" fillId="0" borderId="25" xfId="0" quotePrefix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wrapText="1"/>
    </xf>
    <xf numFmtId="0" fontId="0" fillId="0" borderId="27" xfId="0" applyBorder="1"/>
    <xf numFmtId="0" fontId="0" fillId="0" borderId="53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2" xfId="0" applyBorder="1" applyAlignment="1">
      <alignment vertical="top" wrapText="1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2" fontId="0" fillId="0" borderId="12" xfId="0" quotePrefix="1" applyNumberFormat="1" applyBorder="1" applyAlignment="1">
      <alignment horizontal="center" vertical="center" wrapText="1"/>
    </xf>
    <xf numFmtId="2" fontId="0" fillId="0" borderId="13" xfId="0" quotePrefix="1" applyNumberFormat="1" applyBorder="1" applyAlignment="1">
      <alignment horizontal="center" vertical="center" wrapText="1"/>
    </xf>
    <xf numFmtId="0" fontId="9" fillId="0" borderId="26" xfId="0" applyFont="1" applyBorder="1"/>
    <xf numFmtId="0" fontId="0" fillId="24" borderId="12" xfId="0" applyFill="1" applyBorder="1" applyAlignment="1">
      <alignment wrapText="1"/>
    </xf>
    <xf numFmtId="0" fontId="0" fillId="24" borderId="12" xfId="0" applyFill="1" applyBorder="1" applyAlignment="1">
      <alignment horizontal="center" wrapText="1"/>
    </xf>
    <xf numFmtId="0" fontId="0" fillId="24" borderId="12" xfId="0" applyFill="1" applyBorder="1" applyAlignment="1">
      <alignment horizontal="left" wrapText="1"/>
    </xf>
    <xf numFmtId="2" fontId="0" fillId="25" borderId="12" xfId="0" applyNumberFormat="1" applyFill="1" applyBorder="1" applyAlignment="1">
      <alignment horizontal="center" wrapText="1"/>
    </xf>
    <xf numFmtId="2" fontId="0" fillId="25" borderId="13" xfId="0" applyNumberFormat="1" applyFill="1" applyBorder="1" applyAlignment="1">
      <alignment horizontal="center" wrapText="1"/>
    </xf>
    <xf numFmtId="0" fontId="0" fillId="25" borderId="0" xfId="0" applyFill="1"/>
    <xf numFmtId="0" fontId="0" fillId="24" borderId="0" xfId="0" applyFill="1"/>
    <xf numFmtId="165" fontId="0" fillId="25" borderId="12" xfId="0" applyNumberFormat="1" applyFill="1" applyBorder="1"/>
    <xf numFmtId="165" fontId="0" fillId="24" borderId="12" xfId="0" applyNumberFormat="1" applyFill="1" applyBorder="1"/>
    <xf numFmtId="165" fontId="0" fillId="16" borderId="12" xfId="0" applyNumberFormat="1" applyFill="1" applyBorder="1"/>
    <xf numFmtId="0" fontId="0" fillId="9" borderId="12" xfId="0" applyFill="1" applyBorder="1" applyAlignment="1">
      <alignment horizontal="center" wrapText="1"/>
    </xf>
    <xf numFmtId="0" fontId="0" fillId="9" borderId="12" xfId="0" applyFill="1" applyBorder="1" applyAlignment="1">
      <alignment horizontal="left" wrapText="1"/>
    </xf>
    <xf numFmtId="49" fontId="0" fillId="0" borderId="12" xfId="0" applyNumberFormat="1" applyBorder="1" applyAlignment="1">
      <alignment horizontal="center" wrapText="1"/>
    </xf>
    <xf numFmtId="0" fontId="0" fillId="8" borderId="22" xfId="0" quotePrefix="1" applyFill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4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76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48" xfId="0" applyFont="1" applyBorder="1" applyAlignment="1">
      <alignment horizontal="center" vertical="center" wrapText="1"/>
    </xf>
    <xf numFmtId="0" fontId="19" fillId="0" borderId="8" xfId="0" applyFont="1" applyBorder="1" applyAlignment="1">
      <alignment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49" xfId="0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left" vertical="center" wrapText="1"/>
    </xf>
    <xf numFmtId="0" fontId="19" fillId="3" borderId="12" xfId="0" applyFont="1" applyFill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20" fillId="0" borderId="8" xfId="0" applyFont="1" applyBorder="1" applyAlignment="1">
      <alignment horizontal="center" vertical="center" wrapText="1"/>
    </xf>
    <xf numFmtId="0" fontId="19" fillId="0" borderId="77" xfId="0" applyFont="1" applyBorder="1" applyAlignment="1">
      <alignment horizontal="center" vertical="center" wrapText="1"/>
    </xf>
    <xf numFmtId="0" fontId="19" fillId="0" borderId="78" xfId="0" applyFont="1" applyBorder="1" applyAlignment="1">
      <alignment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53" xfId="0" applyFont="1" applyBorder="1" applyAlignment="1">
      <alignment horizontal="center" vertical="center" wrapText="1"/>
    </xf>
    <xf numFmtId="0" fontId="19" fillId="0" borderId="33" xfId="0" applyFont="1" applyBorder="1" applyAlignment="1">
      <alignment vertical="center" wrapText="1"/>
    </xf>
    <xf numFmtId="0" fontId="19" fillId="0" borderId="54" xfId="0" applyFont="1" applyBorder="1" applyAlignment="1">
      <alignment horizontal="center" vertical="center" wrapText="1"/>
    </xf>
    <xf numFmtId="0" fontId="21" fillId="0" borderId="26" xfId="0" applyFont="1" applyBorder="1" applyAlignment="1">
      <alignment vertical="center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8" borderId="18" xfId="0" applyFont="1" applyFill="1" applyBorder="1" applyAlignment="1">
      <alignment horizontal="center" vertical="center" wrapText="1"/>
    </xf>
    <xf numFmtId="0" fontId="19" fillId="8" borderId="12" xfId="0" applyFont="1" applyFill="1" applyBorder="1" applyAlignment="1">
      <alignment vertical="center" wrapText="1"/>
    </xf>
    <xf numFmtId="0" fontId="19" fillId="8" borderId="19" xfId="0" applyFont="1" applyFill="1" applyBorder="1" applyAlignment="1">
      <alignment horizontal="center" vertical="center" wrapText="1"/>
    </xf>
    <xf numFmtId="0" fontId="19" fillId="8" borderId="8" xfId="0" applyFont="1" applyFill="1" applyBorder="1" applyAlignment="1">
      <alignment horizontal="left" vertical="center" wrapText="1"/>
    </xf>
    <xf numFmtId="0" fontId="19" fillId="8" borderId="8" xfId="0" applyFont="1" applyFill="1" applyBorder="1" applyAlignment="1">
      <alignment horizontal="center" vertical="center" wrapText="1"/>
    </xf>
    <xf numFmtId="0" fontId="19" fillId="8" borderId="8" xfId="0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left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164" fontId="19" fillId="0" borderId="8" xfId="0" applyNumberFormat="1" applyFont="1" applyBorder="1" applyAlignment="1">
      <alignment horizontal="left" vertical="center" wrapText="1"/>
    </xf>
    <xf numFmtId="0" fontId="19" fillId="8" borderId="12" xfId="0" applyFont="1" applyFill="1" applyBorder="1" applyAlignment="1">
      <alignment horizontal="center" vertical="center" wrapText="1"/>
    </xf>
    <xf numFmtId="0" fontId="19" fillId="8" borderId="12" xfId="0" applyFont="1" applyFill="1" applyBorder="1" applyAlignment="1">
      <alignment horizontal="left" vertical="center" wrapText="1"/>
    </xf>
    <xf numFmtId="0" fontId="19" fillId="8" borderId="22" xfId="0" applyFont="1" applyFill="1" applyBorder="1" applyAlignment="1">
      <alignment horizontal="center" vertical="center" wrapText="1"/>
    </xf>
    <xf numFmtId="0" fontId="19" fillId="0" borderId="79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15" xfId="0" applyFont="1" applyBorder="1" applyAlignment="1">
      <alignment horizontal="left" vertical="center" wrapText="1"/>
    </xf>
    <xf numFmtId="164" fontId="19" fillId="0" borderId="12" xfId="0" applyNumberFormat="1" applyFont="1" applyBorder="1" applyAlignment="1">
      <alignment horizontal="left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8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19" fillId="0" borderId="64" xfId="0" applyFont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 wrapText="1"/>
    </xf>
    <xf numFmtId="0" fontId="19" fillId="8" borderId="10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left" vertical="center" wrapText="1"/>
    </xf>
    <xf numFmtId="0" fontId="19" fillId="0" borderId="69" xfId="0" applyFont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8" xfId="0" applyFont="1" applyFill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28" xfId="0" applyFont="1" applyBorder="1" applyAlignment="1">
      <alignment vertical="center"/>
    </xf>
    <xf numFmtId="0" fontId="20" fillId="0" borderId="28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left" vertical="center"/>
    </xf>
    <xf numFmtId="0" fontId="19" fillId="0" borderId="31" xfId="0" applyFont="1" applyBorder="1" applyAlignment="1">
      <alignment horizontal="center" vertical="center"/>
    </xf>
    <xf numFmtId="0" fontId="19" fillId="0" borderId="17" xfId="0" applyFont="1" applyBorder="1" applyAlignment="1">
      <alignment horizontal="left" vertical="center" wrapText="1"/>
    </xf>
    <xf numFmtId="0" fontId="19" fillId="8" borderId="10" xfId="0" applyFont="1" applyFill="1" applyBorder="1" applyAlignment="1">
      <alignment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left" vertical="center" wrapText="1"/>
    </xf>
    <xf numFmtId="0" fontId="19" fillId="0" borderId="20" xfId="0" applyFont="1" applyBorder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left" vertical="center" wrapText="1"/>
    </xf>
    <xf numFmtId="0" fontId="19" fillId="0" borderId="28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86" xfId="0" applyFont="1" applyBorder="1" applyAlignment="1">
      <alignment vertical="center" wrapText="1"/>
    </xf>
    <xf numFmtId="0" fontId="19" fillId="0" borderId="82" xfId="0" applyFont="1" applyBorder="1" applyAlignment="1">
      <alignment horizontal="center" vertical="center" wrapText="1"/>
    </xf>
    <xf numFmtId="0" fontId="19" fillId="0" borderId="82" xfId="0" applyFont="1" applyBorder="1" applyAlignment="1">
      <alignment horizontal="left" vertical="center" wrapText="1"/>
    </xf>
    <xf numFmtId="0" fontId="19" fillId="3" borderId="17" xfId="0" applyFont="1" applyFill="1" applyBorder="1" applyAlignment="1">
      <alignment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left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9" fillId="29" borderId="96" xfId="0" applyFont="1" applyFill="1" applyBorder="1" applyAlignment="1">
      <alignment vertical="center" wrapText="1"/>
    </xf>
    <xf numFmtId="0" fontId="19" fillId="29" borderId="96" xfId="0" applyFont="1" applyFill="1" applyBorder="1" applyAlignment="1">
      <alignment horizontal="center" vertical="center" wrapText="1"/>
    </xf>
    <xf numFmtId="0" fontId="19" fillId="29" borderId="96" xfId="0" applyFont="1" applyFill="1" applyBorder="1" applyAlignment="1">
      <alignment horizontal="left" vertical="center" wrapText="1"/>
    </xf>
    <xf numFmtId="0" fontId="19" fillId="3" borderId="49" xfId="0" applyFont="1" applyFill="1" applyBorder="1" applyAlignment="1">
      <alignment horizontal="center" vertical="center" wrapText="1"/>
    </xf>
    <xf numFmtId="0" fontId="19" fillId="3" borderId="47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0" borderId="84" xfId="0" applyFont="1" applyBorder="1" applyAlignment="1">
      <alignment horizontal="left" vertical="center" wrapText="1"/>
    </xf>
    <xf numFmtId="0" fontId="19" fillId="0" borderId="84" xfId="0" applyFont="1" applyBorder="1" applyAlignment="1">
      <alignment horizontal="center" vertical="center" wrapText="1"/>
    </xf>
    <xf numFmtId="0" fontId="19" fillId="0" borderId="89" xfId="0" applyFont="1" applyBorder="1" applyAlignment="1">
      <alignment horizontal="left" vertical="center" wrapText="1"/>
    </xf>
    <xf numFmtId="0" fontId="19" fillId="0" borderId="89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8" borderId="89" xfId="0" applyFont="1" applyFill="1" applyBorder="1" applyAlignment="1">
      <alignment vertical="center" wrapText="1"/>
    </xf>
    <xf numFmtId="0" fontId="19" fillId="8" borderId="25" xfId="0" applyFont="1" applyFill="1" applyBorder="1" applyAlignment="1">
      <alignment horizontal="center" vertical="center" wrapText="1"/>
    </xf>
    <xf numFmtId="0" fontId="19" fillId="8" borderId="82" xfId="0" applyFont="1" applyFill="1" applyBorder="1" applyAlignment="1">
      <alignment horizontal="center" vertical="center" wrapText="1"/>
    </xf>
    <xf numFmtId="0" fontId="19" fillId="8" borderId="91" xfId="0" applyFont="1" applyFill="1" applyBorder="1" applyAlignment="1">
      <alignment vertical="center" wrapText="1"/>
    </xf>
    <xf numFmtId="0" fontId="19" fillId="8" borderId="84" xfId="0" applyFont="1" applyFill="1" applyBorder="1" applyAlignment="1">
      <alignment horizontal="center" vertical="center" wrapText="1"/>
    </xf>
    <xf numFmtId="0" fontId="22" fillId="0" borderId="82" xfId="0" applyFont="1" applyBorder="1" applyAlignment="1">
      <alignment vertical="center"/>
    </xf>
    <xf numFmtId="0" fontId="22" fillId="0" borderId="84" xfId="0" applyFont="1" applyBorder="1" applyAlignment="1">
      <alignment vertical="center"/>
    </xf>
    <xf numFmtId="0" fontId="19" fillId="8" borderId="82" xfId="0" applyFont="1" applyFill="1" applyBorder="1" applyAlignment="1">
      <alignment vertical="center" wrapText="1"/>
    </xf>
    <xf numFmtId="0" fontId="19" fillId="8" borderId="25" xfId="0" applyFont="1" applyFill="1" applyBorder="1" applyAlignment="1">
      <alignment vertical="center" wrapText="1"/>
    </xf>
    <xf numFmtId="0" fontId="19" fillId="0" borderId="82" xfId="0" applyFont="1" applyBorder="1" applyAlignment="1">
      <alignment vertical="center"/>
    </xf>
    <xf numFmtId="0" fontId="19" fillId="0" borderId="22" xfId="0" applyFont="1" applyBorder="1" applyAlignment="1">
      <alignment horizontal="center" vertical="center"/>
    </xf>
    <xf numFmtId="0" fontId="19" fillId="0" borderId="15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164" fontId="19" fillId="0" borderId="10" xfId="0" applyNumberFormat="1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82" xfId="0" applyFont="1" applyBorder="1" applyAlignment="1">
      <alignment vertical="center" wrapText="1"/>
    </xf>
    <xf numFmtId="0" fontId="19" fillId="28" borderId="82" xfId="0" applyFont="1" applyFill="1" applyBorder="1" applyAlignment="1">
      <alignment horizontal="left" vertical="center" wrapText="1"/>
    </xf>
    <xf numFmtId="0" fontId="19" fillId="28" borderId="89" xfId="0" applyFont="1" applyFill="1" applyBorder="1" applyAlignment="1">
      <alignment horizontal="left" vertical="center" wrapText="1"/>
    </xf>
    <xf numFmtId="2" fontId="19" fillId="28" borderId="82" xfId="0" applyNumberFormat="1" applyFont="1" applyFill="1" applyBorder="1" applyAlignment="1">
      <alignment horizontal="left" vertical="center" wrapText="1"/>
    </xf>
    <xf numFmtId="2" fontId="19" fillId="28" borderId="84" xfId="0" applyNumberFormat="1" applyFont="1" applyFill="1" applyBorder="1" applyAlignment="1">
      <alignment horizontal="left" vertical="center" wrapText="1"/>
    </xf>
    <xf numFmtId="0" fontId="19" fillId="28" borderId="88" xfId="0" applyFont="1" applyFill="1" applyBorder="1" applyAlignment="1">
      <alignment horizontal="center" vertical="center" wrapText="1"/>
    </xf>
    <xf numFmtId="0" fontId="19" fillId="0" borderId="92" xfId="0" applyFont="1" applyBorder="1" applyAlignment="1">
      <alignment horizontal="left" vertical="center" wrapText="1"/>
    </xf>
    <xf numFmtId="0" fontId="19" fillId="0" borderId="88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left" vertical="center"/>
    </xf>
    <xf numFmtId="0" fontId="19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0" borderId="34" xfId="0" applyFont="1" applyBorder="1" applyAlignment="1">
      <alignment vertical="center" wrapText="1"/>
    </xf>
    <xf numFmtId="0" fontId="19" fillId="0" borderId="34" xfId="0" applyFont="1" applyBorder="1" applyAlignment="1">
      <alignment horizontal="left" vertical="center" wrapText="1"/>
    </xf>
    <xf numFmtId="0" fontId="19" fillId="0" borderId="71" xfId="0" applyFont="1" applyBorder="1" applyAlignment="1">
      <alignment horizontal="center" vertical="center" wrapText="1"/>
    </xf>
    <xf numFmtId="0" fontId="19" fillId="0" borderId="75" xfId="0" applyFont="1" applyBorder="1" applyAlignment="1">
      <alignment horizontal="center" vertical="center" wrapText="1"/>
    </xf>
    <xf numFmtId="0" fontId="19" fillId="0" borderId="70" xfId="0" applyFont="1" applyBorder="1" applyAlignment="1">
      <alignment horizontal="left" vertical="center" wrapText="1"/>
    </xf>
    <xf numFmtId="0" fontId="19" fillId="0" borderId="19" xfId="0" applyFont="1" applyBorder="1" applyAlignment="1">
      <alignment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25" xfId="0" applyFont="1" applyBorder="1" applyAlignment="1">
      <alignment vertical="center" wrapText="1"/>
    </xf>
    <xf numFmtId="0" fontId="20" fillId="0" borderId="25" xfId="0" applyFont="1" applyBorder="1" applyAlignment="1">
      <alignment vertical="center" wrapText="1"/>
    </xf>
    <xf numFmtId="0" fontId="19" fillId="8" borderId="22" xfId="0" applyFont="1" applyFill="1" applyBorder="1" applyAlignment="1">
      <alignment horizontal="left" vertical="center" wrapText="1"/>
    </xf>
    <xf numFmtId="0" fontId="19" fillId="0" borderId="70" xfId="0" applyFont="1" applyBorder="1" applyAlignment="1">
      <alignment vertical="center" wrapText="1"/>
    </xf>
    <xf numFmtId="0" fontId="19" fillId="0" borderId="69" xfId="0" applyFont="1" applyBorder="1" applyAlignment="1">
      <alignment horizontal="left" vertical="center" wrapText="1"/>
    </xf>
    <xf numFmtId="0" fontId="19" fillId="0" borderId="70" xfId="0" applyFont="1" applyBorder="1" applyAlignment="1">
      <alignment horizontal="center" vertical="center" wrapText="1"/>
    </xf>
    <xf numFmtId="0" fontId="19" fillId="0" borderId="64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 wrapText="1"/>
    </xf>
    <xf numFmtId="0" fontId="19" fillId="0" borderId="89" xfId="0" applyFont="1" applyBorder="1" applyAlignment="1">
      <alignment vertical="center" wrapText="1"/>
    </xf>
    <xf numFmtId="0" fontId="19" fillId="0" borderId="93" xfId="0" applyFont="1" applyBorder="1" applyAlignment="1">
      <alignment horizontal="center" vertical="center" wrapText="1"/>
    </xf>
    <xf numFmtId="0" fontId="19" fillId="0" borderId="82" xfId="0" applyFont="1" applyBorder="1" applyAlignment="1">
      <alignment horizontal="left" vertical="center"/>
    </xf>
    <xf numFmtId="0" fontId="19" fillId="0" borderId="83" xfId="0" applyFont="1" applyBorder="1" applyAlignment="1">
      <alignment horizontal="center" vertical="center" wrapText="1"/>
    </xf>
    <xf numFmtId="0" fontId="20" fillId="0" borderId="82" xfId="0" applyFont="1" applyBorder="1" applyAlignment="1">
      <alignment vertical="center" wrapText="1"/>
    </xf>
    <xf numFmtId="0" fontId="19" fillId="0" borderId="80" xfId="0" applyFont="1" applyBorder="1" applyAlignment="1">
      <alignment horizontal="center" vertical="center" wrapText="1"/>
    </xf>
    <xf numFmtId="4" fontId="19" fillId="0" borderId="8" xfId="0" applyNumberFormat="1" applyFont="1" applyBorder="1" applyAlignment="1">
      <alignment vertical="center" wrapText="1"/>
    </xf>
    <xf numFmtId="0" fontId="22" fillId="0" borderId="82" xfId="0" applyFont="1" applyBorder="1" applyAlignment="1">
      <alignment horizontal="left" vertical="center"/>
    </xf>
    <xf numFmtId="0" fontId="20" fillId="0" borderId="12" xfId="0" applyFont="1" applyBorder="1" applyAlignment="1">
      <alignment vertical="center"/>
    </xf>
    <xf numFmtId="0" fontId="19" fillId="0" borderId="12" xfId="0" applyFont="1" applyBorder="1" applyAlignment="1">
      <alignment horizontal="left" vertical="center"/>
    </xf>
    <xf numFmtId="0" fontId="19" fillId="0" borderId="26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0" fillId="0" borderId="4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31" xfId="0" applyFont="1" applyBorder="1" applyAlignment="1">
      <alignment vertical="center" wrapText="1"/>
    </xf>
    <xf numFmtId="0" fontId="19" fillId="26" borderId="68" xfId="0" applyFont="1" applyFill="1" applyBorder="1" applyAlignment="1">
      <alignment horizontal="center" vertical="center" wrapText="1"/>
    </xf>
    <xf numFmtId="0" fontId="19" fillId="26" borderId="68" xfId="0" applyFont="1" applyFill="1" applyBorder="1" applyAlignment="1">
      <alignment vertical="center" wrapText="1"/>
    </xf>
    <xf numFmtId="0" fontId="19" fillId="26" borderId="68" xfId="0" applyFont="1" applyFill="1" applyBorder="1" applyAlignment="1">
      <alignment horizontal="left" vertical="center" wrapText="1"/>
    </xf>
    <xf numFmtId="0" fontId="19" fillId="27" borderId="74" xfId="0" applyFont="1" applyFill="1" applyBorder="1" applyAlignment="1">
      <alignment horizontal="center" vertical="center" wrapText="1"/>
    </xf>
    <xf numFmtId="0" fontId="19" fillId="27" borderId="74" xfId="0" applyFont="1" applyFill="1" applyBorder="1" applyAlignment="1">
      <alignment vertical="center" wrapText="1"/>
    </xf>
    <xf numFmtId="0" fontId="19" fillId="27" borderId="74" xfId="0" applyFont="1" applyFill="1" applyBorder="1" applyAlignment="1">
      <alignment horizontal="left" vertical="center" wrapText="1"/>
    </xf>
    <xf numFmtId="0" fontId="19" fillId="27" borderId="81" xfId="0" applyFont="1" applyFill="1" applyBorder="1" applyAlignment="1">
      <alignment horizontal="center" vertical="center" wrapText="1"/>
    </xf>
    <xf numFmtId="0" fontId="19" fillId="0" borderId="9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26" borderId="45" xfId="0" applyFont="1" applyFill="1" applyBorder="1" applyAlignment="1">
      <alignment horizontal="center" vertical="center" wrapText="1"/>
    </xf>
    <xf numFmtId="0" fontId="20" fillId="26" borderId="55" xfId="0" applyFont="1" applyFill="1" applyBorder="1" applyAlignment="1">
      <alignment horizontal="left" vertical="center" wrapText="1"/>
    </xf>
    <xf numFmtId="0" fontId="20" fillId="26" borderId="68" xfId="0" applyFont="1" applyFill="1" applyBorder="1" applyAlignment="1">
      <alignment horizontal="center" vertical="center" wrapText="1"/>
    </xf>
    <xf numFmtId="0" fontId="20" fillId="26" borderId="55" xfId="0" applyFont="1" applyFill="1" applyBorder="1" applyAlignment="1">
      <alignment vertical="center" wrapText="1"/>
    </xf>
    <xf numFmtId="0" fontId="20" fillId="26" borderId="62" xfId="0" applyFont="1" applyFill="1" applyBorder="1" applyAlignment="1">
      <alignment horizontal="center" vertical="center" wrapText="1"/>
    </xf>
    <xf numFmtId="0" fontId="20" fillId="26" borderId="68" xfId="0" applyFont="1" applyFill="1" applyBorder="1" applyAlignment="1">
      <alignment vertical="center" wrapText="1"/>
    </xf>
    <xf numFmtId="0" fontId="20" fillId="26" borderId="68" xfId="0" applyFont="1" applyFill="1" applyBorder="1" applyAlignment="1">
      <alignment horizontal="left" vertical="center" wrapText="1"/>
    </xf>
    <xf numFmtId="0" fontId="20" fillId="26" borderId="71" xfId="0" applyFont="1" applyFill="1" applyBorder="1" applyAlignment="1">
      <alignment vertical="center" wrapText="1"/>
    </xf>
    <xf numFmtId="0" fontId="20" fillId="26" borderId="63" xfId="0" applyFont="1" applyFill="1" applyBorder="1" applyAlignment="1">
      <alignment horizontal="center" vertical="center" wrapText="1"/>
    </xf>
    <xf numFmtId="0" fontId="20" fillId="26" borderId="55" xfId="0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vertical="center" wrapText="1"/>
    </xf>
    <xf numFmtId="0" fontId="23" fillId="29" borderId="96" xfId="0" applyFont="1" applyFill="1" applyBorder="1" applyAlignment="1">
      <alignment horizontal="left" vertical="center" wrapText="1"/>
    </xf>
    <xf numFmtId="0" fontId="20" fillId="26" borderId="97" xfId="0" applyFont="1" applyFill="1" applyBorder="1" applyAlignment="1">
      <alignment vertical="center" wrapText="1"/>
    </xf>
    <xf numFmtId="0" fontId="20" fillId="26" borderId="97" xfId="0" applyFont="1" applyFill="1" applyBorder="1" applyAlignment="1">
      <alignment horizontal="center" vertical="center" wrapText="1"/>
    </xf>
    <xf numFmtId="0" fontId="20" fillId="26" borderId="97" xfId="0" applyFont="1" applyFill="1" applyBorder="1" applyAlignment="1">
      <alignment horizontal="left" vertical="center" wrapText="1"/>
    </xf>
    <xf numFmtId="0" fontId="20" fillId="26" borderId="89" xfId="0" applyFont="1" applyFill="1" applyBorder="1" applyAlignment="1">
      <alignment horizontal="center" vertical="center" wrapText="1"/>
    </xf>
    <xf numFmtId="0" fontId="20" fillId="26" borderId="89" xfId="0" applyFont="1" applyFill="1" applyBorder="1" applyAlignment="1">
      <alignment vertical="center" wrapText="1"/>
    </xf>
    <xf numFmtId="0" fontId="20" fillId="26" borderId="89" xfId="0" applyFont="1" applyFill="1" applyBorder="1" applyAlignment="1">
      <alignment horizontal="left" vertical="center" wrapText="1"/>
    </xf>
    <xf numFmtId="0" fontId="19" fillId="8" borderId="82" xfId="0" applyFont="1" applyFill="1" applyBorder="1" applyAlignment="1">
      <alignment horizontal="left" vertical="center" wrapText="1"/>
    </xf>
    <xf numFmtId="0" fontId="19" fillId="8" borderId="84" xfId="0" applyFont="1" applyFill="1" applyBorder="1" applyAlignment="1">
      <alignment horizontal="left" vertical="center" wrapText="1"/>
    </xf>
    <xf numFmtId="0" fontId="20" fillId="28" borderId="89" xfId="0" applyFont="1" applyFill="1" applyBorder="1" applyAlignment="1">
      <alignment horizontal="center" vertical="center" wrapText="1"/>
    </xf>
    <xf numFmtId="0" fontId="20" fillId="28" borderId="89" xfId="0" applyFont="1" applyFill="1" applyBorder="1" applyAlignment="1">
      <alignment horizontal="left" vertical="center" wrapText="1"/>
    </xf>
    <xf numFmtId="0" fontId="19" fillId="28" borderId="93" xfId="0" applyFont="1" applyFill="1" applyBorder="1" applyAlignment="1">
      <alignment horizontal="center" vertical="center" wrapText="1"/>
    </xf>
    <xf numFmtId="0" fontId="20" fillId="28" borderId="82" xfId="0" applyFont="1" applyFill="1" applyBorder="1" applyAlignment="1">
      <alignment horizontal="center" vertical="center" wrapText="1"/>
    </xf>
    <xf numFmtId="0" fontId="20" fillId="28" borderId="82" xfId="0" applyFont="1" applyFill="1" applyBorder="1" applyAlignment="1">
      <alignment horizontal="left" vertical="center" wrapText="1"/>
    </xf>
    <xf numFmtId="0" fontId="20" fillId="28" borderId="86" xfId="0" applyFont="1" applyFill="1" applyBorder="1" applyAlignment="1">
      <alignment horizontal="left" vertical="center" wrapText="1"/>
    </xf>
    <xf numFmtId="0" fontId="19" fillId="28" borderId="95" xfId="0" applyFont="1" applyFill="1" applyBorder="1" applyAlignment="1">
      <alignment horizontal="center" vertical="center" wrapText="1"/>
    </xf>
    <xf numFmtId="0" fontId="20" fillId="28" borderId="84" xfId="0" applyFont="1" applyFill="1" applyBorder="1" applyAlignment="1">
      <alignment horizontal="center" vertical="center" wrapText="1"/>
    </xf>
    <xf numFmtId="0" fontId="20" fillId="28" borderId="88" xfId="0" applyFont="1" applyFill="1" applyBorder="1" applyAlignment="1">
      <alignment horizontal="left" vertical="center" wrapText="1"/>
    </xf>
    <xf numFmtId="0" fontId="20" fillId="28" borderId="90" xfId="0" applyFont="1" applyFill="1" applyBorder="1" applyAlignment="1">
      <alignment horizontal="left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72" xfId="0" applyFont="1" applyFill="1" applyBorder="1" applyAlignment="1">
      <alignment vertical="center" wrapText="1"/>
    </xf>
    <xf numFmtId="0" fontId="26" fillId="26" borderId="55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9" fillId="29" borderId="98" xfId="0" applyFont="1" applyFill="1" applyBorder="1" applyAlignment="1">
      <alignment horizontal="center" vertical="center" wrapText="1"/>
    </xf>
    <xf numFmtId="0" fontId="20" fillId="26" borderId="93" xfId="0" applyFont="1" applyFill="1" applyBorder="1" applyAlignment="1">
      <alignment horizontal="center" vertical="center" wrapText="1"/>
    </xf>
    <xf numFmtId="0" fontId="19" fillId="8" borderId="83" xfId="0" applyFont="1" applyFill="1" applyBorder="1" applyAlignment="1">
      <alignment horizontal="center" vertical="center" wrapText="1"/>
    </xf>
    <xf numFmtId="0" fontId="19" fillId="8" borderId="92" xfId="0" applyFont="1" applyFill="1" applyBorder="1" applyAlignment="1">
      <alignment horizontal="center" vertical="center" wrapText="1"/>
    </xf>
    <xf numFmtId="0" fontId="19" fillId="28" borderId="94" xfId="0" applyFont="1" applyFill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20" fillId="26" borderId="73" xfId="0" applyFont="1" applyFill="1" applyBorder="1" applyAlignment="1">
      <alignment horizontal="center" vertical="center" wrapText="1"/>
    </xf>
    <xf numFmtId="166" fontId="19" fillId="0" borderId="99" xfId="0" applyNumberFormat="1" applyFont="1" applyBorder="1" applyAlignment="1">
      <alignment vertical="center" wrapText="1"/>
    </xf>
    <xf numFmtId="166" fontId="19" fillId="0" borderId="13" xfId="0" applyNumberFormat="1" applyFont="1" applyBorder="1" applyAlignment="1">
      <alignment vertical="center" wrapText="1"/>
    </xf>
    <xf numFmtId="166" fontId="19" fillId="0" borderId="99" xfId="0" applyNumberFormat="1" applyFont="1" applyBorder="1" applyAlignment="1">
      <alignment horizontal="center" vertical="center" wrapText="1"/>
    </xf>
    <xf numFmtId="166" fontId="19" fillId="0" borderId="99" xfId="0" applyNumberFormat="1" applyFont="1" applyBorder="1" applyAlignment="1">
      <alignment vertical="center"/>
    </xf>
    <xf numFmtId="166" fontId="19" fillId="0" borderId="51" xfId="0" applyNumberFormat="1" applyFont="1" applyBorder="1" applyAlignment="1">
      <alignment vertical="center"/>
    </xf>
    <xf numFmtId="166" fontId="19" fillId="0" borderId="52" xfId="0" applyNumberFormat="1" applyFont="1" applyBorder="1" applyAlignment="1">
      <alignment vertical="center" wrapText="1"/>
    </xf>
    <xf numFmtId="166" fontId="19" fillId="0" borderId="9" xfId="0" applyNumberFormat="1" applyFont="1" applyBorder="1" applyAlignment="1">
      <alignment vertical="center" wrapText="1"/>
    </xf>
    <xf numFmtId="166" fontId="19" fillId="0" borderId="51" xfId="0" applyNumberFormat="1" applyFont="1" applyBorder="1" applyAlignment="1">
      <alignment vertical="center" wrapText="1"/>
    </xf>
    <xf numFmtId="166" fontId="19" fillId="0" borderId="11" xfId="0" applyNumberFormat="1" applyFont="1" applyBorder="1" applyAlignment="1">
      <alignment vertical="center" wrapText="1"/>
    </xf>
    <xf numFmtId="166" fontId="19" fillId="0" borderId="13" xfId="0" applyNumberFormat="1" applyFont="1" applyBorder="1" applyAlignment="1">
      <alignment vertical="center"/>
    </xf>
    <xf numFmtId="166" fontId="19" fillId="0" borderId="50" xfId="0" applyNumberFormat="1" applyFont="1" applyBorder="1" applyAlignment="1">
      <alignment vertical="center" wrapText="1"/>
    </xf>
    <xf numFmtId="166" fontId="19" fillId="0" borderId="30" xfId="0" applyNumberFormat="1" applyFont="1" applyBorder="1" applyAlignment="1">
      <alignment horizontal="center" vertical="center" wrapText="1"/>
    </xf>
    <xf numFmtId="166" fontId="19" fillId="0" borderId="47" xfId="0" applyNumberFormat="1" applyFont="1" applyBorder="1" applyAlignment="1">
      <alignment vertical="center" wrapText="1"/>
    </xf>
    <xf numFmtId="166" fontId="19" fillId="0" borderId="48" xfId="0" applyNumberFormat="1" applyFont="1" applyBorder="1" applyAlignment="1">
      <alignment horizontal="center" vertical="center" wrapText="1"/>
    </xf>
    <xf numFmtId="166" fontId="19" fillId="0" borderId="13" xfId="0" applyNumberFormat="1" applyFont="1" applyBorder="1" applyAlignment="1">
      <alignment horizontal="center" vertical="center" wrapText="1"/>
    </xf>
    <xf numFmtId="166" fontId="19" fillId="0" borderId="50" xfId="0" applyNumberFormat="1" applyFont="1" applyBorder="1" applyAlignment="1">
      <alignment horizontal="center" vertical="center" wrapText="1"/>
    </xf>
    <xf numFmtId="166" fontId="19" fillId="0" borderId="102" xfId="0" applyNumberFormat="1" applyFont="1" applyBorder="1" applyAlignment="1">
      <alignment vertical="center" wrapText="1"/>
    </xf>
    <xf numFmtId="166" fontId="19" fillId="0" borderId="102" xfId="0" applyNumberFormat="1" applyFont="1" applyBorder="1" applyAlignment="1">
      <alignment horizontal="center" vertical="center" wrapText="1"/>
    </xf>
    <xf numFmtId="166" fontId="19" fillId="0" borderId="48" xfId="0" applyNumberFormat="1" applyFont="1" applyBorder="1" applyAlignment="1">
      <alignment vertical="center" wrapText="1"/>
    </xf>
    <xf numFmtId="166" fontId="19" fillId="0" borderId="103" xfId="0" applyNumberFormat="1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8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30" borderId="50" xfId="0" applyFont="1" applyFill="1" applyBorder="1" applyAlignment="1">
      <alignment horizontal="center" vertical="center" wrapText="1"/>
    </xf>
    <xf numFmtId="0" fontId="20" fillId="30" borderId="8" xfId="0" applyFont="1" applyFill="1" applyBorder="1" applyAlignment="1">
      <alignment horizontal="center" vertical="center" wrapText="1"/>
    </xf>
    <xf numFmtId="0" fontId="19" fillId="30" borderId="8" xfId="0" applyFont="1" applyFill="1" applyBorder="1" applyAlignment="1">
      <alignment horizontal="center" vertical="center" wrapText="1"/>
    </xf>
    <xf numFmtId="0" fontId="19" fillId="30" borderId="8" xfId="0" applyFont="1" applyFill="1" applyBorder="1" applyAlignment="1">
      <alignment horizontal="left" vertical="center" wrapText="1"/>
    </xf>
    <xf numFmtId="0" fontId="19" fillId="30" borderId="12" xfId="0" applyFont="1" applyFill="1" applyBorder="1" applyAlignment="1">
      <alignment horizontal="left" vertical="center" wrapText="1"/>
    </xf>
    <xf numFmtId="0" fontId="19" fillId="30" borderId="12" xfId="0" applyFont="1" applyFill="1" applyBorder="1" applyAlignment="1">
      <alignment horizontal="center" vertical="center" wrapText="1"/>
    </xf>
    <xf numFmtId="0" fontId="19" fillId="30" borderId="22" xfId="0" applyFont="1" applyFill="1" applyBorder="1" applyAlignment="1">
      <alignment horizontal="center" vertical="center" wrapText="1"/>
    </xf>
    <xf numFmtId="166" fontId="19" fillId="30" borderId="99" xfId="0" applyNumberFormat="1" applyFont="1" applyFill="1" applyBorder="1" applyAlignment="1">
      <alignment vertical="center" wrapText="1"/>
    </xf>
    <xf numFmtId="166" fontId="19" fillId="30" borderId="13" xfId="0" applyNumberFormat="1" applyFont="1" applyFill="1" applyBorder="1" applyAlignment="1">
      <alignment vertical="center" wrapText="1"/>
    </xf>
    <xf numFmtId="0" fontId="19" fillId="0" borderId="104" xfId="0" applyFont="1" applyBorder="1" applyAlignment="1">
      <alignment horizontal="center" vertical="center" wrapText="1"/>
    </xf>
    <xf numFmtId="0" fontId="19" fillId="0" borderId="105" xfId="0" applyFont="1" applyBorder="1" applyAlignment="1">
      <alignment horizontal="center" vertical="center" wrapText="1"/>
    </xf>
    <xf numFmtId="0" fontId="19" fillId="0" borderId="106" xfId="0" applyFont="1" applyBorder="1" applyAlignment="1">
      <alignment horizontal="center" vertical="center" wrapText="1"/>
    </xf>
    <xf numFmtId="0" fontId="19" fillId="0" borderId="107" xfId="0" applyFont="1" applyBorder="1" applyAlignment="1">
      <alignment horizontal="center" vertical="center" wrapText="1"/>
    </xf>
    <xf numFmtId="166" fontId="19" fillId="0" borderId="47" xfId="0" applyNumberFormat="1" applyFont="1" applyBorder="1" applyAlignment="1">
      <alignment horizontal="center" vertical="center" wrapText="1"/>
    </xf>
    <xf numFmtId="166" fontId="19" fillId="0" borderId="11" xfId="0" applyNumberFormat="1" applyFont="1" applyBorder="1" applyAlignment="1">
      <alignment horizontal="center" vertical="center" wrapText="1"/>
    </xf>
    <xf numFmtId="0" fontId="20" fillId="31" borderId="8" xfId="0" applyFont="1" applyFill="1" applyBorder="1" applyAlignment="1">
      <alignment horizontal="center" vertical="center" wrapText="1"/>
    </xf>
    <xf numFmtId="0" fontId="19" fillId="31" borderId="18" xfId="0" applyFont="1" applyFill="1" applyBorder="1" applyAlignment="1">
      <alignment horizontal="center" vertical="center" wrapText="1"/>
    </xf>
    <xf numFmtId="0" fontId="19" fillId="32" borderId="8" xfId="0" applyFont="1" applyFill="1" applyBorder="1" applyAlignment="1">
      <alignment horizontal="left" vertical="center" wrapText="1"/>
    </xf>
    <xf numFmtId="0" fontId="19" fillId="31" borderId="12" xfId="0" applyFont="1" applyFill="1" applyBorder="1" applyAlignment="1">
      <alignment horizontal="left" vertical="center" wrapText="1"/>
    </xf>
    <xf numFmtId="0" fontId="19" fillId="31" borderId="12" xfId="0" applyFont="1" applyFill="1" applyBorder="1" applyAlignment="1">
      <alignment horizontal="center" vertical="center" wrapText="1"/>
    </xf>
    <xf numFmtId="166" fontId="19" fillId="31" borderId="50" xfId="0" applyNumberFormat="1" applyFont="1" applyFill="1" applyBorder="1" applyAlignment="1">
      <alignment vertical="center" wrapText="1"/>
    </xf>
    <xf numFmtId="166" fontId="19" fillId="31" borderId="13" xfId="0" applyNumberFormat="1" applyFont="1" applyFill="1" applyBorder="1" applyAlignment="1">
      <alignment vertical="center" wrapText="1"/>
    </xf>
    <xf numFmtId="0" fontId="19" fillId="32" borderId="12" xfId="0" applyFont="1" applyFill="1" applyBorder="1" applyAlignment="1">
      <alignment horizontal="left" vertical="center" wrapText="1"/>
    </xf>
    <xf numFmtId="0" fontId="19" fillId="31" borderId="22" xfId="0" applyFont="1" applyFill="1" applyBorder="1" applyAlignment="1">
      <alignment horizontal="center" vertical="center" wrapText="1"/>
    </xf>
    <xf numFmtId="0" fontId="19" fillId="32" borderId="8" xfId="0" applyFont="1" applyFill="1" applyBorder="1" applyAlignment="1">
      <alignment horizontal="center" vertical="center" wrapText="1"/>
    </xf>
    <xf numFmtId="0" fontId="19" fillId="32" borderId="18" xfId="0" applyFont="1" applyFill="1" applyBorder="1" applyAlignment="1">
      <alignment horizontal="center" vertical="center" wrapText="1"/>
    </xf>
    <xf numFmtId="0" fontId="19" fillId="33" borderId="8" xfId="0" applyFont="1" applyFill="1" applyBorder="1" applyAlignment="1">
      <alignment horizontal="center" vertical="center" wrapText="1"/>
    </xf>
    <xf numFmtId="0" fontId="20" fillId="33" borderId="8" xfId="0" applyFont="1" applyFill="1" applyBorder="1" applyAlignment="1">
      <alignment horizontal="center" vertical="center" wrapText="1"/>
    </xf>
    <xf numFmtId="0" fontId="19" fillId="34" borderId="8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8" xfId="0" applyFont="1" applyFill="1" applyBorder="1" applyAlignment="1">
      <alignment horizontal="center" vertical="center" wrapText="1"/>
    </xf>
    <xf numFmtId="166" fontId="19" fillId="33" borderId="48" xfId="0" applyNumberFormat="1" applyFont="1" applyFill="1" applyBorder="1" applyAlignment="1">
      <alignment vertical="center" wrapText="1"/>
    </xf>
    <xf numFmtId="166" fontId="19" fillId="33" borderId="13" xfId="0" applyNumberFormat="1" applyFont="1" applyFill="1" applyBorder="1" applyAlignment="1">
      <alignment vertical="center" wrapText="1"/>
    </xf>
    <xf numFmtId="0" fontId="20" fillId="0" borderId="3" xfId="0" applyFont="1" applyBorder="1" applyAlignment="1">
      <alignment horizontal="left" vertical="center" wrapText="1"/>
    </xf>
    <xf numFmtId="0" fontId="19" fillId="0" borderId="27" xfId="0" applyFont="1" applyBorder="1" applyAlignment="1">
      <alignment horizontal="left" vertical="center"/>
    </xf>
    <xf numFmtId="0" fontId="20" fillId="26" borderId="71" xfId="0" applyFont="1" applyFill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1" fontId="19" fillId="0" borderId="12" xfId="0" applyNumberFormat="1" applyFont="1" applyBorder="1" applyAlignment="1">
      <alignment horizontal="left" vertical="center"/>
    </xf>
    <xf numFmtId="0" fontId="19" fillId="0" borderId="32" xfId="0" applyFont="1" applyBorder="1" applyAlignment="1">
      <alignment horizontal="left" vertical="center" wrapText="1"/>
    </xf>
    <xf numFmtId="0" fontId="20" fillId="27" borderId="74" xfId="0" applyFont="1" applyFill="1" applyBorder="1" applyAlignment="1">
      <alignment horizontal="left" vertical="center" wrapText="1"/>
    </xf>
    <xf numFmtId="0" fontId="19" fillId="8" borderId="36" xfId="0" applyFont="1" applyFill="1" applyBorder="1" applyAlignment="1">
      <alignment vertical="center"/>
    </xf>
    <xf numFmtId="0" fontId="19" fillId="33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left" vertical="center" wrapText="1"/>
    </xf>
    <xf numFmtId="0" fontId="19" fillId="33" borderId="22" xfId="0" applyFont="1" applyFill="1" applyBorder="1" applyAlignment="1">
      <alignment horizontal="center" vertical="center" wrapText="1"/>
    </xf>
    <xf numFmtId="166" fontId="19" fillId="33" borderId="50" xfId="0" applyNumberFormat="1" applyFont="1" applyFill="1" applyBorder="1" applyAlignment="1">
      <alignment vertical="center" wrapText="1"/>
    </xf>
    <xf numFmtId="166" fontId="19" fillId="33" borderId="13" xfId="0" applyNumberFormat="1" applyFont="1" applyFill="1" applyBorder="1" applyAlignment="1">
      <alignment vertical="center"/>
    </xf>
    <xf numFmtId="0" fontId="19" fillId="33" borderId="48" xfId="0" applyFont="1" applyFill="1" applyBorder="1" applyAlignment="1">
      <alignment horizontal="center" vertical="center" wrapText="1"/>
    </xf>
    <xf numFmtId="0" fontId="19" fillId="33" borderId="41" xfId="0" applyFont="1" applyFill="1" applyBorder="1" applyAlignment="1">
      <alignment horizontal="center" vertical="center" wrapText="1"/>
    </xf>
    <xf numFmtId="0" fontId="19" fillId="34" borderId="84" xfId="0" applyFont="1" applyFill="1" applyBorder="1" applyAlignment="1">
      <alignment horizontal="left" vertical="center" wrapText="1"/>
    </xf>
    <xf numFmtId="0" fontId="19" fillId="33" borderId="84" xfId="0" applyFont="1" applyFill="1" applyBorder="1" applyAlignment="1">
      <alignment horizontal="left" vertical="center" wrapText="1"/>
    </xf>
    <xf numFmtId="0" fontId="19" fillId="33" borderId="84" xfId="0" applyFont="1" applyFill="1" applyBorder="1" applyAlignment="1">
      <alignment horizontal="center" vertical="center" wrapText="1"/>
    </xf>
    <xf numFmtId="0" fontId="19" fillId="33" borderId="92" xfId="0" applyFont="1" applyFill="1" applyBorder="1" applyAlignment="1">
      <alignment horizontal="center" vertical="center" wrapText="1"/>
    </xf>
    <xf numFmtId="166" fontId="19" fillId="33" borderId="85" xfId="0" applyNumberFormat="1" applyFont="1" applyFill="1" applyBorder="1" applyAlignment="1">
      <alignment vertical="center" wrapText="1"/>
    </xf>
    <xf numFmtId="0" fontId="19" fillId="33" borderId="8" xfId="0" applyFont="1" applyFill="1" applyBorder="1" applyAlignment="1">
      <alignment horizontal="left" vertical="center" wrapText="1"/>
    </xf>
    <xf numFmtId="0" fontId="20" fillId="26" borderId="56" xfId="0" applyFont="1" applyFill="1" applyBorder="1" applyAlignment="1">
      <alignment horizontal="center" vertical="center" wrapText="1"/>
    </xf>
    <xf numFmtId="166" fontId="19" fillId="33" borderId="51" xfId="0" applyNumberFormat="1" applyFont="1" applyFill="1" applyBorder="1" applyAlignment="1">
      <alignment vertical="center" wrapText="1"/>
    </xf>
    <xf numFmtId="0" fontId="20" fillId="33" borderId="12" xfId="0" applyFont="1" applyFill="1" applyBorder="1" applyAlignment="1">
      <alignment horizontal="left" vertical="center" wrapText="1"/>
    </xf>
    <xf numFmtId="0" fontId="20" fillId="33" borderId="2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vertical="center" wrapText="1"/>
    </xf>
    <xf numFmtId="0" fontId="19" fillId="33" borderId="22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center" vertical="center"/>
    </xf>
    <xf numFmtId="0" fontId="19" fillId="33" borderId="36" xfId="0" applyFont="1" applyFill="1" applyBorder="1" applyAlignment="1">
      <alignment horizontal="center" vertical="center" wrapText="1"/>
    </xf>
    <xf numFmtId="0" fontId="19" fillId="33" borderId="82" xfId="0" applyFont="1" applyFill="1" applyBorder="1" applyAlignment="1">
      <alignment horizontal="center" vertical="center" wrapText="1"/>
    </xf>
    <xf numFmtId="0" fontId="20" fillId="33" borderId="82" xfId="0" applyFont="1" applyFill="1" applyBorder="1" applyAlignment="1">
      <alignment horizontal="center" vertical="center" wrapText="1"/>
    </xf>
    <xf numFmtId="0" fontId="19" fillId="34" borderId="82" xfId="0" applyFont="1" applyFill="1" applyBorder="1" applyAlignment="1">
      <alignment horizontal="left" vertical="center" wrapText="1"/>
    </xf>
    <xf numFmtId="0" fontId="19" fillId="33" borderId="82" xfId="0" applyFont="1" applyFill="1" applyBorder="1" applyAlignment="1">
      <alignment horizontal="left" vertical="center" wrapText="1"/>
    </xf>
    <xf numFmtId="0" fontId="19" fillId="33" borderId="83" xfId="0" applyFont="1" applyFill="1" applyBorder="1" applyAlignment="1">
      <alignment horizontal="center" vertical="center" wrapText="1"/>
    </xf>
    <xf numFmtId="166" fontId="19" fillId="0" borderId="46" xfId="0" applyNumberFormat="1" applyFont="1" applyBorder="1" applyAlignment="1">
      <alignment vertical="center" wrapText="1"/>
    </xf>
    <xf numFmtId="0" fontId="19" fillId="0" borderId="108" xfId="0" applyFont="1" applyBorder="1" applyAlignment="1">
      <alignment horizontal="center" vertical="center" wrapText="1"/>
    </xf>
    <xf numFmtId="0" fontId="19" fillId="0" borderId="109" xfId="0" applyFont="1" applyBorder="1" applyAlignment="1">
      <alignment vertical="center" wrapText="1"/>
    </xf>
    <xf numFmtId="0" fontId="19" fillId="0" borderId="109" xfId="0" applyFont="1" applyBorder="1" applyAlignment="1">
      <alignment horizontal="center" vertical="center" wrapText="1"/>
    </xf>
    <xf numFmtId="0" fontId="19" fillId="0" borderId="109" xfId="0" applyFont="1" applyBorder="1" applyAlignment="1">
      <alignment horizontal="left" vertical="center" wrapText="1"/>
    </xf>
    <xf numFmtId="0" fontId="19" fillId="0" borderId="110" xfId="0" applyFont="1" applyBorder="1" applyAlignment="1">
      <alignment horizontal="center" vertical="center" wrapText="1"/>
    </xf>
    <xf numFmtId="166" fontId="19" fillId="0" borderId="108" xfId="0" applyNumberFormat="1" applyFont="1" applyBorder="1" applyAlignment="1">
      <alignment vertical="center" wrapText="1"/>
    </xf>
    <xf numFmtId="166" fontId="19" fillId="33" borderId="9" xfId="0" applyNumberFormat="1" applyFont="1" applyFill="1" applyBorder="1" applyAlignment="1">
      <alignment vertical="center" wrapText="1"/>
    </xf>
    <xf numFmtId="0" fontId="19" fillId="33" borderId="89" xfId="0" applyFont="1" applyFill="1" applyBorder="1" applyAlignment="1">
      <alignment vertical="center" wrapText="1"/>
    </xf>
    <xf numFmtId="0" fontId="20" fillId="33" borderId="89" xfId="0" applyFont="1" applyFill="1" applyBorder="1" applyAlignment="1">
      <alignment horizontal="center" vertical="center" wrapText="1"/>
    </xf>
    <xf numFmtId="0" fontId="20" fillId="33" borderId="89" xfId="0" applyFont="1" applyFill="1" applyBorder="1" applyAlignment="1">
      <alignment horizontal="left" vertical="center" wrapText="1"/>
    </xf>
    <xf numFmtId="0" fontId="19" fillId="33" borderId="93" xfId="0" applyFont="1" applyFill="1" applyBorder="1" applyAlignment="1">
      <alignment horizontal="center" vertical="center" wrapText="1"/>
    </xf>
    <xf numFmtId="166" fontId="19" fillId="33" borderId="101" xfId="0" applyNumberFormat="1" applyFont="1" applyFill="1" applyBorder="1" applyAlignment="1">
      <alignment vertical="center" wrapText="1"/>
    </xf>
    <xf numFmtId="0" fontId="20" fillId="33" borderId="25" xfId="0" applyFont="1" applyFill="1" applyBorder="1" applyAlignment="1">
      <alignment vertical="center" wrapText="1"/>
    </xf>
    <xf numFmtId="0" fontId="19" fillId="33" borderId="25" xfId="0" applyFont="1" applyFill="1" applyBorder="1" applyAlignment="1">
      <alignment horizontal="center" vertical="center" wrapText="1"/>
    </xf>
    <xf numFmtId="0" fontId="19" fillId="34" borderId="22" xfId="0" applyFont="1" applyFill="1" applyBorder="1" applyAlignment="1">
      <alignment horizontal="left" vertical="center" wrapText="1"/>
    </xf>
    <xf numFmtId="0" fontId="19" fillId="33" borderId="50" xfId="0" applyFont="1" applyFill="1" applyBorder="1" applyAlignment="1">
      <alignment horizontal="center" vertical="center" wrapText="1"/>
    </xf>
    <xf numFmtId="0" fontId="19" fillId="33" borderId="82" xfId="0" applyFont="1" applyFill="1" applyBorder="1" applyAlignment="1">
      <alignment vertical="center"/>
    </xf>
    <xf numFmtId="0" fontId="19" fillId="33" borderId="82" xfId="0" applyFont="1" applyFill="1" applyBorder="1" applyAlignment="1">
      <alignment horizontal="left" vertical="center"/>
    </xf>
    <xf numFmtId="0" fontId="19" fillId="33" borderId="82" xfId="0" applyFont="1" applyFill="1" applyBorder="1" applyAlignment="1">
      <alignment horizontal="center" vertical="center"/>
    </xf>
    <xf numFmtId="166" fontId="19" fillId="33" borderId="50" xfId="0" applyNumberFormat="1" applyFont="1" applyFill="1" applyBorder="1" applyAlignment="1">
      <alignment horizontal="center" vertical="center" wrapText="1"/>
    </xf>
    <xf numFmtId="166" fontId="19" fillId="33" borderId="13" xfId="0" applyNumberFormat="1" applyFont="1" applyFill="1" applyBorder="1" applyAlignment="1">
      <alignment horizontal="center" vertical="center" wrapText="1"/>
    </xf>
    <xf numFmtId="0" fontId="19" fillId="35" borderId="8" xfId="0" applyFont="1" applyFill="1" applyBorder="1" applyAlignment="1">
      <alignment horizontal="center" vertical="center" wrapText="1"/>
    </xf>
    <xf numFmtId="166" fontId="19" fillId="33" borderId="99" xfId="0" applyNumberFormat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0" fillId="0" borderId="63" xfId="0" applyFont="1" applyBorder="1" applyAlignment="1">
      <alignment horizontal="center" vertical="center"/>
    </xf>
    <xf numFmtId="0" fontId="20" fillId="26" borderId="0" xfId="0" applyFont="1" applyFill="1" applyAlignment="1">
      <alignment vertical="center" wrapText="1"/>
    </xf>
    <xf numFmtId="0" fontId="20" fillId="26" borderId="0" xfId="0" applyFont="1" applyFill="1" applyAlignment="1">
      <alignment horizontal="center" vertical="center" wrapText="1"/>
    </xf>
    <xf numFmtId="0" fontId="20" fillId="26" borderId="0" xfId="0" applyFont="1" applyFill="1" applyAlignment="1">
      <alignment horizontal="left" vertical="center" wrapText="1"/>
    </xf>
    <xf numFmtId="0" fontId="19" fillId="8" borderId="52" xfId="0" applyFont="1" applyFill="1" applyBorder="1" applyAlignment="1">
      <alignment horizontal="center" vertical="center" wrapText="1"/>
    </xf>
    <xf numFmtId="0" fontId="19" fillId="0" borderId="99" xfId="0" applyFont="1" applyBorder="1" applyAlignment="1">
      <alignment horizontal="center" vertical="center" wrapText="1"/>
    </xf>
    <xf numFmtId="0" fontId="19" fillId="8" borderId="50" xfId="0" applyFont="1" applyFill="1" applyBorder="1" applyAlignment="1">
      <alignment horizontal="center" vertical="center" wrapText="1"/>
    </xf>
    <xf numFmtId="0" fontId="19" fillId="31" borderId="4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9" fillId="31" borderId="50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19" fillId="3" borderId="111" xfId="0" applyFont="1" applyFill="1" applyBorder="1" applyAlignment="1">
      <alignment horizontal="center" vertical="center" wrapText="1"/>
    </xf>
    <xf numFmtId="0" fontId="19" fillId="3" borderId="112" xfId="0" applyFont="1" applyFill="1" applyBorder="1" applyAlignment="1">
      <alignment horizontal="center" vertical="center" wrapText="1"/>
    </xf>
    <xf numFmtId="0" fontId="19" fillId="29" borderId="113" xfId="0" applyFont="1" applyFill="1" applyBorder="1" applyAlignment="1">
      <alignment horizontal="center" vertical="center" wrapText="1"/>
    </xf>
    <xf numFmtId="0" fontId="19" fillId="29" borderId="114" xfId="0" applyFont="1" applyFill="1" applyBorder="1" applyAlignment="1">
      <alignment horizontal="center" vertical="center" wrapText="1"/>
    </xf>
    <xf numFmtId="0" fontId="20" fillId="26" borderId="115" xfId="0" applyFont="1" applyFill="1" applyBorder="1" applyAlignment="1">
      <alignment horizontal="center" vertical="center" wrapText="1"/>
    </xf>
    <xf numFmtId="0" fontId="20" fillId="26" borderId="116" xfId="0" applyFont="1" applyFill="1" applyBorder="1" applyAlignment="1">
      <alignment horizontal="center" vertical="center" wrapText="1"/>
    </xf>
    <xf numFmtId="0" fontId="19" fillId="8" borderId="51" xfId="0" applyFont="1" applyFill="1" applyBorder="1" applyAlignment="1">
      <alignment horizontal="center" vertical="center" wrapText="1"/>
    </xf>
    <xf numFmtId="0" fontId="19" fillId="8" borderId="100" xfId="0" applyFont="1" applyFill="1" applyBorder="1" applyAlignment="1">
      <alignment horizontal="center" vertical="center" wrapText="1"/>
    </xf>
    <xf numFmtId="0" fontId="19" fillId="8" borderId="112" xfId="0" applyFont="1" applyFill="1" applyBorder="1" applyAlignment="1">
      <alignment horizontal="center" vertical="center" wrapText="1"/>
    </xf>
    <xf numFmtId="0" fontId="19" fillId="0" borderId="100" xfId="0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 wrapText="1"/>
    </xf>
    <xf numFmtId="0" fontId="19" fillId="8" borderId="47" xfId="0" applyFont="1" applyFill="1" applyBorder="1" applyAlignment="1">
      <alignment horizontal="center" vertical="center" wrapText="1"/>
    </xf>
    <xf numFmtId="0" fontId="20" fillId="26" borderId="111" xfId="0" applyFont="1" applyFill="1" applyBorder="1" applyAlignment="1">
      <alignment horizontal="center" vertical="center" wrapText="1"/>
    </xf>
    <xf numFmtId="0" fontId="20" fillId="26" borderId="117" xfId="0" applyFont="1" applyFill="1" applyBorder="1" applyAlignment="1">
      <alignment horizontal="center" vertical="center" wrapText="1"/>
    </xf>
    <xf numFmtId="0" fontId="19" fillId="33" borderId="111" xfId="0" applyFont="1" applyFill="1" applyBorder="1" applyAlignment="1">
      <alignment horizontal="center" vertical="center" wrapText="1"/>
    </xf>
    <xf numFmtId="0" fontId="19" fillId="28" borderId="111" xfId="0" applyFont="1" applyFill="1" applyBorder="1" applyAlignment="1">
      <alignment horizontal="center" vertical="center" wrapText="1"/>
    </xf>
    <xf numFmtId="0" fontId="19" fillId="28" borderId="100" xfId="0" applyFont="1" applyFill="1" applyBorder="1" applyAlignment="1">
      <alignment horizontal="center" vertical="center" wrapText="1"/>
    </xf>
    <xf numFmtId="0" fontId="19" fillId="3" borderId="48" xfId="0" applyFont="1" applyFill="1" applyBorder="1" applyAlignment="1">
      <alignment horizontal="center" vertical="center" wrapText="1"/>
    </xf>
    <xf numFmtId="0" fontId="20" fillId="33" borderId="45" xfId="0" applyFont="1" applyFill="1" applyBorder="1" applyAlignment="1">
      <alignment horizontal="center" vertical="center" wrapText="1"/>
    </xf>
    <xf numFmtId="0" fontId="19" fillId="0" borderId="87" xfId="0" applyFont="1" applyBorder="1" applyAlignment="1">
      <alignment horizontal="center" vertical="center" wrapText="1"/>
    </xf>
    <xf numFmtId="0" fontId="19" fillId="26" borderId="0" xfId="0" applyFont="1" applyFill="1" applyAlignment="1">
      <alignment horizontal="center" vertical="center"/>
    </xf>
    <xf numFmtId="0" fontId="19" fillId="26" borderId="23" xfId="0" applyFont="1" applyFill="1" applyBorder="1" applyAlignment="1">
      <alignment horizontal="center" vertical="center"/>
    </xf>
    <xf numFmtId="0" fontId="20" fillId="26" borderId="87" xfId="0" applyFont="1" applyFill="1" applyBorder="1" applyAlignment="1">
      <alignment horizontal="center" vertical="center" wrapText="1"/>
    </xf>
    <xf numFmtId="0" fontId="20" fillId="26" borderId="73" xfId="0" applyFont="1" applyFill="1" applyBorder="1" applyAlignment="1">
      <alignment horizontal="left" vertical="center" wrapText="1"/>
    </xf>
    <xf numFmtId="0" fontId="19" fillId="0" borderId="111" xfId="0" applyFont="1" applyBorder="1" applyAlignment="1">
      <alignment horizontal="center" vertical="center" wrapText="1"/>
    </xf>
    <xf numFmtId="0" fontId="19" fillId="33" borderId="100" xfId="0" applyFont="1" applyFill="1" applyBorder="1" applyAlignment="1">
      <alignment horizontal="center" vertical="center" wrapText="1"/>
    </xf>
    <xf numFmtId="0" fontId="20" fillId="33" borderId="50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19" fillId="0" borderId="62" xfId="0" applyFont="1" applyBorder="1" applyAlignment="1">
      <alignment horizontal="center" vertical="center" wrapText="1"/>
    </xf>
    <xf numFmtId="0" fontId="19" fillId="33" borderId="47" xfId="0" applyFont="1" applyFill="1" applyBorder="1" applyAlignment="1">
      <alignment horizontal="center" vertical="center" wrapText="1"/>
    </xf>
    <xf numFmtId="0" fontId="19" fillId="33" borderId="57" xfId="0" applyFont="1" applyFill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26" fillId="26" borderId="45" xfId="0" applyFont="1" applyFill="1" applyBorder="1" applyAlignment="1">
      <alignment horizontal="center" vertical="center" wrapText="1"/>
    </xf>
    <xf numFmtId="0" fontId="26" fillId="26" borderId="0" xfId="0" applyFont="1" applyFill="1" applyAlignment="1">
      <alignment vertical="center" wrapText="1"/>
    </xf>
    <xf numFmtId="0" fontId="26" fillId="26" borderId="0" xfId="0" applyFont="1" applyFill="1" applyAlignment="1">
      <alignment horizontal="center" vertical="center" wrapText="1"/>
    </xf>
    <xf numFmtId="0" fontId="26" fillId="26" borderId="0" xfId="0" applyFont="1" applyFill="1" applyAlignment="1">
      <alignment horizontal="left" vertical="center" wrapText="1"/>
    </xf>
    <xf numFmtId="0" fontId="26" fillId="26" borderId="23" xfId="0" applyFont="1" applyFill="1" applyBorder="1" applyAlignment="1">
      <alignment horizontal="center" vertical="center" wrapText="1"/>
    </xf>
    <xf numFmtId="0" fontId="19" fillId="26" borderId="45" xfId="0" applyFont="1" applyFill="1" applyBorder="1" applyAlignment="1">
      <alignment horizontal="center" vertical="center" wrapText="1"/>
    </xf>
    <xf numFmtId="0" fontId="19" fillId="26" borderId="0" xfId="0" applyFont="1" applyFill="1" applyAlignment="1">
      <alignment vertical="center" wrapText="1"/>
    </xf>
    <xf numFmtId="0" fontId="19" fillId="26" borderId="0" xfId="0" applyFont="1" applyFill="1" applyAlignment="1">
      <alignment horizontal="center" vertical="center" wrapText="1"/>
    </xf>
    <xf numFmtId="0" fontId="19" fillId="26" borderId="0" xfId="0" applyFont="1" applyFill="1" applyAlignment="1">
      <alignment horizontal="left" vertical="center" wrapText="1"/>
    </xf>
    <xf numFmtId="0" fontId="19" fillId="26" borderId="23" xfId="0" applyFont="1" applyFill="1" applyBorder="1" applyAlignment="1">
      <alignment horizontal="center" vertical="center" wrapText="1"/>
    </xf>
    <xf numFmtId="0" fontId="19" fillId="26" borderId="62" xfId="0" applyFont="1" applyFill="1" applyBorder="1" applyAlignment="1">
      <alignment horizontal="center" vertical="center" wrapText="1"/>
    </xf>
    <xf numFmtId="0" fontId="19" fillId="26" borderId="73" xfId="0" applyFont="1" applyFill="1" applyBorder="1" applyAlignment="1">
      <alignment horizontal="center" vertical="center" wrapText="1"/>
    </xf>
    <xf numFmtId="0" fontId="19" fillId="27" borderId="118" xfId="0" applyFont="1" applyFill="1" applyBorder="1" applyAlignment="1">
      <alignment horizontal="center" vertical="center" wrapText="1"/>
    </xf>
    <xf numFmtId="0" fontId="19" fillId="27" borderId="119" xfId="0" applyFont="1" applyFill="1" applyBorder="1" applyAlignment="1">
      <alignment horizontal="center" vertical="center" wrapText="1"/>
    </xf>
    <xf numFmtId="166" fontId="19" fillId="0" borderId="67" xfId="0" applyNumberFormat="1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120" xfId="0" applyFont="1" applyBorder="1" applyAlignment="1">
      <alignment vertical="center" wrapText="1"/>
    </xf>
    <xf numFmtId="0" fontId="19" fillId="0" borderId="121" xfId="0" applyFont="1" applyBorder="1" applyAlignment="1">
      <alignment vertical="center" wrapText="1"/>
    </xf>
    <xf numFmtId="0" fontId="19" fillId="0" borderId="107" xfId="0" applyFont="1" applyBorder="1" applyAlignment="1">
      <alignment vertical="center" wrapText="1"/>
    </xf>
    <xf numFmtId="0" fontId="19" fillId="8" borderId="19" xfId="0" applyFont="1" applyFill="1" applyBorder="1" applyAlignment="1">
      <alignment vertical="center" wrapText="1"/>
    </xf>
    <xf numFmtId="0" fontId="19" fillId="0" borderId="22" xfId="0" applyFont="1" applyBorder="1" applyAlignment="1">
      <alignment vertical="center" wrapText="1"/>
    </xf>
    <xf numFmtId="0" fontId="20" fillId="31" borderId="18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8" borderId="0" xfId="0" applyFont="1" applyFill="1" applyAlignment="1">
      <alignment vertical="center" wrapText="1"/>
    </xf>
    <xf numFmtId="0" fontId="19" fillId="8" borderId="84" xfId="0" applyFont="1" applyFill="1" applyBorder="1" applyAlignment="1">
      <alignment vertical="center" wrapText="1"/>
    </xf>
    <xf numFmtId="0" fontId="19" fillId="0" borderId="84" xfId="0" applyFont="1" applyBorder="1" applyAlignment="1">
      <alignment vertical="center" wrapText="1"/>
    </xf>
    <xf numFmtId="0" fontId="19" fillId="0" borderId="75" xfId="0" applyFont="1" applyBorder="1" applyAlignment="1">
      <alignment vertical="center" wrapText="1"/>
    </xf>
    <xf numFmtId="0" fontId="20" fillId="33" borderId="22" xfId="0" applyFont="1" applyFill="1" applyBorder="1" applyAlignment="1">
      <alignment vertical="center" wrapText="1"/>
    </xf>
    <xf numFmtId="0" fontId="19" fillId="8" borderId="14" xfId="0" applyFont="1" applyFill="1" applyBorder="1" applyAlignment="1">
      <alignment vertical="center" wrapText="1"/>
    </xf>
    <xf numFmtId="0" fontId="20" fillId="33" borderId="22" xfId="0" applyFont="1" applyFill="1" applyBorder="1" applyAlignment="1">
      <alignment horizontal="left" vertical="center" wrapText="1"/>
    </xf>
    <xf numFmtId="0" fontId="19" fillId="0" borderId="36" xfId="0" applyFont="1" applyBorder="1" applyAlignment="1">
      <alignment vertical="center" wrapText="1"/>
    </xf>
    <xf numFmtId="0" fontId="20" fillId="0" borderId="32" xfId="0" applyFont="1" applyBorder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0" fontId="20" fillId="28" borderId="0" xfId="0" applyFont="1" applyFill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71" xfId="0" applyFont="1" applyBorder="1" applyAlignment="1">
      <alignment horizontal="left" vertical="center" wrapText="1"/>
    </xf>
    <xf numFmtId="0" fontId="19" fillId="0" borderId="68" xfId="0" applyFont="1" applyBorder="1" applyAlignment="1">
      <alignment horizontal="left" vertical="center" wrapText="1"/>
    </xf>
    <xf numFmtId="0" fontId="19" fillId="0" borderId="68" xfId="0" applyFont="1" applyBorder="1" applyAlignment="1">
      <alignment horizontal="center" vertical="center" wrapText="1"/>
    </xf>
    <xf numFmtId="166" fontId="19" fillId="0" borderId="82" xfId="0" applyNumberFormat="1" applyFont="1" applyBorder="1" applyAlignment="1">
      <alignment vertical="center" wrapText="1"/>
    </xf>
    <xf numFmtId="166" fontId="19" fillId="0" borderId="82" xfId="0" applyNumberFormat="1" applyFont="1" applyBorder="1" applyAlignment="1">
      <alignment horizontal="center" vertical="center" wrapText="1"/>
    </xf>
    <xf numFmtId="0" fontId="0" fillId="36" borderId="82" xfId="0" applyFill="1" applyBorder="1" applyAlignment="1">
      <alignment wrapText="1"/>
    </xf>
    <xf numFmtId="166" fontId="19" fillId="0" borderId="89" xfId="0" applyNumberFormat="1" applyFont="1" applyBorder="1" applyAlignment="1">
      <alignment horizontal="center" vertical="center" wrapText="1"/>
    </xf>
    <xf numFmtId="0" fontId="0" fillId="36" borderId="82" xfId="0" applyFill="1" applyBorder="1" applyAlignment="1">
      <alignment vertical="top" wrapText="1"/>
    </xf>
    <xf numFmtId="0" fontId="19" fillId="0" borderId="10" xfId="0" applyFont="1" applyBorder="1" applyAlignment="1">
      <alignment vertical="center"/>
    </xf>
    <xf numFmtId="0" fontId="19" fillId="0" borderId="10" xfId="0" applyFont="1" applyBorder="1" applyAlignment="1">
      <alignment horizontal="left" vertical="center"/>
    </xf>
    <xf numFmtId="0" fontId="0" fillId="36" borderId="12" xfId="0" applyFill="1" applyBorder="1" applyAlignment="1">
      <alignment wrapText="1"/>
    </xf>
    <xf numFmtId="0" fontId="0" fillId="36" borderId="12" xfId="0" applyFill="1" applyBorder="1"/>
    <xf numFmtId="0" fontId="0" fillId="36" borderId="89" xfId="0" applyFill="1" applyBorder="1" applyAlignment="1">
      <alignment vertical="top" wrapText="1"/>
    </xf>
    <xf numFmtId="0" fontId="19" fillId="0" borderId="89" xfId="0" applyFont="1" applyBorder="1" applyAlignment="1">
      <alignment vertical="center"/>
    </xf>
    <xf numFmtId="0" fontId="19" fillId="0" borderId="89" xfId="0" applyFont="1" applyBorder="1" applyAlignment="1">
      <alignment horizontal="center" vertical="center"/>
    </xf>
    <xf numFmtId="166" fontId="19" fillId="0" borderId="89" xfId="0" applyNumberFormat="1" applyFont="1" applyBorder="1" applyAlignment="1">
      <alignment vertical="center" wrapText="1"/>
    </xf>
    <xf numFmtId="0" fontId="0" fillId="8" borderId="10" xfId="0" applyFill="1" applyBorder="1" applyAlignment="1">
      <alignment wrapText="1"/>
    </xf>
    <xf numFmtId="166" fontId="19" fillId="0" borderId="25" xfId="0" applyNumberFormat="1" applyFont="1" applyBorder="1" applyAlignment="1">
      <alignment vertical="center" wrapText="1"/>
    </xf>
    <xf numFmtId="0" fontId="18" fillId="8" borderId="10" xfId="0" applyFont="1" applyFill="1" applyBorder="1" applyAlignment="1">
      <alignment vertical="center" wrapText="1"/>
    </xf>
    <xf numFmtId="0" fontId="18" fillId="8" borderId="12" xfId="0" applyFont="1" applyFill="1" applyBorder="1" applyAlignment="1">
      <alignment vertical="center" wrapText="1"/>
    </xf>
    <xf numFmtId="0" fontId="18" fillId="0" borderId="82" xfId="0" applyFont="1" applyBorder="1" applyAlignment="1">
      <alignment horizontal="left" vertical="center" wrapText="1"/>
    </xf>
    <xf numFmtId="0" fontId="0" fillId="8" borderId="82" xfId="0" applyFill="1" applyBorder="1" applyAlignment="1">
      <alignment wrapText="1"/>
    </xf>
    <xf numFmtId="0" fontId="0" fillId="0" borderId="82" xfId="0" applyBorder="1" applyAlignment="1">
      <alignment horizontal="left" wrapText="1"/>
    </xf>
    <xf numFmtId="0" fontId="0" fillId="0" borderId="82" xfId="0" applyBorder="1" applyAlignment="1">
      <alignment vertical="center" wrapText="1"/>
    </xf>
    <xf numFmtId="0" fontId="31" fillId="0" borderId="82" xfId="0" applyFont="1" applyBorder="1" applyAlignment="1">
      <alignment horizontal="left" wrapText="1"/>
    </xf>
    <xf numFmtId="0" fontId="0" fillId="8" borderId="82" xfId="0" applyFill="1" applyBorder="1" applyAlignment="1">
      <alignment horizontal="left" vertical="center" wrapText="1"/>
    </xf>
    <xf numFmtId="0" fontId="0" fillId="0" borderId="89" xfId="0" applyBorder="1" applyAlignment="1">
      <alignment horizontal="left" wrapText="1"/>
    </xf>
    <xf numFmtId="0" fontId="22" fillId="0" borderId="6" xfId="0" applyFont="1" applyBorder="1" applyAlignment="1">
      <alignment horizontal="left" vertical="center"/>
    </xf>
    <xf numFmtId="0" fontId="22" fillId="0" borderId="89" xfId="0" applyFont="1" applyBorder="1" applyAlignment="1">
      <alignment horizontal="left" vertical="center"/>
    </xf>
    <xf numFmtId="0" fontId="22" fillId="0" borderId="84" xfId="0" applyFont="1" applyBorder="1" applyAlignment="1">
      <alignment horizontal="left" vertical="center"/>
    </xf>
    <xf numFmtId="166" fontId="19" fillId="0" borderId="84" xfId="0" applyNumberFormat="1" applyFont="1" applyBorder="1" applyAlignment="1">
      <alignment horizontal="center" vertical="center" wrapText="1"/>
    </xf>
    <xf numFmtId="0" fontId="22" fillId="0" borderId="122" xfId="0" applyFont="1" applyBorder="1" applyAlignment="1">
      <alignment horizontal="left" vertical="center"/>
    </xf>
    <xf numFmtId="0" fontId="19" fillId="0" borderId="122" xfId="0" applyFont="1" applyBorder="1" applyAlignment="1">
      <alignment horizontal="center" vertical="center" wrapText="1"/>
    </xf>
    <xf numFmtId="0" fontId="19" fillId="0" borderId="122" xfId="0" applyFont="1" applyBorder="1" applyAlignment="1">
      <alignment horizontal="left" vertical="center" wrapText="1"/>
    </xf>
    <xf numFmtId="166" fontId="19" fillId="0" borderId="122" xfId="0" applyNumberFormat="1" applyFont="1" applyBorder="1" applyAlignment="1">
      <alignment horizontal="center" vertical="center" wrapText="1"/>
    </xf>
    <xf numFmtId="0" fontId="22" fillId="8" borderId="82" xfId="0" applyFont="1" applyFill="1" applyBorder="1" applyAlignment="1">
      <alignment horizontal="left" vertical="center" wrapText="1"/>
    </xf>
    <xf numFmtId="0" fontId="19" fillId="0" borderId="6" xfId="0" applyFont="1" applyBorder="1" applyAlignment="1">
      <alignment vertical="center"/>
    </xf>
    <xf numFmtId="0" fontId="19" fillId="0" borderId="83" xfId="0" applyFont="1" applyBorder="1" applyAlignment="1">
      <alignment horizontal="left" vertical="center" wrapText="1"/>
    </xf>
    <xf numFmtId="0" fontId="19" fillId="0" borderId="86" xfId="0" applyFont="1" applyBorder="1" applyAlignment="1">
      <alignment horizontal="center" vertical="center" wrapText="1"/>
    </xf>
    <xf numFmtId="166" fontId="19" fillId="0" borderId="85" xfId="0" applyNumberFormat="1" applyFont="1" applyBorder="1" applyAlignment="1">
      <alignment vertical="center" wrapText="1"/>
    </xf>
    <xf numFmtId="14" fontId="19" fillId="0" borderId="12" xfId="0" applyNumberFormat="1" applyFont="1" applyBorder="1" applyAlignment="1">
      <alignment horizontal="left" vertical="center" wrapText="1"/>
    </xf>
    <xf numFmtId="14" fontId="19" fillId="0" borderId="8" xfId="0" applyNumberFormat="1" applyFont="1" applyBorder="1" applyAlignment="1">
      <alignment horizontal="left" vertical="center" wrapText="1"/>
    </xf>
    <xf numFmtId="0" fontId="32" fillId="26" borderId="92" xfId="0" applyFont="1" applyFill="1" applyBorder="1" applyAlignment="1">
      <alignment horizontal="center" vertical="center" wrapText="1"/>
    </xf>
    <xf numFmtId="0" fontId="19" fillId="26" borderId="123" xfId="0" applyFont="1" applyFill="1" applyBorder="1" applyAlignment="1">
      <alignment horizontal="center" vertical="center" wrapText="1"/>
    </xf>
    <xf numFmtId="0" fontId="32" fillId="26" borderId="93" xfId="0" applyFont="1" applyFill="1" applyBorder="1" applyAlignment="1">
      <alignment horizontal="center" vertical="center" wrapText="1"/>
    </xf>
    <xf numFmtId="0" fontId="19" fillId="26" borderId="95" xfId="0" applyFont="1" applyFill="1" applyBorder="1" applyAlignment="1">
      <alignment horizontal="center" vertical="center" wrapText="1"/>
    </xf>
    <xf numFmtId="166" fontId="19" fillId="26" borderId="13" xfId="0" applyNumberFormat="1" applyFont="1" applyFill="1" applyBorder="1" applyAlignment="1">
      <alignment vertical="center" wrapText="1"/>
    </xf>
    <xf numFmtId="166" fontId="19" fillId="0" borderId="12" xfId="0" applyNumberFormat="1" applyFont="1" applyBorder="1" applyAlignment="1">
      <alignment vertical="center" wrapText="1"/>
    </xf>
    <xf numFmtId="0" fontId="20" fillId="26" borderId="44" xfId="0" applyFont="1" applyFill="1" applyBorder="1" applyAlignment="1">
      <alignment horizontal="center" vertical="center" wrapText="1"/>
    </xf>
    <xf numFmtId="0" fontId="20" fillId="26" borderId="124" xfId="0" applyFont="1" applyFill="1" applyBorder="1" applyAlignment="1">
      <alignment vertical="center" wrapText="1"/>
    </xf>
    <xf numFmtId="0" fontId="20" fillId="26" borderId="56" xfId="0" applyFont="1" applyFill="1" applyBorder="1" applyAlignment="1">
      <alignment horizontal="left" vertical="center" wrapText="1"/>
    </xf>
    <xf numFmtId="166" fontId="19" fillId="33" borderId="25" xfId="0" applyNumberFormat="1" applyFont="1" applyFill="1" applyBorder="1" applyAlignment="1">
      <alignment vertical="center" wrapText="1"/>
    </xf>
    <xf numFmtId="0" fontId="19" fillId="33" borderId="46" xfId="0" applyFont="1" applyFill="1" applyBorder="1" applyAlignment="1">
      <alignment horizontal="center" vertical="center" wrapText="1"/>
    </xf>
    <xf numFmtId="0" fontId="20" fillId="33" borderId="5" xfId="0" applyFont="1" applyFill="1" applyBorder="1" applyAlignment="1">
      <alignment vertical="center" wrapText="1"/>
    </xf>
    <xf numFmtId="0" fontId="20" fillId="33" borderId="80" xfId="0" applyFont="1" applyFill="1" applyBorder="1" applyAlignment="1">
      <alignment vertical="center" wrapText="1"/>
    </xf>
    <xf numFmtId="0" fontId="19" fillId="33" borderId="80" xfId="0" applyFont="1" applyFill="1" applyBorder="1" applyAlignment="1">
      <alignment horizontal="left" vertical="center" wrapText="1"/>
    </xf>
    <xf numFmtId="0" fontId="19" fillId="33" borderId="5" xfId="0" applyFont="1" applyFill="1" applyBorder="1" applyAlignment="1">
      <alignment horizontal="left" vertical="center" wrapText="1"/>
    </xf>
    <xf numFmtId="0" fontId="19" fillId="33" borderId="80" xfId="0" applyFont="1" applyFill="1" applyBorder="1" applyAlignment="1">
      <alignment horizontal="center" vertical="center" wrapText="1"/>
    </xf>
    <xf numFmtId="0" fontId="19" fillId="33" borderId="5" xfId="0" applyFont="1" applyFill="1" applyBorder="1" applyAlignment="1">
      <alignment horizontal="center" vertical="center"/>
    </xf>
    <xf numFmtId="0" fontId="19" fillId="33" borderId="125" xfId="0" applyFont="1" applyFill="1" applyBorder="1" applyAlignment="1">
      <alignment horizontal="center" vertical="center" wrapText="1"/>
    </xf>
    <xf numFmtId="0" fontId="19" fillId="0" borderId="67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/>
    </xf>
    <xf numFmtId="166" fontId="19" fillId="0" borderId="70" xfId="0" applyNumberFormat="1" applyFont="1" applyBorder="1" applyAlignment="1">
      <alignment vertical="center" wrapText="1"/>
    </xf>
    <xf numFmtId="166" fontId="19" fillId="0" borderId="26" xfId="0" applyNumberFormat="1" applyFont="1" applyBorder="1" applyAlignment="1">
      <alignment vertical="center" wrapText="1"/>
    </xf>
    <xf numFmtId="166" fontId="28" fillId="37" borderId="63" xfId="0" applyNumberFormat="1" applyFont="1" applyFill="1" applyBorder="1" applyAlignment="1">
      <alignment vertical="center" wrapText="1"/>
    </xf>
    <xf numFmtId="166" fontId="28" fillId="37" borderId="65" xfId="0" applyNumberFormat="1" applyFont="1" applyFill="1" applyBorder="1" applyAlignment="1">
      <alignment vertical="center" wrapText="1"/>
    </xf>
    <xf numFmtId="49" fontId="34" fillId="0" borderId="25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0" xfId="0" quotePrefix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0" xfId="0" applyFill="1" applyBorder="1" applyAlignment="1">
      <alignment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22" xfId="0" applyBorder="1" applyAlignment="1">
      <alignment horizontal="left" wrapText="1"/>
    </xf>
    <xf numFmtId="0" fontId="0" fillId="0" borderId="36" xfId="0" applyBorder="1" applyAlignment="1">
      <alignment horizontal="center" wrapText="1"/>
    </xf>
    <xf numFmtId="0" fontId="0" fillId="11" borderId="12" xfId="0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11" xfId="0" applyNumberFormat="1" applyBorder="1" applyAlignment="1">
      <alignment horizontal="center" wrapText="1"/>
    </xf>
    <xf numFmtId="2" fontId="0" fillId="0" borderId="9" xfId="0" applyNumberFormat="1" applyBorder="1" applyAlignment="1">
      <alignment horizont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2" fontId="0" fillId="0" borderId="7" xfId="0" applyNumberFormat="1" applyBorder="1" applyAlignment="1">
      <alignment horizontal="center" wrapText="1"/>
    </xf>
    <xf numFmtId="0" fontId="1" fillId="0" borderId="4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5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54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4" fillId="16" borderId="0" xfId="0" applyFont="1" applyFill="1" applyAlignment="1">
      <alignment horizontal="center" vertical="center"/>
    </xf>
    <xf numFmtId="165" fontId="16" fillId="0" borderId="46" xfId="0" applyNumberFormat="1" applyFont="1" applyBorder="1" applyAlignment="1">
      <alignment horizontal="left" vertical="center" wrapText="1"/>
    </xf>
    <xf numFmtId="165" fontId="16" fillId="0" borderId="5" xfId="0" applyNumberFormat="1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wrapText="1"/>
    </xf>
    <xf numFmtId="0" fontId="11" fillId="22" borderId="12" xfId="0" applyFont="1" applyFill="1" applyBorder="1" applyAlignment="1">
      <alignment horizontal="center" vertical="center"/>
    </xf>
    <xf numFmtId="165" fontId="1" fillId="22" borderId="12" xfId="0" applyNumberFormat="1" applyFont="1" applyFill="1" applyBorder="1" applyAlignment="1">
      <alignment horizontal="center" vertical="center"/>
    </xf>
    <xf numFmtId="0" fontId="16" fillId="0" borderId="50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47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166" fontId="19" fillId="0" borderId="11" xfId="0" applyNumberFormat="1" applyFont="1" applyBorder="1" applyAlignment="1">
      <alignment horizontal="center" vertical="center" wrapText="1"/>
    </xf>
    <xf numFmtId="166" fontId="19" fillId="0" borderId="7" xfId="0" applyNumberFormat="1" applyFont="1" applyBorder="1" applyAlignment="1">
      <alignment horizontal="center" vertical="center" wrapText="1"/>
    </xf>
    <xf numFmtId="166" fontId="19" fillId="0" borderId="9" xfId="0" applyNumberFormat="1" applyFont="1" applyBorder="1" applyAlignment="1">
      <alignment horizontal="center" vertical="center" wrapText="1"/>
    </xf>
    <xf numFmtId="166" fontId="19" fillId="0" borderId="47" xfId="0" applyNumberFormat="1" applyFont="1" applyBorder="1" applyAlignment="1">
      <alignment horizontal="center" vertical="center" wrapText="1"/>
    </xf>
    <xf numFmtId="166" fontId="19" fillId="0" borderId="48" xfId="0" applyNumberFormat="1" applyFont="1" applyBorder="1" applyAlignment="1">
      <alignment horizontal="center" vertical="center" wrapText="1"/>
    </xf>
    <xf numFmtId="166" fontId="19" fillId="0" borderId="49" xfId="0" applyNumberFormat="1" applyFont="1" applyBorder="1" applyAlignment="1">
      <alignment horizontal="center" vertical="center" wrapText="1"/>
    </xf>
    <xf numFmtId="0" fontId="19" fillId="0" borderId="49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166" fontId="19" fillId="0" borderId="57" xfId="0" applyNumberFormat="1" applyFont="1" applyBorder="1" applyAlignment="1">
      <alignment horizontal="center" vertical="center" wrapText="1"/>
    </xf>
    <xf numFmtId="166" fontId="19" fillId="0" borderId="29" xfId="0" applyNumberFormat="1" applyFont="1" applyBorder="1" applyAlignment="1">
      <alignment horizontal="center" vertical="center" wrapText="1"/>
    </xf>
    <xf numFmtId="166" fontId="19" fillId="0" borderId="13" xfId="0" applyNumberFormat="1" applyFont="1" applyBorder="1" applyAlignment="1">
      <alignment horizontal="center" vertical="center" wrapText="1"/>
    </xf>
    <xf numFmtId="166" fontId="19" fillId="0" borderId="50" xfId="0" applyNumberFormat="1" applyFont="1" applyBorder="1" applyAlignment="1">
      <alignment horizontal="center" vertical="center" wrapText="1"/>
    </xf>
    <xf numFmtId="166" fontId="19" fillId="0" borderId="99" xfId="0" applyNumberFormat="1" applyFont="1" applyBorder="1" applyAlignment="1">
      <alignment horizontal="center" vertical="center" wrapText="1"/>
    </xf>
    <xf numFmtId="166" fontId="19" fillId="0" borderId="46" xfId="0" applyNumberFormat="1" applyFont="1" applyBorder="1" applyAlignment="1">
      <alignment horizontal="center" vertical="center" wrapText="1"/>
    </xf>
    <xf numFmtId="166" fontId="19" fillId="0" borderId="66" xfId="0" applyNumberFormat="1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166" fontId="19" fillId="0" borderId="54" xfId="0" applyNumberFormat="1" applyFont="1" applyBorder="1" applyAlignment="1">
      <alignment horizontal="center" vertical="center" wrapText="1"/>
    </xf>
    <xf numFmtId="166" fontId="19" fillId="0" borderId="47" xfId="0" applyNumberFormat="1" applyFont="1" applyBorder="1" applyAlignment="1">
      <alignment horizontal="center" vertical="center"/>
    </xf>
    <xf numFmtId="166" fontId="19" fillId="0" borderId="48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166" fontId="19" fillId="0" borderId="49" xfId="0" applyNumberFormat="1" applyFont="1" applyBorder="1" applyAlignment="1">
      <alignment horizontal="center" vertical="center"/>
    </xf>
    <xf numFmtId="0" fontId="30" fillId="0" borderId="0" xfId="1" applyFont="1" applyAlignment="1" applyProtection="1">
      <alignment horizontal="right" vertical="center"/>
      <protection locked="0"/>
    </xf>
    <xf numFmtId="0" fontId="29" fillId="0" borderId="0" xfId="1" applyAlignment="1" applyProtection="1">
      <alignment horizontal="right" vertical="center" wrapText="1"/>
      <protection locked="0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/>
    </xf>
  </cellXfs>
  <cellStyles count="4">
    <cellStyle name="Normalny" xfId="0" builtinId="0"/>
    <cellStyle name="Normalny 2" xfId="1" xr:uid="{00000000-0005-0000-0000-00002F000000}"/>
    <cellStyle name="Procentowy 2" xfId="2" xr:uid="{00000000-0005-0000-0000-000030000000}"/>
    <cellStyle name="Walutowy 2" xfId="3" xr:uid="{00000000-0005-0000-0000-00003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66FF00"/>
      <rgbColor rgb="FF0000FF"/>
      <rgbColor rgb="FFFFF2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FF5050"/>
      <color rgb="FFCC00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492"/>
  <sheetViews>
    <sheetView zoomScale="80" zoomScaleNormal="80" workbookViewId="0">
      <pane ySplit="3" topLeftCell="A4" activePane="bottomLeft" state="frozen"/>
      <selection pane="bottomLeft" activeCell="T1195" sqref="T1195:T1203"/>
    </sheetView>
  </sheetViews>
  <sheetFormatPr defaultRowHeight="12.5"/>
  <cols>
    <col min="1" max="1" width="9.81640625" style="1" customWidth="1"/>
    <col min="2" max="2" width="40.54296875" style="2" customWidth="1"/>
    <col min="3" max="3" width="12.1796875" style="1" hidden="1" customWidth="1"/>
    <col min="4" max="4" width="27.7265625" style="3" customWidth="1"/>
    <col min="5" max="5" width="24.81640625" style="3" customWidth="1"/>
    <col min="6" max="6" width="10.26953125" style="1" customWidth="1"/>
    <col min="7" max="7" width="17.81640625" style="1" customWidth="1"/>
    <col min="8" max="8" width="51.54296875" style="2" hidden="1" customWidth="1"/>
    <col min="9" max="9" width="16.54296875" style="2" hidden="1" customWidth="1"/>
    <col min="10" max="10" width="19.7265625" style="2" hidden="1" customWidth="1"/>
    <col min="11" max="11" width="15.7265625" hidden="1" customWidth="1"/>
    <col min="12" max="12" width="13.453125" hidden="1" customWidth="1"/>
    <col min="13" max="13" width="14.81640625" hidden="1" customWidth="1"/>
    <col min="14" max="14" width="11.54296875" hidden="1" customWidth="1"/>
    <col min="15" max="16" width="0" hidden="1" customWidth="1"/>
    <col min="17" max="17" width="14.453125" customWidth="1"/>
    <col min="18" max="18" width="15.1796875" customWidth="1"/>
    <col min="19" max="19" width="11.453125" customWidth="1"/>
    <col min="20" max="20" width="23.26953125" style="276" customWidth="1"/>
    <col min="21" max="21" width="19" customWidth="1"/>
    <col min="22" max="22" width="17.453125" customWidth="1"/>
    <col min="23" max="23" width="18.81640625" customWidth="1"/>
    <col min="24" max="25" width="20.7265625" customWidth="1"/>
    <col min="26" max="26" width="11.453125" customWidth="1"/>
    <col min="27" max="27" width="16.81640625" customWidth="1"/>
    <col min="28" max="28" width="8.54296875" customWidth="1"/>
    <col min="29" max="29" width="30.7265625" customWidth="1"/>
    <col min="30" max="30" width="37.81640625" customWidth="1"/>
    <col min="31" max="31" width="22.81640625" customWidth="1"/>
    <col min="32" max="32" width="15.7265625" customWidth="1"/>
    <col min="33" max="33" width="19.26953125" customWidth="1"/>
    <col min="35" max="35" width="19.1796875" customWidth="1"/>
    <col min="36" max="36" width="14.7265625" customWidth="1"/>
    <col min="40" max="40" width="10.7265625" bestFit="1" customWidth="1"/>
    <col min="41" max="41" width="10.7265625" customWidth="1"/>
    <col min="42" max="42" width="12.81640625" bestFit="1" customWidth="1"/>
    <col min="1019" max="1020" width="8.7265625" customWidth="1"/>
  </cols>
  <sheetData>
    <row r="1" spans="1:42" ht="13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1129" t="s">
        <v>30</v>
      </c>
      <c r="AB4" s="499"/>
      <c r="AC4" s="1132" t="s">
        <v>31</v>
      </c>
      <c r="AD4" s="1133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1119" t="s">
        <v>32</v>
      </c>
      <c r="B5" s="1120" t="s">
        <v>33</v>
      </c>
      <c r="C5" s="10"/>
      <c r="D5" s="11" t="s">
        <v>34</v>
      </c>
      <c r="E5" s="1121" t="s">
        <v>35</v>
      </c>
      <c r="F5" s="10" t="s">
        <v>36</v>
      </c>
      <c r="G5" s="10">
        <v>1</v>
      </c>
      <c r="H5" s="229" t="s">
        <v>37</v>
      </c>
      <c r="I5" s="1110">
        <f>O5</f>
        <v>180</v>
      </c>
      <c r="J5" s="1122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1129"/>
      <c r="AB5" s="499"/>
      <c r="AC5" s="1132"/>
      <c r="AD5" s="1133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1119"/>
      <c r="B6" s="1120"/>
      <c r="C6" s="19"/>
      <c r="D6" s="12" t="s">
        <v>38</v>
      </c>
      <c r="E6" s="1121"/>
      <c r="F6" s="19"/>
      <c r="G6" s="19"/>
      <c r="H6" s="13" t="s">
        <v>39</v>
      </c>
      <c r="I6" s="1111"/>
      <c r="J6" s="1113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1132"/>
      <c r="AD6" s="1133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1110">
        <f>O7</f>
        <v>180</v>
      </c>
      <c r="J7" s="1112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69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1132" t="s">
        <v>45</v>
      </c>
      <c r="AD7" s="1134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1111"/>
      <c r="J8" s="1113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1132"/>
      <c r="AD8" s="1134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1110">
        <f>O9</f>
        <v>180</v>
      </c>
      <c r="J9" s="1112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1111"/>
      <c r="J10" s="1113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1110">
        <f t="shared" ref="I11" si="8">O11</f>
        <v>600</v>
      </c>
      <c r="J11" s="1112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1130" t="s">
        <v>13</v>
      </c>
      <c r="AD11" s="1131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1111"/>
      <c r="J12" s="1113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1135" t="s">
        <v>14</v>
      </c>
      <c r="AD12" s="1136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1110">
        <f t="shared" ref="I13:I21" si="10">O13</f>
        <v>600</v>
      </c>
      <c r="J13" s="1112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1135" t="s">
        <v>15</v>
      </c>
      <c r="AD13" s="1136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1111"/>
      <c r="J14" s="1113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1135" t="s">
        <v>62</v>
      </c>
      <c r="AD14" s="1136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1110">
        <f t="shared" si="10"/>
        <v>180</v>
      </c>
      <c r="J15" s="1112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1137" t="s">
        <v>17</v>
      </c>
      <c r="AD15" s="1138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1111"/>
      <c r="J16" s="1113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1126" t="s">
        <v>67</v>
      </c>
      <c r="AD16" s="1126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1110">
        <f t="shared" si="10"/>
        <v>180</v>
      </c>
      <c r="J17" s="1112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1111"/>
      <c r="J18" s="1113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1110">
        <f t="shared" si="10"/>
        <v>320</v>
      </c>
      <c r="J19" s="1112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1111"/>
      <c r="J20" s="1113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1123" t="s">
        <v>78</v>
      </c>
      <c r="AD20" s="1124"/>
      <c r="AE20" s="493">
        <f>W1487/$AD$7</f>
        <v>2836</v>
      </c>
    </row>
    <row r="21" spans="1:32" ht="20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1110">
        <f t="shared" si="10"/>
        <v>320</v>
      </c>
      <c r="J21" s="1112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1125" t="s">
        <v>83</v>
      </c>
      <c r="AD21" s="1126"/>
      <c r="AE21" s="494">
        <f>V1487/AD7</f>
        <v>1280</v>
      </c>
    </row>
    <row r="22" spans="1:32" ht="20.5" thickBot="1">
      <c r="A22" s="170"/>
      <c r="B22" s="13" t="s">
        <v>84</v>
      </c>
      <c r="C22" s="19"/>
      <c r="D22" s="12"/>
      <c r="E22" s="12"/>
      <c r="F22" s="19"/>
      <c r="G22" s="19"/>
      <c r="H22" s="13"/>
      <c r="I22" s="1111"/>
      <c r="J22" s="1113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1127" t="s">
        <v>85</v>
      </c>
      <c r="AD22" s="1128"/>
      <c r="AE22" s="495">
        <f>SUM(AE20:AE21)</f>
        <v>4116</v>
      </c>
    </row>
    <row r="23" spans="1:32" ht="15.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0.5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77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7.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7.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 ht="13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ref="V70:V133" si="21">IF(U70&gt;0,$AD$3*$AD$7)</f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2">R71/1.23</f>
        <v>48.780487804878049</v>
      </c>
      <c r="R71" s="278">
        <f t="shared" ref="R71:R134" si="23">X71</f>
        <v>60</v>
      </c>
      <c r="T71" s="306"/>
      <c r="U71" s="306">
        <f t="shared" si="7"/>
        <v>0</v>
      </c>
      <c r="V71" s="306" t="b">
        <f t="shared" si="21"/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2"/>
        <v>97.560975609756099</v>
      </c>
      <c r="R72" s="278">
        <f t="shared" si="23"/>
        <v>120</v>
      </c>
      <c r="T72" s="306"/>
      <c r="U72" s="306">
        <f t="shared" ref="U72:U135" si="26">T72*$AD$9</f>
        <v>0</v>
      </c>
      <c r="V72" s="306" t="b">
        <f t="shared" si="21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2"/>
        <v>243.90243902439025</v>
      </c>
      <c r="R73" s="278">
        <f t="shared" si="23"/>
        <v>300</v>
      </c>
      <c r="T73" s="306"/>
      <c r="U73" s="306">
        <f t="shared" si="26"/>
        <v>0</v>
      </c>
      <c r="V73" s="306" t="b">
        <f t="shared" si="21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2"/>
        <v>97.560975609756099</v>
      </c>
      <c r="R74" s="278">
        <f t="shared" si="23"/>
        <v>120</v>
      </c>
      <c r="T74" s="306"/>
      <c r="U74" s="306">
        <f t="shared" si="26"/>
        <v>0</v>
      </c>
      <c r="V74" s="306" t="b">
        <f t="shared" si="21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2"/>
        <v>97.560975609756099</v>
      </c>
      <c r="R75" s="278">
        <f t="shared" si="23"/>
        <v>120</v>
      </c>
      <c r="T75" s="306"/>
      <c r="U75" s="306">
        <f t="shared" si="26"/>
        <v>0</v>
      </c>
      <c r="V75" s="306" t="b">
        <f t="shared" si="21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2"/>
        <v>48.780487804878049</v>
      </c>
      <c r="R76" s="278">
        <f t="shared" si="23"/>
        <v>60</v>
      </c>
      <c r="T76" s="306"/>
      <c r="U76" s="306">
        <f t="shared" si="26"/>
        <v>0</v>
      </c>
      <c r="V76" s="306" t="b">
        <f t="shared" si="21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2"/>
        <v>146.34146341463415</v>
      </c>
      <c r="R77" s="278">
        <f t="shared" si="23"/>
        <v>180</v>
      </c>
      <c r="T77" s="306"/>
      <c r="U77" s="306">
        <f t="shared" si="26"/>
        <v>0</v>
      </c>
      <c r="V77" s="306" t="b">
        <f t="shared" si="21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2"/>
        <v>48.780487804878049</v>
      </c>
      <c r="R78" s="278">
        <f t="shared" si="23"/>
        <v>60</v>
      </c>
      <c r="T78" s="306"/>
      <c r="U78" s="306">
        <f t="shared" si="26"/>
        <v>0</v>
      </c>
      <c r="V78" s="306" t="b">
        <f t="shared" si="21"/>
        <v>0</v>
      </c>
      <c r="W78" s="306">
        <f t="shared" ref="W78:W102" si="27">G78*$AD$4*$AD$7</f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2"/>
        <v>390.2439024390244</v>
      </c>
      <c r="R79" s="278">
        <f t="shared" si="23"/>
        <v>480</v>
      </c>
      <c r="T79" s="306"/>
      <c r="U79" s="306">
        <f t="shared" si="26"/>
        <v>0</v>
      </c>
      <c r="V79" s="306" t="b">
        <f t="shared" si="21"/>
        <v>0</v>
      </c>
      <c r="W79" s="306">
        <f t="shared" si="27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2"/>
        <v>48.780487804878049</v>
      </c>
      <c r="R80" s="278">
        <f t="shared" si="23"/>
        <v>60</v>
      </c>
      <c r="T80" s="306"/>
      <c r="U80" s="306">
        <f t="shared" si="26"/>
        <v>0</v>
      </c>
      <c r="V80" s="306" t="b">
        <f t="shared" si="21"/>
        <v>0</v>
      </c>
      <c r="W80" s="306">
        <f t="shared" si="27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2"/>
        <v>97.560975609756099</v>
      </c>
      <c r="R81" s="278">
        <f t="shared" si="23"/>
        <v>120</v>
      </c>
      <c r="T81" s="306"/>
      <c r="U81" s="306">
        <f t="shared" si="26"/>
        <v>0</v>
      </c>
      <c r="V81" s="306" t="b">
        <f t="shared" si="21"/>
        <v>0</v>
      </c>
      <c r="W81" s="306">
        <f t="shared" si="27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2"/>
        <v>48.780487804878049</v>
      </c>
      <c r="R82" s="278">
        <f t="shared" si="23"/>
        <v>60</v>
      </c>
      <c r="T82" s="306"/>
      <c r="U82" s="306">
        <f t="shared" si="26"/>
        <v>0</v>
      </c>
      <c r="V82" s="306" t="b">
        <f t="shared" si="21"/>
        <v>0</v>
      </c>
      <c r="W82" s="306">
        <f t="shared" si="27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2"/>
        <v>48.780487804878049</v>
      </c>
      <c r="R83" s="278">
        <f t="shared" si="23"/>
        <v>60</v>
      </c>
      <c r="T83" s="306"/>
      <c r="U83" s="306">
        <f t="shared" si="26"/>
        <v>0</v>
      </c>
      <c r="V83" s="306" t="b">
        <f t="shared" si="21"/>
        <v>0</v>
      </c>
      <c r="W83" s="306">
        <f t="shared" si="27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2"/>
        <v>48.780487804878049</v>
      </c>
      <c r="R84" s="278">
        <f t="shared" si="23"/>
        <v>60</v>
      </c>
      <c r="T84" s="306"/>
      <c r="U84" s="306">
        <f t="shared" si="26"/>
        <v>0</v>
      </c>
      <c r="V84" s="306" t="b">
        <f t="shared" si="21"/>
        <v>0</v>
      </c>
      <c r="W84" s="306">
        <f t="shared" si="27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2"/>
        <v>48.780487804878049</v>
      </c>
      <c r="R85" s="278">
        <f t="shared" si="23"/>
        <v>60</v>
      </c>
      <c r="T85" s="306"/>
      <c r="U85" s="306">
        <f t="shared" si="26"/>
        <v>0</v>
      </c>
      <c r="V85" s="306" t="b">
        <f t="shared" si="21"/>
        <v>0</v>
      </c>
      <c r="W85" s="306">
        <f t="shared" si="27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2"/>
        <v>97.560975609756099</v>
      </c>
      <c r="R86" s="278">
        <f t="shared" si="23"/>
        <v>120</v>
      </c>
      <c r="T86" s="306"/>
      <c r="U86" s="306">
        <f t="shared" si="26"/>
        <v>0</v>
      </c>
      <c r="V86" s="306" t="b">
        <f t="shared" si="21"/>
        <v>0</v>
      </c>
      <c r="W86" s="306">
        <f t="shared" si="27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2"/>
        <v>97.560975609756099</v>
      </c>
      <c r="R87" s="278">
        <f t="shared" si="23"/>
        <v>120</v>
      </c>
      <c r="T87" s="306"/>
      <c r="U87" s="306">
        <f t="shared" si="26"/>
        <v>0</v>
      </c>
      <c r="V87" s="306" t="b">
        <f t="shared" si="21"/>
        <v>0</v>
      </c>
      <c r="W87" s="306">
        <f t="shared" si="27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2"/>
        <v>48.780487804878049</v>
      </c>
      <c r="R88" s="278">
        <f t="shared" si="23"/>
        <v>60</v>
      </c>
      <c r="T88" s="306"/>
      <c r="U88" s="306">
        <f t="shared" si="26"/>
        <v>0</v>
      </c>
      <c r="V88" s="306" t="b">
        <f t="shared" si="21"/>
        <v>0</v>
      </c>
      <c r="W88" s="306">
        <f t="shared" si="27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2"/>
        <v>48.780487804878049</v>
      </c>
      <c r="R89" s="278">
        <f t="shared" si="23"/>
        <v>60</v>
      </c>
      <c r="T89" s="306"/>
      <c r="U89" s="306">
        <f t="shared" si="26"/>
        <v>0</v>
      </c>
      <c r="V89" s="306" t="b">
        <f t="shared" si="21"/>
        <v>0</v>
      </c>
      <c r="W89" s="306">
        <f t="shared" si="27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2"/>
        <v>146.34146341463415</v>
      </c>
      <c r="R90" s="278">
        <f t="shared" si="23"/>
        <v>180</v>
      </c>
      <c r="T90" s="306"/>
      <c r="U90" s="306">
        <f t="shared" si="26"/>
        <v>0</v>
      </c>
      <c r="V90" s="306" t="b">
        <f t="shared" si="21"/>
        <v>0</v>
      </c>
      <c r="W90" s="306">
        <f t="shared" si="27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2"/>
        <v>48.780487804878049</v>
      </c>
      <c r="R91" s="278">
        <f t="shared" si="23"/>
        <v>60</v>
      </c>
      <c r="T91" s="306"/>
      <c r="U91" s="306">
        <f t="shared" si="26"/>
        <v>0</v>
      </c>
      <c r="V91" s="306" t="b">
        <f t="shared" si="21"/>
        <v>0</v>
      </c>
      <c r="W91" s="306">
        <f t="shared" si="27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2"/>
        <v>48.780487804878049</v>
      </c>
      <c r="R92" s="278">
        <f t="shared" si="23"/>
        <v>60</v>
      </c>
      <c r="T92" s="306"/>
      <c r="U92" s="306">
        <f t="shared" si="26"/>
        <v>0</v>
      </c>
      <c r="V92" s="306" t="b">
        <f t="shared" si="21"/>
        <v>0</v>
      </c>
      <c r="W92" s="306">
        <f t="shared" si="27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2"/>
        <v>48.780487804878049</v>
      </c>
      <c r="R93" s="278">
        <f t="shared" si="23"/>
        <v>60</v>
      </c>
      <c r="T93" s="306"/>
      <c r="U93" s="306">
        <f t="shared" si="26"/>
        <v>0</v>
      </c>
      <c r="V93" s="306" t="b">
        <f t="shared" si="21"/>
        <v>0</v>
      </c>
      <c r="W93" s="306">
        <f t="shared" si="27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2"/>
        <v>243.90243902439025</v>
      </c>
      <c r="R94" s="278">
        <f t="shared" si="23"/>
        <v>300</v>
      </c>
      <c r="T94" s="306"/>
      <c r="U94" s="306">
        <f t="shared" si="26"/>
        <v>0</v>
      </c>
      <c r="V94" s="306" t="b">
        <f t="shared" si="21"/>
        <v>0</v>
      </c>
      <c r="W94" s="306">
        <f t="shared" si="27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8">L95*P95*40</f>
        <v>120</v>
      </c>
      <c r="O95" s="305">
        <f t="shared" si="19"/>
        <v>120</v>
      </c>
      <c r="P95" s="305">
        <v>3</v>
      </c>
      <c r="Q95" s="278">
        <f t="shared" si="22"/>
        <v>243.90243902439025</v>
      </c>
      <c r="R95" s="278">
        <f t="shared" si="23"/>
        <v>300</v>
      </c>
      <c r="T95" s="306"/>
      <c r="U95" s="306">
        <f t="shared" si="26"/>
        <v>0</v>
      </c>
      <c r="V95" s="306" t="b">
        <f t="shared" si="21"/>
        <v>0</v>
      </c>
      <c r="W95" s="306">
        <f t="shared" si="27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8"/>
        <v>160</v>
      </c>
      <c r="O96" s="305">
        <f t="shared" si="19"/>
        <v>160</v>
      </c>
      <c r="P96" s="305">
        <v>4</v>
      </c>
      <c r="Q96" s="278">
        <f t="shared" si="22"/>
        <v>243.90243902439025</v>
      </c>
      <c r="R96" s="278">
        <f t="shared" si="23"/>
        <v>300</v>
      </c>
      <c r="T96" s="306"/>
      <c r="U96" s="306">
        <f t="shared" si="26"/>
        <v>0</v>
      </c>
      <c r="V96" s="306" t="b">
        <f t="shared" si="21"/>
        <v>0</v>
      </c>
      <c r="W96" s="306">
        <f t="shared" si="27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8"/>
        <v>40</v>
      </c>
      <c r="O97" s="305">
        <f t="shared" si="19"/>
        <v>40</v>
      </c>
      <c r="P97" s="305">
        <v>1</v>
      </c>
      <c r="Q97" s="278">
        <f t="shared" si="22"/>
        <v>97.560975609756099</v>
      </c>
      <c r="R97" s="278">
        <f t="shared" si="23"/>
        <v>120</v>
      </c>
      <c r="T97" s="306"/>
      <c r="U97" s="306">
        <f t="shared" si="26"/>
        <v>0</v>
      </c>
      <c r="V97" s="306" t="b">
        <f t="shared" si="21"/>
        <v>0</v>
      </c>
      <c r="W97" s="306">
        <f t="shared" si="27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8"/>
        <v>40</v>
      </c>
      <c r="O98" s="305">
        <f t="shared" si="19"/>
        <v>40</v>
      </c>
      <c r="P98" s="331">
        <v>1</v>
      </c>
      <c r="Q98" s="278">
        <f t="shared" si="22"/>
        <v>146.34146341463415</v>
      </c>
      <c r="R98" s="278">
        <f t="shared" si="23"/>
        <v>180</v>
      </c>
      <c r="T98" s="332"/>
      <c r="U98" s="306">
        <f t="shared" si="26"/>
        <v>0</v>
      </c>
      <c r="V98" s="306" t="b">
        <f t="shared" si="21"/>
        <v>0</v>
      </c>
      <c r="W98" s="306">
        <f t="shared" si="27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8"/>
        <v>120</v>
      </c>
      <c r="O99" s="305">
        <f t="shared" si="19"/>
        <v>120</v>
      </c>
      <c r="P99" s="331">
        <v>3</v>
      </c>
      <c r="Q99" s="278">
        <f t="shared" si="22"/>
        <v>341.46341463414637</v>
      </c>
      <c r="R99" s="278">
        <f t="shared" si="23"/>
        <v>420</v>
      </c>
      <c r="T99" s="332"/>
      <c r="U99" s="306">
        <f t="shared" si="26"/>
        <v>0</v>
      </c>
      <c r="V99" s="306" t="b">
        <f t="shared" si="21"/>
        <v>0</v>
      </c>
      <c r="W99" s="306">
        <f t="shared" si="27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2"/>
        <v>97.560975609756099</v>
      </c>
      <c r="R100" s="278">
        <f t="shared" si="23"/>
        <v>120</v>
      </c>
      <c r="T100" s="332"/>
      <c r="U100" s="306">
        <f t="shared" si="26"/>
        <v>0</v>
      </c>
      <c r="V100" s="306" t="b">
        <f t="shared" si="21"/>
        <v>0</v>
      </c>
      <c r="W100" s="306">
        <f t="shared" si="27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8"/>
        <v>0</v>
      </c>
      <c r="O101" s="305">
        <f t="shared" si="19"/>
        <v>0</v>
      </c>
      <c r="Q101" s="278">
        <f t="shared" si="22"/>
        <v>97.560975609756099</v>
      </c>
      <c r="R101" s="278">
        <f t="shared" si="23"/>
        <v>120</v>
      </c>
      <c r="T101" s="332"/>
      <c r="U101" s="306">
        <f t="shared" si="26"/>
        <v>0</v>
      </c>
      <c r="V101" s="306" t="b">
        <f t="shared" si="21"/>
        <v>0</v>
      </c>
      <c r="W101" s="306">
        <f t="shared" si="27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9">O102</f>
        <v>120</v>
      </c>
      <c r="J102" s="304">
        <f t="shared" ref="J102" si="30">I102*1.23</f>
        <v>147.6</v>
      </c>
      <c r="L102" s="331">
        <v>1</v>
      </c>
      <c r="M102" s="305">
        <f t="shared" si="20"/>
        <v>0</v>
      </c>
      <c r="N102" s="305">
        <f t="shared" si="28"/>
        <v>120</v>
      </c>
      <c r="O102" s="305">
        <f t="shared" si="19"/>
        <v>120</v>
      </c>
      <c r="P102" s="331">
        <v>3</v>
      </c>
      <c r="Q102" s="278">
        <f t="shared" si="22"/>
        <v>195.1219512195122</v>
      </c>
      <c r="R102" s="278">
        <f t="shared" si="23"/>
        <v>240</v>
      </c>
      <c r="T102" s="332"/>
      <c r="U102" s="306">
        <f t="shared" si="26"/>
        <v>0</v>
      </c>
      <c r="V102" s="306" t="b">
        <f t="shared" si="21"/>
        <v>0</v>
      </c>
      <c r="W102" s="306">
        <f t="shared" si="27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278"/>
      <c r="U103" s="278"/>
      <c r="V103" s="278" t="b">
        <f t="shared" si="21"/>
        <v>0</v>
      </c>
      <c r="W103" s="278"/>
      <c r="X103" s="278">
        <f t="shared" si="24"/>
        <v>0</v>
      </c>
      <c r="Y103" s="278">
        <f t="shared" si="25"/>
        <v>0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2"/>
        <v>388.3170731707317</v>
      </c>
      <c r="R104" s="278">
        <f t="shared" si="23"/>
        <v>477.63</v>
      </c>
      <c r="T104" s="278">
        <v>79.209999999999994</v>
      </c>
      <c r="U104" s="278">
        <f t="shared" si="26"/>
        <v>237.63</v>
      </c>
      <c r="V104" s="278">
        <f t="shared" si="21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2"/>
        <v>384.1219512195122</v>
      </c>
      <c r="R105" s="278">
        <f t="shared" si="23"/>
        <v>472.46999999999997</v>
      </c>
      <c r="T105" s="278">
        <v>77.489999999999995</v>
      </c>
      <c r="U105" s="278">
        <f t="shared" si="26"/>
        <v>232.46999999999997</v>
      </c>
      <c r="V105" s="278">
        <f t="shared" si="21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2"/>
        <v>275.51219512195121</v>
      </c>
      <c r="R106" s="278">
        <f t="shared" si="23"/>
        <v>338.88</v>
      </c>
      <c r="T106" s="278">
        <v>32.96</v>
      </c>
      <c r="U106" s="278">
        <f t="shared" si="26"/>
        <v>98.88</v>
      </c>
      <c r="V106" s="278">
        <f t="shared" si="21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2"/>
        <v>311.82926829268297</v>
      </c>
      <c r="R107" s="278">
        <f t="shared" si="23"/>
        <v>383.55</v>
      </c>
      <c r="T107" s="278">
        <v>47.85</v>
      </c>
      <c r="U107" s="278">
        <f t="shared" si="26"/>
        <v>143.55000000000001</v>
      </c>
      <c r="V107" s="278">
        <f t="shared" si="21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2"/>
        <v>300.73170731707313</v>
      </c>
      <c r="R108" s="278">
        <f t="shared" si="23"/>
        <v>369.9</v>
      </c>
      <c r="T108" s="278">
        <v>43.3</v>
      </c>
      <c r="U108" s="278">
        <f t="shared" si="26"/>
        <v>129.89999999999998</v>
      </c>
      <c r="V108" s="278">
        <f t="shared" si="21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2"/>
        <v>302.82926829268297</v>
      </c>
      <c r="R109" s="278">
        <f t="shared" si="23"/>
        <v>372.48</v>
      </c>
      <c r="T109" s="278">
        <v>44.16</v>
      </c>
      <c r="U109" s="278">
        <f t="shared" si="26"/>
        <v>132.47999999999999</v>
      </c>
      <c r="V109" s="278">
        <f t="shared" si="21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2"/>
        <v>0</v>
      </c>
      <c r="R110" s="278">
        <f t="shared" si="23"/>
        <v>0</v>
      </c>
      <c r="T110" s="278"/>
      <c r="U110" s="278">
        <f>T110*$AD$9</f>
        <v>0</v>
      </c>
      <c r="V110" s="278" t="b">
        <f t="shared" si="21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2"/>
        <v>331.3170731707317</v>
      </c>
      <c r="R111" s="278">
        <f t="shared" si="23"/>
        <v>407.52</v>
      </c>
      <c r="T111" s="278">
        <v>55.84</v>
      </c>
      <c r="U111" s="278">
        <f t="shared" si="26"/>
        <v>167.52</v>
      </c>
      <c r="V111" s="278">
        <f t="shared" si="21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2"/>
        <v>388.3170731707317</v>
      </c>
      <c r="R112" s="278">
        <f t="shared" si="23"/>
        <v>477.63</v>
      </c>
      <c r="T112" s="278">
        <v>79.209999999999994</v>
      </c>
      <c r="U112" s="278">
        <f t="shared" si="26"/>
        <v>237.63</v>
      </c>
      <c r="V112" s="278">
        <f t="shared" si="21"/>
        <v>240</v>
      </c>
      <c r="W112" s="278"/>
      <c r="X112" s="278">
        <f t="shared" si="24"/>
        <v>477.63</v>
      </c>
      <c r="Y112" s="278">
        <f t="shared" si="25"/>
        <v>388.3170731707317</v>
      </c>
      <c r="Z112" s="276"/>
      <c r="AA112" s="276"/>
    </row>
    <row r="113" spans="1:27" ht="2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2"/>
        <v>406.3170731707317</v>
      </c>
      <c r="R113" s="278">
        <f t="shared" si="23"/>
        <v>499.77</v>
      </c>
      <c r="T113" s="278">
        <v>86.59</v>
      </c>
      <c r="U113" s="278">
        <f t="shared" si="26"/>
        <v>259.77</v>
      </c>
      <c r="V113" s="278">
        <f t="shared" si="21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2"/>
        <v>715.92682926829275</v>
      </c>
      <c r="R114" s="278">
        <f t="shared" si="23"/>
        <v>880.59</v>
      </c>
      <c r="T114" s="280">
        <v>213.53</v>
      </c>
      <c r="U114" s="278">
        <f t="shared" si="26"/>
        <v>640.59</v>
      </c>
      <c r="V114" s="278">
        <f t="shared" si="21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2"/>
        <v>213.1219512195122</v>
      </c>
      <c r="R115" s="278">
        <f t="shared" si="23"/>
        <v>262.14</v>
      </c>
      <c r="T115" s="278">
        <v>7.38</v>
      </c>
      <c r="U115" s="278">
        <f t="shared" si="26"/>
        <v>22.14</v>
      </c>
      <c r="V115" s="278">
        <f t="shared" si="21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 ht="13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2"/>
        <v>0</v>
      </c>
      <c r="R116" s="278">
        <f t="shared" si="23"/>
        <v>0</v>
      </c>
      <c r="T116" s="278"/>
      <c r="U116" s="278">
        <f t="shared" si="26"/>
        <v>0</v>
      </c>
      <c r="V116" s="278" t="b">
        <f t="shared" si="21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2"/>
        <v>48.780487804878049</v>
      </c>
      <c r="R117" s="278">
        <f t="shared" si="23"/>
        <v>60</v>
      </c>
      <c r="T117" s="306"/>
      <c r="U117" s="306">
        <f t="shared" si="26"/>
        <v>0</v>
      </c>
      <c r="V117" s="306" t="b">
        <f t="shared" si="21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2"/>
        <v>48.780487804878049</v>
      </c>
      <c r="R118" s="278">
        <f t="shared" si="23"/>
        <v>60</v>
      </c>
      <c r="T118" s="306"/>
      <c r="U118" s="306">
        <f t="shared" si="26"/>
        <v>0</v>
      </c>
      <c r="V118" s="306" t="b">
        <f t="shared" si="21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2"/>
        <v>48.780487804878049</v>
      </c>
      <c r="R119" s="278">
        <f t="shared" si="23"/>
        <v>60</v>
      </c>
      <c r="T119" s="306"/>
      <c r="U119" s="306">
        <f t="shared" si="26"/>
        <v>0</v>
      </c>
      <c r="V119" s="306" t="b">
        <f t="shared" si="21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2"/>
        <v>48.780487804878049</v>
      </c>
      <c r="R120" s="278">
        <f t="shared" si="23"/>
        <v>60</v>
      </c>
      <c r="T120" s="306"/>
      <c r="U120" s="306">
        <f t="shared" si="26"/>
        <v>0</v>
      </c>
      <c r="V120" s="306" t="b">
        <f t="shared" si="21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2"/>
        <v>48.780487804878049</v>
      </c>
      <c r="R121" s="278">
        <f t="shared" si="23"/>
        <v>60</v>
      </c>
      <c r="T121" s="306"/>
      <c r="U121" s="306">
        <f t="shared" si="26"/>
        <v>0</v>
      </c>
      <c r="V121" s="306" t="b">
        <f t="shared" si="21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2"/>
        <v>48.780487804878049</v>
      </c>
      <c r="R122" s="278">
        <f t="shared" si="23"/>
        <v>60</v>
      </c>
      <c r="T122" s="306"/>
      <c r="U122" s="306">
        <f t="shared" si="26"/>
        <v>0</v>
      </c>
      <c r="V122" s="306" t="b">
        <f t="shared" si="21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2"/>
        <v>48.780487804878049</v>
      </c>
      <c r="R123" s="278">
        <f t="shared" si="23"/>
        <v>60</v>
      </c>
      <c r="T123" s="306"/>
      <c r="U123" s="306">
        <f t="shared" si="26"/>
        <v>0</v>
      </c>
      <c r="V123" s="306" t="b">
        <f t="shared" si="21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2"/>
        <v>48.780487804878049</v>
      </c>
      <c r="R124" s="278">
        <f t="shared" si="23"/>
        <v>60</v>
      </c>
      <c r="T124" s="306"/>
      <c r="U124" s="306">
        <f t="shared" si="26"/>
        <v>0</v>
      </c>
      <c r="V124" s="306" t="b">
        <f t="shared" si="21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2"/>
        <v>48.780487804878049</v>
      </c>
      <c r="R125" s="278">
        <f t="shared" si="23"/>
        <v>60</v>
      </c>
      <c r="T125" s="306"/>
      <c r="U125" s="306">
        <f t="shared" si="26"/>
        <v>0</v>
      </c>
      <c r="V125" s="306" t="b">
        <f t="shared" si="21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2"/>
        <v>48.780487804878049</v>
      </c>
      <c r="R126" s="278">
        <f t="shared" si="23"/>
        <v>60</v>
      </c>
      <c r="T126" s="306"/>
      <c r="U126" s="306">
        <f t="shared" si="26"/>
        <v>0</v>
      </c>
      <c r="V126" s="306" t="b">
        <f t="shared" si="21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2"/>
        <v>48.780487804878049</v>
      </c>
      <c r="R127" s="278">
        <f t="shared" si="23"/>
        <v>60</v>
      </c>
      <c r="T127" s="306"/>
      <c r="U127" s="306">
        <f t="shared" si="26"/>
        <v>0</v>
      </c>
      <c r="V127" s="306" t="b">
        <f t="shared" si="21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2"/>
        <v>195.1219512195122</v>
      </c>
      <c r="R128" s="278">
        <f t="shared" si="23"/>
        <v>240</v>
      </c>
      <c r="T128" s="306"/>
      <c r="U128" s="306">
        <f t="shared" si="26"/>
        <v>0</v>
      </c>
      <c r="V128" s="306" t="b">
        <f t="shared" si="21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2"/>
        <v>292.6829268292683</v>
      </c>
      <c r="R129" s="278">
        <f t="shared" si="23"/>
        <v>360</v>
      </c>
      <c r="T129" s="306"/>
      <c r="U129" s="306">
        <f t="shared" si="26"/>
        <v>0</v>
      </c>
      <c r="V129" s="306" t="b">
        <f t="shared" si="21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2"/>
        <v>48.780487804878049</v>
      </c>
      <c r="R130" s="278">
        <f t="shared" si="23"/>
        <v>60</v>
      </c>
      <c r="T130" s="306"/>
      <c r="U130" s="306">
        <f t="shared" si="26"/>
        <v>0</v>
      </c>
      <c r="V130" s="306" t="b">
        <f t="shared" si="21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2"/>
        <v>48.780487804878049</v>
      </c>
      <c r="R131" s="278">
        <f t="shared" si="23"/>
        <v>60</v>
      </c>
      <c r="T131" s="306"/>
      <c r="U131" s="306">
        <f t="shared" si="26"/>
        <v>0</v>
      </c>
      <c r="V131" s="306" t="b">
        <f t="shared" si="21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2"/>
        <v>48.780487804878049</v>
      </c>
      <c r="R132" s="278">
        <f t="shared" si="23"/>
        <v>60</v>
      </c>
      <c r="T132" s="306"/>
      <c r="U132" s="306">
        <f t="shared" si="26"/>
        <v>0</v>
      </c>
      <c r="V132" s="306" t="b">
        <f t="shared" si="21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2"/>
        <v>48.780487804878049</v>
      </c>
      <c r="R133" s="278">
        <f t="shared" si="23"/>
        <v>60</v>
      </c>
      <c r="T133" s="306"/>
      <c r="U133" s="306">
        <f t="shared" si="26"/>
        <v>0</v>
      </c>
      <c r="V133" s="306" t="b">
        <f t="shared" si="21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2"/>
        <v>48.780487804878049</v>
      </c>
      <c r="R134" s="278">
        <f t="shared" si="23"/>
        <v>60</v>
      </c>
      <c r="T134" s="306"/>
      <c r="U134" s="306">
        <f t="shared" si="26"/>
        <v>0</v>
      </c>
      <c r="V134" s="306" t="b">
        <f t="shared" ref="V134:V197" si="39">IF(U134&gt;0,$AD$3*$AD$7)</f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40">R135/1.23</f>
        <v>48.780487804878049</v>
      </c>
      <c r="R135" s="278">
        <f t="shared" ref="R135:R198" si="41">X135</f>
        <v>60</v>
      </c>
      <c r="T135" s="306"/>
      <c r="U135" s="306">
        <f t="shared" si="26"/>
        <v>0</v>
      </c>
      <c r="V135" s="306" t="b">
        <f t="shared" si="39"/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40"/>
        <v>48.780487804878049</v>
      </c>
      <c r="R136" s="278">
        <f t="shared" si="41"/>
        <v>60</v>
      </c>
      <c r="T136" s="306"/>
      <c r="U136" s="306">
        <f t="shared" ref="U136:U199" si="44">T136*$AD$9</f>
        <v>0</v>
      </c>
      <c r="V136" s="306" t="b">
        <f t="shared" si="39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40"/>
        <v>48.780487804878049</v>
      </c>
      <c r="R137" s="278">
        <f t="shared" si="41"/>
        <v>60</v>
      </c>
      <c r="T137" s="306"/>
      <c r="U137" s="306">
        <f t="shared" si="44"/>
        <v>0</v>
      </c>
      <c r="V137" s="306" t="b">
        <f t="shared" si="39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40"/>
        <v>97.560975609756099</v>
      </c>
      <c r="R138" s="278">
        <f t="shared" si="41"/>
        <v>120</v>
      </c>
      <c r="T138" s="306"/>
      <c r="U138" s="306">
        <f t="shared" si="44"/>
        <v>0</v>
      </c>
      <c r="V138" s="306" t="b">
        <f t="shared" si="39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40"/>
        <v>97.560975609756099</v>
      </c>
      <c r="R139" s="278">
        <f t="shared" si="41"/>
        <v>120</v>
      </c>
      <c r="T139" s="306"/>
      <c r="U139" s="306">
        <f t="shared" si="44"/>
        <v>0</v>
      </c>
      <c r="V139" s="306" t="b">
        <f t="shared" si="39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40"/>
        <v>48.780487804878049</v>
      </c>
      <c r="R140" s="278">
        <f t="shared" si="41"/>
        <v>60</v>
      </c>
      <c r="T140" s="306"/>
      <c r="U140" s="306">
        <f t="shared" si="44"/>
        <v>0</v>
      </c>
      <c r="V140" s="306" t="b">
        <f t="shared" si="39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40"/>
        <v>48.780487804878049</v>
      </c>
      <c r="R141" s="278">
        <f t="shared" si="41"/>
        <v>60</v>
      </c>
      <c r="T141" s="306"/>
      <c r="U141" s="306">
        <f t="shared" si="44"/>
        <v>0</v>
      </c>
      <c r="V141" s="306" t="b">
        <f t="shared" si="39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40"/>
        <v>48.780487804878049</v>
      </c>
      <c r="R142" s="278">
        <f t="shared" si="41"/>
        <v>60</v>
      </c>
      <c r="T142" s="306"/>
      <c r="U142" s="306">
        <f t="shared" si="44"/>
        <v>0</v>
      </c>
      <c r="V142" s="306" t="b">
        <f t="shared" si="39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40"/>
        <v>48.780487804878049</v>
      </c>
      <c r="R143" s="278">
        <f t="shared" si="41"/>
        <v>60</v>
      </c>
      <c r="T143" s="306"/>
      <c r="U143" s="306">
        <f t="shared" si="44"/>
        <v>0</v>
      </c>
      <c r="V143" s="306" t="b">
        <f t="shared" si="39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40"/>
        <v>97.560975609756099</v>
      </c>
      <c r="R144" s="278">
        <f t="shared" si="41"/>
        <v>120</v>
      </c>
      <c r="T144" s="306"/>
      <c r="U144" s="306">
        <f t="shared" si="44"/>
        <v>0</v>
      </c>
      <c r="V144" s="306" t="b">
        <f t="shared" si="39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40"/>
        <v>97.560975609756099</v>
      </c>
      <c r="R145" s="278">
        <f t="shared" si="41"/>
        <v>120</v>
      </c>
      <c r="T145" s="306"/>
      <c r="U145" s="306">
        <f t="shared" si="44"/>
        <v>0</v>
      </c>
      <c r="V145" s="306" t="b">
        <f t="shared" si="39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40"/>
        <v>48.780487804878049</v>
      </c>
      <c r="R146" s="278">
        <f t="shared" si="41"/>
        <v>60</v>
      </c>
      <c r="T146" s="306"/>
      <c r="U146" s="306">
        <f t="shared" si="44"/>
        <v>0</v>
      </c>
      <c r="V146" s="306" t="b">
        <f t="shared" si="39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40"/>
        <v>48.780487804878049</v>
      </c>
      <c r="R147" s="278">
        <f t="shared" si="41"/>
        <v>60</v>
      </c>
      <c r="T147" s="306"/>
      <c r="U147" s="306">
        <f t="shared" si="44"/>
        <v>0</v>
      </c>
      <c r="V147" s="306" t="b">
        <f t="shared" si="39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40"/>
        <v>48.780487804878049</v>
      </c>
      <c r="R148" s="278">
        <f t="shared" si="41"/>
        <v>60</v>
      </c>
      <c r="T148" s="306"/>
      <c r="U148" s="306">
        <f t="shared" si="44"/>
        <v>0</v>
      </c>
      <c r="V148" s="306" t="b">
        <f t="shared" si="39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40"/>
        <v>48.780487804878049</v>
      </c>
      <c r="R149" s="278">
        <f t="shared" si="41"/>
        <v>60</v>
      </c>
      <c r="T149" s="306"/>
      <c r="U149" s="306">
        <f t="shared" si="44"/>
        <v>0</v>
      </c>
      <c r="V149" s="306" t="b">
        <f t="shared" si="39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6.5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40"/>
        <v>195.1219512195122</v>
      </c>
      <c r="R150" s="278">
        <f t="shared" si="41"/>
        <v>240</v>
      </c>
      <c r="T150" s="332"/>
      <c r="U150" s="306">
        <f t="shared" si="44"/>
        <v>0</v>
      </c>
      <c r="V150" s="306" t="b">
        <f t="shared" si="39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T151" s="278"/>
      <c r="U151" s="278">
        <f t="shared" si="44"/>
        <v>0</v>
      </c>
      <c r="V151" s="278" t="b">
        <f t="shared" si="39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40"/>
        <v>357.73170731707319</v>
      </c>
      <c r="R152" s="278">
        <f t="shared" si="41"/>
        <v>440.01</v>
      </c>
      <c r="T152" s="278">
        <v>66.67</v>
      </c>
      <c r="U152" s="278">
        <f t="shared" si="44"/>
        <v>200.01</v>
      </c>
      <c r="V152" s="278">
        <f t="shared" si="39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5">L153*G153*40</f>
        <v>0</v>
      </c>
      <c r="O153">
        <f t="shared" si="37"/>
        <v>0</v>
      </c>
      <c r="Q153" s="278">
        <f t="shared" si="40"/>
        <v>0</v>
      </c>
      <c r="R153" s="278">
        <f t="shared" si="41"/>
        <v>0</v>
      </c>
      <c r="T153" s="278"/>
      <c r="U153" s="278">
        <f t="shared" si="44"/>
        <v>0</v>
      </c>
      <c r="V153" s="278" t="b">
        <f t="shared" si="39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5"/>
        <v>40</v>
      </c>
      <c r="O154">
        <f t="shared" si="37"/>
        <v>600</v>
      </c>
      <c r="Q154" s="278">
        <f t="shared" si="40"/>
        <v>384.1219512195122</v>
      </c>
      <c r="R154" s="278">
        <f t="shared" si="41"/>
        <v>472.46999999999997</v>
      </c>
      <c r="T154" s="278">
        <v>77.489999999999995</v>
      </c>
      <c r="U154" s="278">
        <f t="shared" si="44"/>
        <v>232.46999999999997</v>
      </c>
      <c r="V154" s="278">
        <f t="shared" si="39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5"/>
        <v>0</v>
      </c>
      <c r="O155">
        <f t="shared" si="37"/>
        <v>0</v>
      </c>
      <c r="Q155" s="278">
        <f t="shared" si="40"/>
        <v>355.92682926829269</v>
      </c>
      <c r="R155" s="278">
        <f t="shared" si="41"/>
        <v>437.79</v>
      </c>
      <c r="T155" s="278">
        <v>65.930000000000007</v>
      </c>
      <c r="U155" s="278">
        <f t="shared" si="44"/>
        <v>197.79000000000002</v>
      </c>
      <c r="V155" s="278">
        <f t="shared" si="39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5"/>
        <v>40</v>
      </c>
      <c r="O156">
        <f t="shared" si="37"/>
        <v>320</v>
      </c>
      <c r="Q156" s="278">
        <f t="shared" si="40"/>
        <v>200.82926829268294</v>
      </c>
      <c r="R156" s="278">
        <f t="shared" si="41"/>
        <v>247.02</v>
      </c>
      <c r="T156" s="278">
        <v>2.34</v>
      </c>
      <c r="U156" s="278">
        <f t="shared" si="44"/>
        <v>7.02</v>
      </c>
      <c r="V156" s="278">
        <f t="shared" si="39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5"/>
        <v>0</v>
      </c>
      <c r="O157">
        <f t="shared" si="37"/>
        <v>0</v>
      </c>
      <c r="Q157" s="278">
        <f t="shared" si="40"/>
        <v>334.31707317073176</v>
      </c>
      <c r="R157" s="278">
        <f t="shared" si="41"/>
        <v>411.21000000000004</v>
      </c>
      <c r="T157" s="278">
        <v>57.07</v>
      </c>
      <c r="U157" s="278">
        <f t="shared" si="44"/>
        <v>171.21</v>
      </c>
      <c r="V157" s="278">
        <f t="shared" si="39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5"/>
        <v>40</v>
      </c>
      <c r="O158">
        <f t="shared" si="37"/>
        <v>320</v>
      </c>
      <c r="Q158" s="278">
        <f t="shared" si="40"/>
        <v>363.1219512195122</v>
      </c>
      <c r="R158" s="278">
        <f t="shared" si="41"/>
        <v>446.64</v>
      </c>
      <c r="T158" s="278">
        <v>68.88</v>
      </c>
      <c r="U158" s="278">
        <f t="shared" si="44"/>
        <v>206.64</v>
      </c>
      <c r="V158" s="278">
        <f t="shared" si="39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5"/>
        <v>0</v>
      </c>
      <c r="O159">
        <f t="shared" si="37"/>
        <v>0</v>
      </c>
      <c r="Q159" s="278">
        <f t="shared" si="40"/>
        <v>0</v>
      </c>
      <c r="R159" s="278">
        <f t="shared" si="41"/>
        <v>0</v>
      </c>
      <c r="T159" s="278"/>
      <c r="U159" s="278">
        <f t="shared" si="44"/>
        <v>0</v>
      </c>
      <c r="V159" s="278" t="b">
        <f t="shared" si="39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5"/>
        <v>40</v>
      </c>
      <c r="O160">
        <f t="shared" si="37"/>
        <v>320</v>
      </c>
      <c r="Q160" s="278">
        <f t="shared" si="40"/>
        <v>456.73170731707313</v>
      </c>
      <c r="R160" s="278">
        <f t="shared" si="41"/>
        <v>561.78</v>
      </c>
      <c r="T160" s="278">
        <v>107.26</v>
      </c>
      <c r="U160" s="278">
        <f t="shared" si="44"/>
        <v>321.78000000000003</v>
      </c>
      <c r="V160" s="278">
        <f t="shared" si="39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5"/>
        <v>0</v>
      </c>
      <c r="O161">
        <f t="shared" si="37"/>
        <v>0</v>
      </c>
      <c r="Q161" s="278">
        <f t="shared" si="40"/>
        <v>0</v>
      </c>
      <c r="R161" s="278">
        <f t="shared" si="41"/>
        <v>0</v>
      </c>
      <c r="T161" s="278"/>
      <c r="U161" s="278">
        <f t="shared" si="44"/>
        <v>0</v>
      </c>
      <c r="V161" s="278" t="b">
        <f t="shared" si="39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5"/>
        <v>40</v>
      </c>
      <c r="O162">
        <f t="shared" si="37"/>
        <v>320</v>
      </c>
      <c r="Q162" s="278">
        <f t="shared" si="40"/>
        <v>456.73170731707313</v>
      </c>
      <c r="R162" s="278">
        <f t="shared" si="41"/>
        <v>561.78</v>
      </c>
      <c r="T162" s="278">
        <v>107.26</v>
      </c>
      <c r="U162" s="278">
        <f t="shared" si="44"/>
        <v>321.78000000000003</v>
      </c>
      <c r="V162" s="278">
        <f t="shared" si="39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5"/>
        <v>0</v>
      </c>
      <c r="O163">
        <f t="shared" si="37"/>
        <v>0</v>
      </c>
      <c r="Q163" s="278">
        <f t="shared" si="40"/>
        <v>0</v>
      </c>
      <c r="R163" s="278">
        <f t="shared" si="41"/>
        <v>0</v>
      </c>
      <c r="T163" s="278"/>
      <c r="U163" s="278">
        <f t="shared" si="44"/>
        <v>0</v>
      </c>
      <c r="V163" s="278" t="b">
        <f t="shared" si="39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5"/>
        <v>40</v>
      </c>
      <c r="O164">
        <f t="shared" si="37"/>
        <v>320</v>
      </c>
      <c r="Q164" s="278">
        <f t="shared" si="40"/>
        <v>406.3170731707317</v>
      </c>
      <c r="R164" s="278">
        <f t="shared" si="41"/>
        <v>499.77</v>
      </c>
      <c r="T164" s="278">
        <v>86.59</v>
      </c>
      <c r="U164" s="278">
        <f t="shared" si="44"/>
        <v>259.77</v>
      </c>
      <c r="V164" s="278">
        <f t="shared" si="39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5"/>
        <v>0</v>
      </c>
      <c r="O165">
        <f t="shared" si="37"/>
        <v>0</v>
      </c>
      <c r="Q165" s="278">
        <f t="shared" si="40"/>
        <v>0</v>
      </c>
      <c r="R165" s="278">
        <f t="shared" si="41"/>
        <v>0</v>
      </c>
      <c r="T165" s="278"/>
      <c r="U165" s="278">
        <f t="shared" si="44"/>
        <v>0</v>
      </c>
      <c r="V165" s="278" t="b">
        <f t="shared" si="39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5"/>
        <v>40</v>
      </c>
      <c r="O166">
        <f t="shared" si="37"/>
        <v>180</v>
      </c>
      <c r="Q166" s="278">
        <f t="shared" si="40"/>
        <v>413.51219512195121</v>
      </c>
      <c r="R166" s="278">
        <f t="shared" si="41"/>
        <v>508.62</v>
      </c>
      <c r="T166" s="278">
        <v>89.54</v>
      </c>
      <c r="U166" s="278">
        <f t="shared" si="44"/>
        <v>268.62</v>
      </c>
      <c r="V166" s="278">
        <f t="shared" si="39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5"/>
        <v>0</v>
      </c>
      <c r="O167">
        <f t="shared" si="37"/>
        <v>0</v>
      </c>
      <c r="Q167" s="278">
        <f t="shared" si="40"/>
        <v>0</v>
      </c>
      <c r="R167" s="278">
        <f t="shared" si="41"/>
        <v>0</v>
      </c>
      <c r="T167" s="278"/>
      <c r="U167" s="278">
        <f t="shared" si="44"/>
        <v>0</v>
      </c>
      <c r="V167" s="278" t="b">
        <f t="shared" si="39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5"/>
        <v>40</v>
      </c>
      <c r="O168">
        <f t="shared" si="37"/>
        <v>320</v>
      </c>
      <c r="Q168" s="278">
        <f t="shared" si="40"/>
        <v>378.12195121951225</v>
      </c>
      <c r="R168" s="278">
        <f t="shared" si="41"/>
        <v>465.09000000000003</v>
      </c>
      <c r="T168" s="278">
        <v>75.03</v>
      </c>
      <c r="U168" s="278">
        <f t="shared" si="44"/>
        <v>225.09</v>
      </c>
      <c r="V168" s="278">
        <f t="shared" si="39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5"/>
        <v>0</v>
      </c>
      <c r="O169">
        <f t="shared" si="37"/>
        <v>0</v>
      </c>
      <c r="Q169" s="278">
        <f t="shared" si="40"/>
        <v>0</v>
      </c>
      <c r="R169" s="278">
        <f t="shared" si="41"/>
        <v>0</v>
      </c>
      <c r="T169" s="278"/>
      <c r="U169" s="278">
        <f t="shared" si="44"/>
        <v>0</v>
      </c>
      <c r="V169" s="278" t="b">
        <f t="shared" si="39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5"/>
        <v>40</v>
      </c>
      <c r="O170">
        <f t="shared" si="37"/>
        <v>320</v>
      </c>
      <c r="Q170" s="278">
        <f t="shared" si="40"/>
        <v>336.1219512195122</v>
      </c>
      <c r="R170" s="278">
        <f t="shared" si="41"/>
        <v>413.43</v>
      </c>
      <c r="T170" s="278">
        <v>57.81</v>
      </c>
      <c r="U170" s="278">
        <f t="shared" si="44"/>
        <v>173.43</v>
      </c>
      <c r="V170" s="278">
        <f t="shared" si="39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5"/>
        <v>0</v>
      </c>
      <c r="O171">
        <f t="shared" si="37"/>
        <v>0</v>
      </c>
      <c r="Q171" s="278">
        <f t="shared" si="40"/>
        <v>0</v>
      </c>
      <c r="R171" s="278">
        <f t="shared" si="41"/>
        <v>0</v>
      </c>
      <c r="T171" s="278"/>
      <c r="U171" s="278">
        <f t="shared" si="44"/>
        <v>0</v>
      </c>
      <c r="V171" s="278" t="b">
        <f t="shared" si="39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5"/>
        <v>0</v>
      </c>
      <c r="O172">
        <f t="shared" si="37"/>
        <v>0</v>
      </c>
      <c r="Q172" s="278">
        <f t="shared" si="40"/>
        <v>0</v>
      </c>
      <c r="R172" s="278">
        <f t="shared" si="41"/>
        <v>0</v>
      </c>
      <c r="T172" s="278"/>
      <c r="U172" s="278">
        <f t="shared" si="44"/>
        <v>0</v>
      </c>
      <c r="V172" s="278" t="b">
        <f t="shared" si="39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5"/>
        <v>40</v>
      </c>
      <c r="O173">
        <f t="shared" si="37"/>
        <v>320</v>
      </c>
      <c r="Q173" s="278">
        <f t="shared" si="40"/>
        <v>336.1219512195122</v>
      </c>
      <c r="R173" s="278">
        <f t="shared" si="41"/>
        <v>413.43</v>
      </c>
      <c r="T173" s="278">
        <v>57.81</v>
      </c>
      <c r="U173" s="278">
        <f t="shared" si="44"/>
        <v>173.43</v>
      </c>
      <c r="V173" s="278">
        <f t="shared" si="39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5"/>
        <v>0</v>
      </c>
      <c r="O174">
        <f t="shared" si="37"/>
        <v>0</v>
      </c>
      <c r="Q174" s="278">
        <f t="shared" si="40"/>
        <v>292.02439024390242</v>
      </c>
      <c r="R174" s="278">
        <f t="shared" si="41"/>
        <v>359.19</v>
      </c>
      <c r="T174" s="278">
        <v>39.729999999999997</v>
      </c>
      <c r="U174" s="278">
        <f t="shared" si="44"/>
        <v>119.19</v>
      </c>
      <c r="V174" s="278">
        <f t="shared" si="39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5"/>
        <v>0</v>
      </c>
      <c r="O175">
        <f t="shared" si="37"/>
        <v>0</v>
      </c>
      <c r="Q175" s="278">
        <f t="shared" si="40"/>
        <v>0</v>
      </c>
      <c r="R175" s="278">
        <f t="shared" si="41"/>
        <v>0</v>
      </c>
      <c r="T175" s="278"/>
      <c r="U175" s="278">
        <f t="shared" si="44"/>
        <v>0</v>
      </c>
      <c r="V175" s="278" t="b">
        <f t="shared" si="39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5"/>
        <v>40</v>
      </c>
      <c r="O176">
        <f t="shared" si="37"/>
        <v>600</v>
      </c>
      <c r="Q176" s="278">
        <f t="shared" si="40"/>
        <v>477.1219512195122</v>
      </c>
      <c r="R176" s="278">
        <f t="shared" si="41"/>
        <v>586.86</v>
      </c>
      <c r="T176" s="278">
        <v>115.62</v>
      </c>
      <c r="U176" s="278">
        <f t="shared" si="44"/>
        <v>346.86</v>
      </c>
      <c r="V176" s="278">
        <f t="shared" si="39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5"/>
        <v>0</v>
      </c>
      <c r="O177">
        <f t="shared" si="37"/>
        <v>0</v>
      </c>
      <c r="Q177" s="278">
        <f t="shared" si="40"/>
        <v>0</v>
      </c>
      <c r="R177" s="278">
        <f t="shared" si="41"/>
        <v>0</v>
      </c>
      <c r="T177" s="278"/>
      <c r="U177" s="278">
        <f t="shared" si="44"/>
        <v>0</v>
      </c>
      <c r="V177" s="278" t="b">
        <f t="shared" si="39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5"/>
        <v>0</v>
      </c>
      <c r="O178">
        <f t="shared" si="37"/>
        <v>0</v>
      </c>
      <c r="Q178" s="278">
        <f t="shared" si="40"/>
        <v>0</v>
      </c>
      <c r="R178" s="278">
        <f t="shared" si="41"/>
        <v>0</v>
      </c>
      <c r="T178" s="278"/>
      <c r="U178" s="278">
        <f t="shared" si="44"/>
        <v>0</v>
      </c>
      <c r="V178" s="278" t="b">
        <f t="shared" si="39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5"/>
        <v>40</v>
      </c>
      <c r="O179">
        <f t="shared" si="37"/>
        <v>180</v>
      </c>
      <c r="Q179" s="278">
        <f t="shared" si="40"/>
        <v>292.02439024390242</v>
      </c>
      <c r="R179" s="278">
        <f t="shared" si="41"/>
        <v>359.19</v>
      </c>
      <c r="T179" s="278">
        <v>39.729999999999997</v>
      </c>
      <c r="U179" s="278">
        <f t="shared" si="44"/>
        <v>119.19</v>
      </c>
      <c r="V179" s="278">
        <f t="shared" si="39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5"/>
        <v>0</v>
      </c>
      <c r="O180">
        <f t="shared" si="37"/>
        <v>0</v>
      </c>
      <c r="Q180" s="278">
        <f t="shared" si="40"/>
        <v>0</v>
      </c>
      <c r="R180" s="278">
        <f t="shared" si="41"/>
        <v>0</v>
      </c>
      <c r="T180" s="278"/>
      <c r="U180" s="278">
        <f t="shared" si="44"/>
        <v>0</v>
      </c>
      <c r="V180" s="278" t="b">
        <f t="shared" si="39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9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5"/>
        <v>0</v>
      </c>
      <c r="O181">
        <f t="shared" si="37"/>
        <v>0</v>
      </c>
      <c r="Q181" s="278">
        <f t="shared" si="40"/>
        <v>0</v>
      </c>
      <c r="R181" s="278">
        <f t="shared" si="41"/>
        <v>0</v>
      </c>
      <c r="T181" s="278"/>
      <c r="U181" s="278">
        <f t="shared" si="44"/>
        <v>0</v>
      </c>
      <c r="V181" s="278" t="b">
        <f t="shared" si="39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1114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5"/>
        <v>40</v>
      </c>
      <c r="O182">
        <f t="shared" si="37"/>
        <v>320</v>
      </c>
      <c r="Q182" s="278">
        <f t="shared" si="40"/>
        <v>406.3170731707317</v>
      </c>
      <c r="R182" s="278">
        <f t="shared" si="41"/>
        <v>499.77</v>
      </c>
      <c r="T182" s="278">
        <v>86.59</v>
      </c>
      <c r="U182" s="278">
        <f t="shared" si="44"/>
        <v>259.77</v>
      </c>
      <c r="V182" s="278">
        <f t="shared" si="39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1114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5"/>
        <v>0</v>
      </c>
      <c r="O183">
        <f t="shared" si="37"/>
        <v>0</v>
      </c>
      <c r="Q183" s="278">
        <f t="shared" si="40"/>
        <v>0</v>
      </c>
      <c r="R183" s="278">
        <f t="shared" si="41"/>
        <v>0</v>
      </c>
      <c r="T183" s="278"/>
      <c r="U183" s="278">
        <f t="shared" si="44"/>
        <v>0</v>
      </c>
      <c r="V183" s="278" t="b">
        <f t="shared" si="39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5"/>
        <v>40</v>
      </c>
      <c r="O184">
        <f t="shared" si="37"/>
        <v>600</v>
      </c>
      <c r="Q184" s="278">
        <f t="shared" si="40"/>
        <v>477.1219512195122</v>
      </c>
      <c r="R184" s="278">
        <f t="shared" si="41"/>
        <v>586.86</v>
      </c>
      <c r="T184" s="278">
        <v>115.62</v>
      </c>
      <c r="U184" s="278">
        <f t="shared" si="44"/>
        <v>346.86</v>
      </c>
      <c r="V184" s="278">
        <f t="shared" si="39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5"/>
        <v>0</v>
      </c>
      <c r="O185">
        <f t="shared" si="37"/>
        <v>0</v>
      </c>
      <c r="Q185" s="278">
        <f t="shared" si="40"/>
        <v>405.73170731707313</v>
      </c>
      <c r="R185" s="278">
        <f t="shared" si="41"/>
        <v>499.04999999999995</v>
      </c>
      <c r="T185" s="278">
        <v>86.35</v>
      </c>
      <c r="U185" s="278">
        <f t="shared" si="44"/>
        <v>259.04999999999995</v>
      </c>
      <c r="V185" s="278">
        <f t="shared" si="39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6">O186</f>
        <v>320</v>
      </c>
      <c r="J186" s="234">
        <f t="shared" ref="J186:J188" si="47">I186*1.23</f>
        <v>393.6</v>
      </c>
      <c r="K186">
        <v>8</v>
      </c>
      <c r="L186">
        <v>1</v>
      </c>
      <c r="M186">
        <f t="shared" si="38"/>
        <v>280</v>
      </c>
      <c r="N186">
        <f t="shared" si="45"/>
        <v>40</v>
      </c>
      <c r="O186">
        <f t="shared" si="37"/>
        <v>320</v>
      </c>
      <c r="Q186" s="278">
        <f t="shared" si="40"/>
        <v>435.12195121951225</v>
      </c>
      <c r="R186" s="278">
        <f t="shared" si="41"/>
        <v>535.20000000000005</v>
      </c>
      <c r="T186" s="278">
        <v>98.4</v>
      </c>
      <c r="U186" s="278">
        <f t="shared" si="44"/>
        <v>295.20000000000005</v>
      </c>
      <c r="V186" s="278">
        <f t="shared" si="39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6"/>
        <v>320</v>
      </c>
      <c r="J187" s="234">
        <f t="shared" si="47"/>
        <v>393.6</v>
      </c>
      <c r="K187">
        <v>8</v>
      </c>
      <c r="L187">
        <v>1</v>
      </c>
      <c r="M187">
        <f t="shared" si="38"/>
        <v>280</v>
      </c>
      <c r="N187">
        <f t="shared" si="45"/>
        <v>40</v>
      </c>
      <c r="O187">
        <f t="shared" si="37"/>
        <v>320</v>
      </c>
      <c r="Q187" s="278">
        <f t="shared" si="40"/>
        <v>435.12195121951225</v>
      </c>
      <c r="R187" s="278">
        <f t="shared" si="41"/>
        <v>535.20000000000005</v>
      </c>
      <c r="T187" s="278">
        <v>98.4</v>
      </c>
      <c r="U187" s="278">
        <f t="shared" si="44"/>
        <v>295.20000000000005</v>
      </c>
      <c r="V187" s="278">
        <f t="shared" si="39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6"/>
        <v>320</v>
      </c>
      <c r="J188" s="234">
        <f t="shared" si="47"/>
        <v>393.6</v>
      </c>
      <c r="K188">
        <v>8</v>
      </c>
      <c r="L188">
        <v>1</v>
      </c>
      <c r="M188">
        <f t="shared" si="38"/>
        <v>280</v>
      </c>
      <c r="N188">
        <f t="shared" si="45"/>
        <v>40</v>
      </c>
      <c r="O188">
        <f t="shared" si="37"/>
        <v>320</v>
      </c>
      <c r="Q188" s="278">
        <f t="shared" si="40"/>
        <v>352.02439024390247</v>
      </c>
      <c r="R188" s="278">
        <f t="shared" si="41"/>
        <v>432.99</v>
      </c>
      <c r="T188" s="278">
        <v>64.33</v>
      </c>
      <c r="U188" s="278">
        <f t="shared" si="44"/>
        <v>192.99</v>
      </c>
      <c r="V188" s="278">
        <f t="shared" si="39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5"/>
        <v>0</v>
      </c>
      <c r="O189">
        <f t="shared" si="37"/>
        <v>0</v>
      </c>
      <c r="Q189" s="278">
        <f t="shared" si="40"/>
        <v>327.1219512195122</v>
      </c>
      <c r="R189" s="278">
        <f t="shared" si="41"/>
        <v>402.36</v>
      </c>
      <c r="T189" s="278">
        <v>54.12</v>
      </c>
      <c r="U189" s="278">
        <f t="shared" si="44"/>
        <v>162.35999999999999</v>
      </c>
      <c r="V189" s="278">
        <f t="shared" si="39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5"/>
        <v>40</v>
      </c>
      <c r="O190">
        <f t="shared" si="37"/>
        <v>600</v>
      </c>
      <c r="Q190" s="278">
        <f t="shared" si="40"/>
        <v>601.92682926829275</v>
      </c>
      <c r="R190" s="278">
        <f t="shared" si="41"/>
        <v>740.37</v>
      </c>
      <c r="T190" s="278">
        <v>166.79</v>
      </c>
      <c r="U190" s="278">
        <f t="shared" si="44"/>
        <v>500.37</v>
      </c>
      <c r="V190" s="278">
        <f t="shared" si="39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5"/>
        <v>0</v>
      </c>
      <c r="O191">
        <f t="shared" si="37"/>
        <v>0</v>
      </c>
      <c r="Q191" s="278">
        <f t="shared" si="40"/>
        <v>0</v>
      </c>
      <c r="R191" s="278">
        <f t="shared" si="41"/>
        <v>0</v>
      </c>
      <c r="T191" s="278"/>
      <c r="U191" s="278">
        <f t="shared" si="44"/>
        <v>0</v>
      </c>
      <c r="V191" s="278" t="b">
        <f t="shared" si="39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8">O192</f>
        <v>600</v>
      </c>
      <c r="J192" s="234">
        <f t="shared" ref="J192:J194" si="49">I192*1.23</f>
        <v>738</v>
      </c>
      <c r="K192">
        <v>16</v>
      </c>
      <c r="L192">
        <v>1</v>
      </c>
      <c r="M192">
        <f t="shared" si="38"/>
        <v>560</v>
      </c>
      <c r="N192">
        <f t="shared" si="45"/>
        <v>40</v>
      </c>
      <c r="O192">
        <f t="shared" si="37"/>
        <v>600</v>
      </c>
      <c r="Q192" s="278">
        <f t="shared" si="40"/>
        <v>601.92682926829275</v>
      </c>
      <c r="R192" s="278">
        <f t="shared" si="41"/>
        <v>740.37</v>
      </c>
      <c r="T192" s="278">
        <v>166.79</v>
      </c>
      <c r="U192" s="278">
        <f t="shared" si="44"/>
        <v>500.37</v>
      </c>
      <c r="V192" s="278">
        <f t="shared" si="39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8"/>
        <v>600</v>
      </c>
      <c r="J193" s="234">
        <f t="shared" si="49"/>
        <v>738</v>
      </c>
      <c r="K193">
        <v>16</v>
      </c>
      <c r="L193">
        <v>1</v>
      </c>
      <c r="M193">
        <f t="shared" si="38"/>
        <v>560</v>
      </c>
      <c r="N193">
        <f t="shared" si="45"/>
        <v>40</v>
      </c>
      <c r="O193">
        <f t="shared" si="37"/>
        <v>600</v>
      </c>
      <c r="Q193" s="278">
        <f t="shared" si="40"/>
        <v>605.51219512195121</v>
      </c>
      <c r="R193" s="278">
        <f t="shared" si="41"/>
        <v>744.78</v>
      </c>
      <c r="T193" s="278">
        <v>168.26</v>
      </c>
      <c r="U193" s="278">
        <f t="shared" si="44"/>
        <v>504.78</v>
      </c>
      <c r="V193" s="278">
        <f t="shared" si="39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8"/>
        <v>600</v>
      </c>
      <c r="J194" s="234">
        <f t="shared" si="49"/>
        <v>738</v>
      </c>
      <c r="K194">
        <v>16</v>
      </c>
      <c r="L194">
        <v>1</v>
      </c>
      <c r="M194">
        <f t="shared" si="38"/>
        <v>560</v>
      </c>
      <c r="N194">
        <f t="shared" si="45"/>
        <v>40</v>
      </c>
      <c r="O194">
        <f t="shared" si="37"/>
        <v>600</v>
      </c>
      <c r="Q194" s="278">
        <f t="shared" si="40"/>
        <v>605.51219512195121</v>
      </c>
      <c r="R194" s="278">
        <f t="shared" si="41"/>
        <v>744.78</v>
      </c>
      <c r="T194" s="278">
        <v>168.26</v>
      </c>
      <c r="U194" s="278">
        <f t="shared" si="44"/>
        <v>504.78</v>
      </c>
      <c r="V194" s="278">
        <f t="shared" si="39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5"/>
        <v>0</v>
      </c>
      <c r="O195">
        <f t="shared" si="37"/>
        <v>0</v>
      </c>
      <c r="Q195" s="278">
        <f t="shared" si="40"/>
        <v>0</v>
      </c>
      <c r="R195" s="278">
        <f t="shared" si="41"/>
        <v>0</v>
      </c>
      <c r="T195" s="278"/>
      <c r="U195" s="278">
        <f t="shared" si="44"/>
        <v>0</v>
      </c>
      <c r="V195" s="278" t="b">
        <f t="shared" si="39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5"/>
        <v>40</v>
      </c>
      <c r="O196">
        <f t="shared" si="37"/>
        <v>600</v>
      </c>
      <c r="Q196" s="278">
        <f t="shared" si="40"/>
        <v>605.51219512195121</v>
      </c>
      <c r="R196" s="278">
        <f t="shared" si="41"/>
        <v>744.78</v>
      </c>
      <c r="T196" s="278">
        <v>168.26</v>
      </c>
      <c r="U196" s="278">
        <f t="shared" si="44"/>
        <v>504.78</v>
      </c>
      <c r="V196" s="278">
        <f t="shared" si="39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0">O197</f>
        <v>180</v>
      </c>
      <c r="J197" s="234">
        <f t="shared" ref="J197:J198" si="51">I197*1.23</f>
        <v>221.4</v>
      </c>
      <c r="K197">
        <v>4</v>
      </c>
      <c r="L197">
        <v>1</v>
      </c>
      <c r="M197">
        <f t="shared" si="38"/>
        <v>140</v>
      </c>
      <c r="N197">
        <f t="shared" si="45"/>
        <v>40</v>
      </c>
      <c r="O197">
        <f t="shared" ref="O197:O260" si="52">M197+N197</f>
        <v>180</v>
      </c>
      <c r="Q197" s="278">
        <f t="shared" si="40"/>
        <v>283.02439024390247</v>
      </c>
      <c r="R197" s="278">
        <f t="shared" si="41"/>
        <v>348.12</v>
      </c>
      <c r="T197" s="278">
        <v>36.04</v>
      </c>
      <c r="U197" s="278">
        <f t="shared" si="44"/>
        <v>108.12</v>
      </c>
      <c r="V197" s="278">
        <f t="shared" si="39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0"/>
        <v>320</v>
      </c>
      <c r="J198" s="234">
        <f t="shared" si="51"/>
        <v>393.6</v>
      </c>
      <c r="K198">
        <v>8</v>
      </c>
      <c r="L198">
        <v>1</v>
      </c>
      <c r="M198">
        <f t="shared" ref="M198:M261" si="53">K198*35</f>
        <v>280</v>
      </c>
      <c r="N198">
        <f t="shared" si="45"/>
        <v>40</v>
      </c>
      <c r="O198">
        <f t="shared" si="52"/>
        <v>320</v>
      </c>
      <c r="Q198" s="278">
        <f t="shared" si="40"/>
        <v>330.1219512195122</v>
      </c>
      <c r="R198" s="278">
        <f t="shared" si="41"/>
        <v>406.05</v>
      </c>
      <c r="T198" s="278">
        <v>55.35</v>
      </c>
      <c r="U198" s="278">
        <f t="shared" si="44"/>
        <v>166.05</v>
      </c>
      <c r="V198" s="278">
        <f t="shared" ref="V198:V261" si="54">IF(U198&gt;0,$AD$3*$AD$7)</f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3"/>
        <v>0</v>
      </c>
      <c r="N199">
        <f t="shared" si="45"/>
        <v>0</v>
      </c>
      <c r="O199">
        <f t="shared" si="52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si="54"/>
        <v>0</v>
      </c>
      <c r="W199" s="278"/>
      <c r="X199" s="278">
        <f t="shared" ref="X199:X262" si="57">V199+U199+W199</f>
        <v>0</v>
      </c>
      <c r="Y199" s="278">
        <f t="shared" ref="Y199:Y262" si="58">X199/1.23</f>
        <v>0</v>
      </c>
      <c r="Z199" s="276"/>
      <c r="AA199" s="276"/>
    </row>
    <row r="200" spans="1:27" ht="2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3"/>
        <v>560</v>
      </c>
      <c r="N200">
        <f t="shared" si="45"/>
        <v>40</v>
      </c>
      <c r="O200">
        <f t="shared" si="52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59">T200*$AD$9</f>
        <v>242.07</v>
      </c>
      <c r="V200" s="278">
        <f t="shared" si="54"/>
        <v>240</v>
      </c>
      <c r="W200" s="278"/>
      <c r="X200" s="278">
        <f t="shared" si="57"/>
        <v>482.07</v>
      </c>
      <c r="Y200" s="278">
        <f t="shared" si="58"/>
        <v>391.92682926829269</v>
      </c>
      <c r="Z200" s="276"/>
      <c r="AA200" s="276"/>
    </row>
    <row r="201" spans="1:27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3"/>
        <v>0</v>
      </c>
      <c r="N201">
        <f t="shared" si="45"/>
        <v>0</v>
      </c>
      <c r="O201">
        <f t="shared" si="52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59"/>
        <v>390.39</v>
      </c>
      <c r="V201" s="278">
        <f t="shared" si="54"/>
        <v>240</v>
      </c>
      <c r="W201" s="278"/>
      <c r="X201" s="278">
        <f t="shared" si="57"/>
        <v>630.39</v>
      </c>
      <c r="Y201" s="278">
        <f t="shared" si="58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3"/>
        <v>560</v>
      </c>
      <c r="N202">
        <f t="shared" si="45"/>
        <v>40</v>
      </c>
      <c r="O202">
        <f t="shared" si="52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59"/>
        <v>870.83999999999992</v>
      </c>
      <c r="V202" s="278">
        <f t="shared" si="54"/>
        <v>240</v>
      </c>
      <c r="W202" s="278"/>
      <c r="X202" s="278">
        <f t="shared" si="57"/>
        <v>1110.8399999999999</v>
      </c>
      <c r="Y202" s="278">
        <f t="shared" si="58"/>
        <v>903.1219512195122</v>
      </c>
      <c r="Z202" s="276"/>
      <c r="AA202" s="276"/>
    </row>
    <row r="203" spans="1:27" ht="13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3"/>
        <v>0</v>
      </c>
      <c r="N203">
        <f t="shared" si="45"/>
        <v>0</v>
      </c>
      <c r="O203">
        <f t="shared" si="52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59"/>
        <v>0</v>
      </c>
      <c r="V203" s="278" t="b">
        <f t="shared" si="54"/>
        <v>0</v>
      </c>
      <c r="W203" s="278"/>
      <c r="X203" s="278">
        <f t="shared" si="57"/>
        <v>0</v>
      </c>
      <c r="Y203" s="278">
        <f t="shared" si="58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0">O204</f>
        <v>40</v>
      </c>
      <c r="J204" s="304">
        <f t="shared" ref="J204:J230" si="61">I204*1.23</f>
        <v>49.2</v>
      </c>
      <c r="L204" s="305">
        <v>1</v>
      </c>
      <c r="M204" s="305">
        <f t="shared" si="53"/>
        <v>0</v>
      </c>
      <c r="N204" s="305">
        <f t="shared" si="45"/>
        <v>40</v>
      </c>
      <c r="O204" s="305">
        <f t="shared" si="52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59"/>
        <v>0</v>
      </c>
      <c r="V204" s="306" t="b">
        <f t="shared" si="54"/>
        <v>0</v>
      </c>
      <c r="W204" s="306">
        <f t="shared" ref="W204:W232" si="62">G204*$AD$4*$AD$7</f>
        <v>60</v>
      </c>
      <c r="X204" s="306">
        <f t="shared" si="57"/>
        <v>60</v>
      </c>
      <c r="Y204" s="278">
        <f t="shared" si="58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0"/>
        <v>40</v>
      </c>
      <c r="J205" s="304">
        <f t="shared" si="61"/>
        <v>49.2</v>
      </c>
      <c r="L205" s="305">
        <v>1</v>
      </c>
      <c r="M205" s="305">
        <f t="shared" si="53"/>
        <v>0</v>
      </c>
      <c r="N205" s="305">
        <f t="shared" si="45"/>
        <v>40</v>
      </c>
      <c r="O205" s="305">
        <f t="shared" si="52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59"/>
        <v>0</v>
      </c>
      <c r="V205" s="306" t="b">
        <f t="shared" si="54"/>
        <v>0</v>
      </c>
      <c r="W205" s="306">
        <f t="shared" si="62"/>
        <v>60</v>
      </c>
      <c r="X205" s="306">
        <f t="shared" si="57"/>
        <v>60</v>
      </c>
      <c r="Y205" s="278">
        <f t="shared" si="58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0"/>
        <v>40</v>
      </c>
      <c r="J206" s="304">
        <f t="shared" si="61"/>
        <v>49.2</v>
      </c>
      <c r="L206" s="305">
        <v>1</v>
      </c>
      <c r="M206" s="305">
        <f t="shared" si="53"/>
        <v>0</v>
      </c>
      <c r="N206" s="305">
        <f t="shared" si="45"/>
        <v>40</v>
      </c>
      <c r="O206" s="305">
        <f t="shared" si="52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59"/>
        <v>0</v>
      </c>
      <c r="V206" s="306" t="b">
        <f t="shared" si="54"/>
        <v>0</v>
      </c>
      <c r="W206" s="306">
        <f t="shared" si="62"/>
        <v>60</v>
      </c>
      <c r="X206" s="306">
        <f t="shared" si="57"/>
        <v>60</v>
      </c>
      <c r="Y206" s="278">
        <f t="shared" si="58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0"/>
        <v>40</v>
      </c>
      <c r="J207" s="304">
        <f t="shared" si="61"/>
        <v>49.2</v>
      </c>
      <c r="L207" s="305">
        <v>1</v>
      </c>
      <c r="M207" s="305">
        <f t="shared" si="53"/>
        <v>0</v>
      </c>
      <c r="N207" s="305">
        <f t="shared" si="45"/>
        <v>40</v>
      </c>
      <c r="O207" s="305">
        <f t="shared" si="52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59"/>
        <v>0</v>
      </c>
      <c r="V207" s="306" t="b">
        <f t="shared" si="54"/>
        <v>0</v>
      </c>
      <c r="W207" s="306">
        <f t="shared" si="62"/>
        <v>60</v>
      </c>
      <c r="X207" s="306">
        <f t="shared" si="57"/>
        <v>60</v>
      </c>
      <c r="Y207" s="278">
        <f t="shared" si="58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0"/>
        <v>40</v>
      </c>
      <c r="J208" s="304">
        <f t="shared" si="61"/>
        <v>49.2</v>
      </c>
      <c r="L208" s="305">
        <v>1</v>
      </c>
      <c r="M208" s="305">
        <f t="shared" si="53"/>
        <v>0</v>
      </c>
      <c r="N208" s="305">
        <f t="shared" si="45"/>
        <v>40</v>
      </c>
      <c r="O208" s="305">
        <f t="shared" si="52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59"/>
        <v>0</v>
      </c>
      <c r="V208" s="306" t="b">
        <f t="shared" si="54"/>
        <v>0</v>
      </c>
      <c r="W208" s="306">
        <f t="shared" si="62"/>
        <v>60</v>
      </c>
      <c r="X208" s="306">
        <f t="shared" si="57"/>
        <v>60</v>
      </c>
      <c r="Y208" s="278">
        <f t="shared" si="58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0"/>
        <v>80</v>
      </c>
      <c r="J209" s="304">
        <f t="shared" si="61"/>
        <v>98.4</v>
      </c>
      <c r="L209" s="305">
        <v>1</v>
      </c>
      <c r="M209" s="305">
        <f t="shared" si="53"/>
        <v>0</v>
      </c>
      <c r="N209" s="305">
        <f t="shared" si="45"/>
        <v>80</v>
      </c>
      <c r="O209" s="305">
        <f t="shared" si="52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59"/>
        <v>0</v>
      </c>
      <c r="V209" s="306" t="b">
        <f t="shared" si="54"/>
        <v>0</v>
      </c>
      <c r="W209" s="306">
        <f t="shared" si="62"/>
        <v>120</v>
      </c>
      <c r="X209" s="306">
        <f t="shared" si="57"/>
        <v>120</v>
      </c>
      <c r="Y209" s="278">
        <f t="shared" si="58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0"/>
        <v>40</v>
      </c>
      <c r="J210" s="304">
        <f t="shared" si="61"/>
        <v>49.2</v>
      </c>
      <c r="L210" s="305">
        <v>1</v>
      </c>
      <c r="M210" s="305">
        <f t="shared" si="53"/>
        <v>0</v>
      </c>
      <c r="N210" s="305">
        <f t="shared" si="45"/>
        <v>40</v>
      </c>
      <c r="O210" s="305">
        <f t="shared" si="52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59"/>
        <v>0</v>
      </c>
      <c r="V210" s="306" t="b">
        <f t="shared" si="54"/>
        <v>0</v>
      </c>
      <c r="W210" s="306">
        <f t="shared" si="62"/>
        <v>60</v>
      </c>
      <c r="X210" s="306">
        <f t="shared" si="57"/>
        <v>60</v>
      </c>
      <c r="Y210" s="278">
        <f t="shared" si="58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0"/>
        <v>80</v>
      </c>
      <c r="J211" s="304">
        <f t="shared" si="61"/>
        <v>98.4</v>
      </c>
      <c r="L211" s="305">
        <v>1</v>
      </c>
      <c r="M211" s="305">
        <f t="shared" si="53"/>
        <v>0</v>
      </c>
      <c r="N211" s="305">
        <f t="shared" si="45"/>
        <v>80</v>
      </c>
      <c r="O211" s="305">
        <f t="shared" si="52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59"/>
        <v>0</v>
      </c>
      <c r="V211" s="306" t="b">
        <f t="shared" si="54"/>
        <v>0</v>
      </c>
      <c r="W211" s="306">
        <f t="shared" si="62"/>
        <v>120</v>
      </c>
      <c r="X211" s="306">
        <f t="shared" si="57"/>
        <v>120</v>
      </c>
      <c r="Y211" s="278">
        <f t="shared" si="58"/>
        <v>97.560975609756099</v>
      </c>
      <c r="Z211" s="276"/>
      <c r="AA211" s="276"/>
    </row>
    <row r="212" spans="1:27" s="305" customFormat="1" ht="13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0"/>
        <v>35</v>
      </c>
      <c r="J212" s="304">
        <f t="shared" si="61"/>
        <v>43.05</v>
      </c>
      <c r="L212" s="305">
        <v>1</v>
      </c>
      <c r="M212" s="305">
        <f t="shared" si="53"/>
        <v>0</v>
      </c>
      <c r="N212" s="305">
        <f>L212*G212*35</f>
        <v>35</v>
      </c>
      <c r="O212" s="305">
        <f t="shared" si="52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59"/>
        <v>0</v>
      </c>
      <c r="V212" s="306" t="b">
        <f t="shared" si="54"/>
        <v>0</v>
      </c>
      <c r="W212" s="306">
        <f t="shared" si="62"/>
        <v>60</v>
      </c>
      <c r="X212" s="306">
        <f t="shared" si="57"/>
        <v>60</v>
      </c>
      <c r="Y212" s="278">
        <f t="shared" si="58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0"/>
        <v>40</v>
      </c>
      <c r="J213" s="304">
        <f t="shared" si="61"/>
        <v>49.2</v>
      </c>
      <c r="L213" s="305">
        <v>1</v>
      </c>
      <c r="M213" s="305">
        <f t="shared" si="53"/>
        <v>0</v>
      </c>
      <c r="N213" s="305">
        <f t="shared" si="45"/>
        <v>40</v>
      </c>
      <c r="O213" s="305">
        <f t="shared" si="52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59"/>
        <v>0</v>
      </c>
      <c r="V213" s="306" t="b">
        <f t="shared" si="54"/>
        <v>0</v>
      </c>
      <c r="W213" s="306">
        <f t="shared" si="62"/>
        <v>60</v>
      </c>
      <c r="X213" s="306">
        <f t="shared" si="57"/>
        <v>60</v>
      </c>
      <c r="Y213" s="278">
        <f t="shared" si="58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0"/>
        <v>40</v>
      </c>
      <c r="J214" s="304">
        <f t="shared" si="61"/>
        <v>49.2</v>
      </c>
      <c r="L214" s="305">
        <v>1</v>
      </c>
      <c r="M214" s="305">
        <f t="shared" si="53"/>
        <v>0</v>
      </c>
      <c r="N214" s="305">
        <f t="shared" si="45"/>
        <v>40</v>
      </c>
      <c r="O214" s="305">
        <f t="shared" si="52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59"/>
        <v>0</v>
      </c>
      <c r="V214" s="306" t="b">
        <f t="shared" si="54"/>
        <v>0</v>
      </c>
      <c r="W214" s="306">
        <f t="shared" si="62"/>
        <v>60</v>
      </c>
      <c r="X214" s="306">
        <f t="shared" si="57"/>
        <v>60</v>
      </c>
      <c r="Y214" s="278">
        <f t="shared" si="58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0"/>
        <v>40</v>
      </c>
      <c r="J215" s="304">
        <f t="shared" si="61"/>
        <v>49.2</v>
      </c>
      <c r="L215" s="305">
        <v>1</v>
      </c>
      <c r="M215" s="305">
        <f t="shared" si="53"/>
        <v>0</v>
      </c>
      <c r="N215" s="305">
        <f t="shared" si="45"/>
        <v>40</v>
      </c>
      <c r="O215" s="305">
        <f t="shared" si="52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59"/>
        <v>0</v>
      </c>
      <c r="V215" s="306" t="b">
        <f t="shared" si="54"/>
        <v>0</v>
      </c>
      <c r="W215" s="306">
        <f t="shared" si="62"/>
        <v>60</v>
      </c>
      <c r="X215" s="306">
        <f t="shared" si="57"/>
        <v>60</v>
      </c>
      <c r="Y215" s="278">
        <f t="shared" si="58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0"/>
        <v>40</v>
      </c>
      <c r="J216" s="304">
        <f t="shared" si="61"/>
        <v>49.2</v>
      </c>
      <c r="L216" s="305">
        <v>1</v>
      </c>
      <c r="M216" s="305">
        <f t="shared" si="53"/>
        <v>0</v>
      </c>
      <c r="N216" s="305">
        <f t="shared" si="45"/>
        <v>40</v>
      </c>
      <c r="O216" s="305">
        <f t="shared" si="52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59"/>
        <v>0</v>
      </c>
      <c r="V216" s="306" t="b">
        <f t="shared" si="54"/>
        <v>0</v>
      </c>
      <c r="W216" s="306">
        <f t="shared" si="62"/>
        <v>60</v>
      </c>
      <c r="X216" s="306">
        <f t="shared" si="57"/>
        <v>60</v>
      </c>
      <c r="Y216" s="278">
        <f t="shared" si="58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0"/>
        <v>40</v>
      </c>
      <c r="J217" s="304">
        <f t="shared" si="61"/>
        <v>49.2</v>
      </c>
      <c r="L217" s="305">
        <v>1</v>
      </c>
      <c r="M217" s="305">
        <f t="shared" si="53"/>
        <v>0</v>
      </c>
      <c r="N217" s="305">
        <f t="shared" ref="N217:N228" si="63">L217*G217*40</f>
        <v>40</v>
      </c>
      <c r="O217" s="305">
        <f t="shared" si="52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59"/>
        <v>0</v>
      </c>
      <c r="V217" s="306" t="b">
        <f t="shared" si="54"/>
        <v>0</v>
      </c>
      <c r="W217" s="306">
        <f t="shared" si="62"/>
        <v>60</v>
      </c>
      <c r="X217" s="306">
        <f t="shared" si="57"/>
        <v>60</v>
      </c>
      <c r="Y217" s="278">
        <f t="shared" si="58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0"/>
        <v>40</v>
      </c>
      <c r="J218" s="304">
        <f t="shared" si="61"/>
        <v>49.2</v>
      </c>
      <c r="L218" s="305">
        <v>1</v>
      </c>
      <c r="M218" s="305">
        <f t="shared" si="53"/>
        <v>0</v>
      </c>
      <c r="N218" s="305">
        <f t="shared" si="63"/>
        <v>40</v>
      </c>
      <c r="O218" s="305">
        <f t="shared" si="52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59"/>
        <v>0</v>
      </c>
      <c r="V218" s="306" t="b">
        <f t="shared" si="54"/>
        <v>0</v>
      </c>
      <c r="W218" s="306">
        <f t="shared" si="62"/>
        <v>60</v>
      </c>
      <c r="X218" s="306">
        <f t="shared" si="57"/>
        <v>60</v>
      </c>
      <c r="Y218" s="278">
        <f t="shared" si="58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0"/>
        <v>40</v>
      </c>
      <c r="J219" s="304">
        <f t="shared" si="61"/>
        <v>49.2</v>
      </c>
      <c r="L219" s="305">
        <v>1</v>
      </c>
      <c r="M219" s="305">
        <f t="shared" si="53"/>
        <v>0</v>
      </c>
      <c r="N219" s="305">
        <f t="shared" si="63"/>
        <v>40</v>
      </c>
      <c r="O219" s="305">
        <f t="shared" si="52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59"/>
        <v>0</v>
      </c>
      <c r="V219" s="306" t="b">
        <f t="shared" si="54"/>
        <v>0</v>
      </c>
      <c r="W219" s="306">
        <f t="shared" si="62"/>
        <v>60</v>
      </c>
      <c r="X219" s="306">
        <f t="shared" si="57"/>
        <v>60</v>
      </c>
      <c r="Y219" s="278">
        <f t="shared" si="58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0"/>
        <v>40</v>
      </c>
      <c r="J220" s="304">
        <f t="shared" si="61"/>
        <v>49.2</v>
      </c>
      <c r="L220" s="305">
        <v>1</v>
      </c>
      <c r="M220" s="305">
        <f t="shared" si="53"/>
        <v>0</v>
      </c>
      <c r="N220" s="305">
        <f t="shared" si="63"/>
        <v>40</v>
      </c>
      <c r="O220" s="305">
        <f t="shared" si="52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59"/>
        <v>0</v>
      </c>
      <c r="V220" s="306" t="b">
        <f t="shared" si="54"/>
        <v>0</v>
      </c>
      <c r="W220" s="306">
        <f t="shared" si="62"/>
        <v>60</v>
      </c>
      <c r="X220" s="306">
        <f t="shared" si="57"/>
        <v>60</v>
      </c>
      <c r="Y220" s="278">
        <f t="shared" si="58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0"/>
        <v>40</v>
      </c>
      <c r="J221" s="304">
        <f t="shared" si="61"/>
        <v>49.2</v>
      </c>
      <c r="L221" s="305">
        <v>1</v>
      </c>
      <c r="M221" s="305">
        <f t="shared" si="53"/>
        <v>0</v>
      </c>
      <c r="N221" s="305">
        <f t="shared" si="63"/>
        <v>40</v>
      </c>
      <c r="O221" s="305">
        <f t="shared" si="52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59"/>
        <v>0</v>
      </c>
      <c r="V221" s="306" t="b">
        <f t="shared" si="54"/>
        <v>0</v>
      </c>
      <c r="W221" s="306">
        <f t="shared" si="62"/>
        <v>60</v>
      </c>
      <c r="X221" s="306">
        <f t="shared" si="57"/>
        <v>60</v>
      </c>
      <c r="Y221" s="278">
        <f t="shared" si="58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0"/>
        <v>40</v>
      </c>
      <c r="J222" s="304">
        <f t="shared" si="61"/>
        <v>49.2</v>
      </c>
      <c r="L222" s="305">
        <v>1</v>
      </c>
      <c r="M222" s="305">
        <f t="shared" si="53"/>
        <v>0</v>
      </c>
      <c r="N222" s="305">
        <f t="shared" si="63"/>
        <v>40</v>
      </c>
      <c r="O222" s="305">
        <f t="shared" si="52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59"/>
        <v>0</v>
      </c>
      <c r="V222" s="306" t="b">
        <f t="shared" si="54"/>
        <v>0</v>
      </c>
      <c r="W222" s="306">
        <f t="shared" si="62"/>
        <v>60</v>
      </c>
      <c r="X222" s="306">
        <f t="shared" si="57"/>
        <v>60</v>
      </c>
      <c r="Y222" s="278">
        <f t="shared" si="58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0"/>
        <v>40</v>
      </c>
      <c r="J223" s="304">
        <f t="shared" si="61"/>
        <v>49.2</v>
      </c>
      <c r="L223" s="305">
        <v>1</v>
      </c>
      <c r="M223" s="305">
        <f t="shared" si="53"/>
        <v>0</v>
      </c>
      <c r="N223" s="305">
        <f t="shared" si="63"/>
        <v>40</v>
      </c>
      <c r="O223" s="305">
        <f t="shared" si="52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59"/>
        <v>0</v>
      </c>
      <c r="V223" s="306" t="b">
        <f t="shared" si="54"/>
        <v>0</v>
      </c>
      <c r="W223" s="306">
        <f t="shared" si="62"/>
        <v>60</v>
      </c>
      <c r="X223" s="306">
        <f t="shared" si="57"/>
        <v>60</v>
      </c>
      <c r="Y223" s="278">
        <f t="shared" si="58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0"/>
        <v>40</v>
      </c>
      <c r="J224" s="304">
        <f t="shared" si="61"/>
        <v>49.2</v>
      </c>
      <c r="L224" s="305">
        <v>1</v>
      </c>
      <c r="M224" s="305">
        <f t="shared" si="53"/>
        <v>0</v>
      </c>
      <c r="N224" s="305">
        <f t="shared" si="63"/>
        <v>40</v>
      </c>
      <c r="O224" s="305">
        <f t="shared" si="52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59"/>
        <v>0</v>
      </c>
      <c r="V224" s="306" t="b">
        <f t="shared" si="54"/>
        <v>0</v>
      </c>
      <c r="W224" s="306">
        <f t="shared" si="62"/>
        <v>60</v>
      </c>
      <c r="X224" s="306">
        <f t="shared" si="57"/>
        <v>60</v>
      </c>
      <c r="Y224" s="278">
        <f t="shared" si="58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0"/>
        <v>160</v>
      </c>
      <c r="J225" s="304">
        <f t="shared" si="61"/>
        <v>196.8</v>
      </c>
      <c r="L225" s="305">
        <v>1</v>
      </c>
      <c r="M225" s="305">
        <f t="shared" si="53"/>
        <v>0</v>
      </c>
      <c r="N225" s="305">
        <f t="shared" si="63"/>
        <v>160</v>
      </c>
      <c r="O225" s="305">
        <f t="shared" si="52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59"/>
        <v>0</v>
      </c>
      <c r="V225" s="306" t="b">
        <f t="shared" si="54"/>
        <v>0</v>
      </c>
      <c r="W225" s="306">
        <f t="shared" si="62"/>
        <v>240</v>
      </c>
      <c r="X225" s="306">
        <f t="shared" si="57"/>
        <v>240</v>
      </c>
      <c r="Y225" s="278">
        <f t="shared" si="58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0"/>
        <v>120</v>
      </c>
      <c r="J226" s="304">
        <f t="shared" si="61"/>
        <v>147.6</v>
      </c>
      <c r="L226" s="305">
        <v>1</v>
      </c>
      <c r="M226" s="305">
        <f t="shared" si="53"/>
        <v>0</v>
      </c>
      <c r="N226" s="305">
        <f t="shared" si="63"/>
        <v>120</v>
      </c>
      <c r="O226" s="305">
        <f t="shared" si="52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59"/>
        <v>0</v>
      </c>
      <c r="V226" s="306" t="b">
        <f t="shared" si="54"/>
        <v>0</v>
      </c>
      <c r="W226" s="306">
        <f t="shared" si="62"/>
        <v>180</v>
      </c>
      <c r="X226" s="306">
        <f t="shared" si="57"/>
        <v>180</v>
      </c>
      <c r="Y226" s="278">
        <f t="shared" si="58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0"/>
        <v>40</v>
      </c>
      <c r="J227" s="304">
        <f t="shared" si="61"/>
        <v>49.2</v>
      </c>
      <c r="L227" s="305">
        <v>1</v>
      </c>
      <c r="M227" s="305">
        <f t="shared" si="53"/>
        <v>0</v>
      </c>
      <c r="N227" s="305">
        <f t="shared" si="63"/>
        <v>40</v>
      </c>
      <c r="O227" s="305">
        <f t="shared" si="52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59"/>
        <v>0</v>
      </c>
      <c r="V227" s="306" t="b">
        <f t="shared" si="54"/>
        <v>0</v>
      </c>
      <c r="W227" s="306">
        <f t="shared" si="62"/>
        <v>60</v>
      </c>
      <c r="X227" s="306">
        <f t="shared" si="57"/>
        <v>60</v>
      </c>
      <c r="Y227" s="278">
        <f t="shared" si="58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0"/>
        <v>40</v>
      </c>
      <c r="J228" s="304">
        <f t="shared" si="61"/>
        <v>49.2</v>
      </c>
      <c r="L228" s="305">
        <v>1</v>
      </c>
      <c r="M228" s="305">
        <f t="shared" si="53"/>
        <v>0</v>
      </c>
      <c r="N228" s="305">
        <f t="shared" si="63"/>
        <v>40</v>
      </c>
      <c r="O228" s="305">
        <f t="shared" si="52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59"/>
        <v>0</v>
      </c>
      <c r="V228" s="306" t="b">
        <f t="shared" si="54"/>
        <v>0</v>
      </c>
      <c r="W228" s="306">
        <f t="shared" si="62"/>
        <v>60</v>
      </c>
      <c r="X228" s="306">
        <f t="shared" si="57"/>
        <v>60</v>
      </c>
      <c r="Y228" s="278">
        <f t="shared" si="58"/>
        <v>48.780487804878049</v>
      </c>
      <c r="Z228" s="276"/>
      <c r="AA228" s="276"/>
    </row>
    <row r="229" spans="1:27" s="305" customFormat="1" ht="37.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0"/>
        <v>40</v>
      </c>
      <c r="J229" s="304">
        <f t="shared" si="61"/>
        <v>49.2</v>
      </c>
      <c r="L229" s="305">
        <v>1</v>
      </c>
      <c r="M229" s="305">
        <f t="shared" si="53"/>
        <v>0</v>
      </c>
      <c r="N229" s="305">
        <f>L229*P229*40</f>
        <v>40</v>
      </c>
      <c r="O229" s="305">
        <f t="shared" si="52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59"/>
        <v>0</v>
      </c>
      <c r="V229" s="306" t="b">
        <f t="shared" si="54"/>
        <v>0</v>
      </c>
      <c r="W229" s="306">
        <f t="shared" si="62"/>
        <v>180</v>
      </c>
      <c r="X229" s="306">
        <f t="shared" si="57"/>
        <v>180</v>
      </c>
      <c r="Y229" s="278">
        <f t="shared" si="58"/>
        <v>146.34146341463415</v>
      </c>
      <c r="Z229" s="276"/>
      <c r="AA229" s="276"/>
    </row>
    <row r="230" spans="1:27" s="305" customFormat="1" ht="37.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0"/>
        <v>40</v>
      </c>
      <c r="J230" s="304">
        <f t="shared" si="61"/>
        <v>49.2</v>
      </c>
      <c r="L230" s="305">
        <v>1</v>
      </c>
      <c r="M230" s="305">
        <f t="shared" si="53"/>
        <v>0</v>
      </c>
      <c r="N230" s="305">
        <f>L230*P230*40</f>
        <v>40</v>
      </c>
      <c r="O230" s="305">
        <f t="shared" si="52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59"/>
        <v>0</v>
      </c>
      <c r="V230" s="306" t="b">
        <f t="shared" si="54"/>
        <v>0</v>
      </c>
      <c r="W230" s="306">
        <f t="shared" si="62"/>
        <v>180</v>
      </c>
      <c r="X230" s="306">
        <f t="shared" si="57"/>
        <v>180</v>
      </c>
      <c r="Y230" s="278">
        <f t="shared" si="58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3"/>
        <v>0</v>
      </c>
      <c r="O231" s="305">
        <f t="shared" si="52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59"/>
        <v>0</v>
      </c>
      <c r="V231" s="306" t="b">
        <f t="shared" si="54"/>
        <v>0</v>
      </c>
      <c r="W231" s="306">
        <f t="shared" si="62"/>
        <v>60</v>
      </c>
      <c r="X231" s="306">
        <f t="shared" si="57"/>
        <v>60</v>
      </c>
      <c r="Y231" s="278">
        <f t="shared" si="58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3"/>
        <v>0</v>
      </c>
      <c r="N232" s="305"/>
      <c r="O232" s="305">
        <f t="shared" si="52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59"/>
        <v>0</v>
      </c>
      <c r="V232" s="306" t="b">
        <f t="shared" si="54"/>
        <v>0</v>
      </c>
      <c r="W232" s="306">
        <f t="shared" si="62"/>
        <v>60</v>
      </c>
      <c r="X232" s="306">
        <f t="shared" si="57"/>
        <v>60</v>
      </c>
      <c r="Y232" s="278">
        <f t="shared" si="58"/>
        <v>48.780487804878049</v>
      </c>
      <c r="Z232" s="276"/>
      <c r="AA232" s="276"/>
    </row>
    <row r="233" spans="1:27" ht="16" thickBot="1">
      <c r="A233" s="65"/>
      <c r="B233" s="66"/>
      <c r="C233" s="65"/>
      <c r="D233" s="67" t="s">
        <v>434</v>
      </c>
      <c r="E233" s="1115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T233" s="278"/>
      <c r="U233" s="278">
        <f t="shared" si="59"/>
        <v>0</v>
      </c>
      <c r="V233" s="278" t="b">
        <f t="shared" si="54"/>
        <v>0</v>
      </c>
      <c r="W233" s="278"/>
      <c r="X233" s="278">
        <f t="shared" si="57"/>
        <v>0</v>
      </c>
      <c r="Y233" s="278">
        <f t="shared" si="58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1116"/>
      <c r="F234" s="68"/>
      <c r="G234" s="1102">
        <v>1</v>
      </c>
      <c r="H234" s="69"/>
      <c r="I234" s="70"/>
      <c r="J234" s="71"/>
      <c r="L234">
        <v>1</v>
      </c>
      <c r="M234">
        <f t="shared" si="53"/>
        <v>0</v>
      </c>
      <c r="N234">
        <f>L234*G234*40</f>
        <v>40</v>
      </c>
      <c r="O234">
        <f t="shared" si="52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59"/>
        <v>73.44</v>
      </c>
      <c r="V234" s="278">
        <f t="shared" si="54"/>
        <v>240</v>
      </c>
      <c r="W234" s="278"/>
      <c r="X234" s="278">
        <f t="shared" si="57"/>
        <v>313.44</v>
      </c>
      <c r="Y234" s="278">
        <f t="shared" si="58"/>
        <v>254.82926829268294</v>
      </c>
      <c r="Z234" s="276"/>
      <c r="AA234" s="276"/>
    </row>
    <row r="235" spans="1:27" ht="13" customHeight="1">
      <c r="A235" s="10"/>
      <c r="B235" s="229" t="s">
        <v>438</v>
      </c>
      <c r="C235" s="10"/>
      <c r="D235" s="11"/>
      <c r="E235" s="1116"/>
      <c r="F235" s="10" t="s">
        <v>36</v>
      </c>
      <c r="G235" s="1118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3"/>
        <v>140</v>
      </c>
      <c r="N235">
        <f t="shared" ref="N235:N298" si="64">L235*G235*40</f>
        <v>0</v>
      </c>
      <c r="O235">
        <f t="shared" si="52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59"/>
        <v>0</v>
      </c>
      <c r="V235" s="278" t="b">
        <f t="shared" si="54"/>
        <v>0</v>
      </c>
      <c r="W235" s="278"/>
      <c r="X235" s="278">
        <f t="shared" si="57"/>
        <v>0</v>
      </c>
      <c r="Y235" s="278">
        <f t="shared" si="58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1117"/>
      <c r="F236" s="10"/>
      <c r="G236" s="1092"/>
      <c r="H236" s="229"/>
      <c r="I236" s="229"/>
      <c r="J236" s="230"/>
      <c r="L236">
        <v>1</v>
      </c>
      <c r="M236">
        <f t="shared" si="53"/>
        <v>0</v>
      </c>
      <c r="N236">
        <f t="shared" si="64"/>
        <v>0</v>
      </c>
      <c r="O236">
        <f t="shared" si="52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59"/>
        <v>0</v>
      </c>
      <c r="V236" s="278" t="b">
        <f t="shared" si="54"/>
        <v>0</v>
      </c>
      <c r="W236" s="278"/>
      <c r="X236" s="278">
        <f t="shared" si="57"/>
        <v>0</v>
      </c>
      <c r="Y236" s="278">
        <f t="shared" si="58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3"/>
        <v>140</v>
      </c>
      <c r="N237">
        <f t="shared" si="64"/>
        <v>40</v>
      </c>
      <c r="O237">
        <f t="shared" si="52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59"/>
        <v>134.31</v>
      </c>
      <c r="V237" s="278">
        <f t="shared" si="54"/>
        <v>240</v>
      </c>
      <c r="W237" s="278"/>
      <c r="X237" s="278">
        <f t="shared" si="57"/>
        <v>374.31</v>
      </c>
      <c r="Y237" s="278">
        <f t="shared" si="58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3"/>
        <v>0</v>
      </c>
      <c r="N238">
        <f t="shared" si="64"/>
        <v>0</v>
      </c>
      <c r="O238">
        <f t="shared" si="52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59"/>
        <v>0</v>
      </c>
      <c r="V238" s="278" t="b">
        <f t="shared" si="54"/>
        <v>0</v>
      </c>
      <c r="W238" s="278"/>
      <c r="X238" s="278">
        <f t="shared" si="57"/>
        <v>0</v>
      </c>
      <c r="Y238" s="278">
        <f t="shared" si="58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3"/>
        <v>140</v>
      </c>
      <c r="N239">
        <f t="shared" si="64"/>
        <v>40</v>
      </c>
      <c r="O239">
        <f t="shared" si="52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59"/>
        <v>95.94</v>
      </c>
      <c r="V239" s="278">
        <f t="shared" si="54"/>
        <v>240</v>
      </c>
      <c r="W239" s="278"/>
      <c r="X239" s="278">
        <f t="shared" si="57"/>
        <v>335.94</v>
      </c>
      <c r="Y239" s="278">
        <f t="shared" si="58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3"/>
        <v>0</v>
      </c>
      <c r="N240">
        <f t="shared" si="64"/>
        <v>0</v>
      </c>
      <c r="O240">
        <f t="shared" si="52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59"/>
        <v>0</v>
      </c>
      <c r="V240" s="278" t="b">
        <f t="shared" si="54"/>
        <v>0</v>
      </c>
      <c r="W240" s="278"/>
      <c r="X240" s="278">
        <f t="shared" si="57"/>
        <v>0</v>
      </c>
      <c r="Y240" s="278">
        <f t="shared" si="58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3"/>
        <v>140</v>
      </c>
      <c r="N241">
        <f t="shared" si="64"/>
        <v>40</v>
      </c>
      <c r="O241">
        <f t="shared" si="52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59"/>
        <v>119.19</v>
      </c>
      <c r="V241" s="278">
        <f t="shared" si="54"/>
        <v>240</v>
      </c>
      <c r="W241" s="278"/>
      <c r="X241" s="278">
        <f t="shared" si="57"/>
        <v>359.19</v>
      </c>
      <c r="Y241" s="278">
        <f t="shared" si="58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3"/>
        <v>0</v>
      </c>
      <c r="N242">
        <f t="shared" si="64"/>
        <v>0</v>
      </c>
      <c r="O242">
        <f t="shared" si="52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59"/>
        <v>0</v>
      </c>
      <c r="V242" s="278" t="b">
        <f t="shared" si="54"/>
        <v>0</v>
      </c>
      <c r="W242" s="278"/>
      <c r="X242" s="278">
        <f t="shared" si="57"/>
        <v>0</v>
      </c>
      <c r="Y242" s="278">
        <f t="shared" si="58"/>
        <v>0</v>
      </c>
      <c r="Z242" s="276"/>
      <c r="AA242" s="276"/>
    </row>
    <row r="243" spans="1:27" ht="2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3"/>
        <v>0</v>
      </c>
      <c r="N243">
        <f t="shared" si="64"/>
        <v>40</v>
      </c>
      <c r="O243">
        <f t="shared" si="52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59"/>
        <v>0</v>
      </c>
      <c r="V243" s="278" t="b">
        <f t="shared" si="54"/>
        <v>0</v>
      </c>
      <c r="W243" s="278"/>
      <c r="X243" s="278">
        <f t="shared" si="57"/>
        <v>0</v>
      </c>
      <c r="Y243" s="278">
        <f t="shared" si="58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5">O244</f>
        <v>40</v>
      </c>
      <c r="J244" s="234">
        <f t="shared" ref="J244:J246" si="66">I244*1.23</f>
        <v>49.2</v>
      </c>
      <c r="L244">
        <v>1</v>
      </c>
      <c r="M244">
        <f t="shared" si="53"/>
        <v>0</v>
      </c>
      <c r="N244">
        <f t="shared" si="64"/>
        <v>40</v>
      </c>
      <c r="O244">
        <f t="shared" si="52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59"/>
        <v>0</v>
      </c>
      <c r="V244" s="278" t="b">
        <f t="shared" si="54"/>
        <v>0</v>
      </c>
      <c r="W244" s="278"/>
      <c r="X244" s="278">
        <f t="shared" si="57"/>
        <v>0</v>
      </c>
      <c r="Y244" s="278">
        <f t="shared" si="58"/>
        <v>0</v>
      </c>
      <c r="Z244" s="276"/>
      <c r="AA244" s="276"/>
    </row>
    <row r="245" spans="1:27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5"/>
        <v>180</v>
      </c>
      <c r="J245" s="234">
        <f t="shared" si="66"/>
        <v>221.4</v>
      </c>
      <c r="K245">
        <v>4</v>
      </c>
      <c r="L245">
        <v>1</v>
      </c>
      <c r="M245">
        <f t="shared" si="53"/>
        <v>140</v>
      </c>
      <c r="N245">
        <f t="shared" si="64"/>
        <v>40</v>
      </c>
      <c r="O245">
        <f t="shared" si="52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59"/>
        <v>151.29</v>
      </c>
      <c r="V245" s="278">
        <f t="shared" si="54"/>
        <v>240</v>
      </c>
      <c r="W245" s="278"/>
      <c r="X245" s="278">
        <f t="shared" si="57"/>
        <v>391.28999999999996</v>
      </c>
      <c r="Y245" s="278">
        <f t="shared" si="58"/>
        <v>318.1219512195122</v>
      </c>
      <c r="Z245" s="276"/>
      <c r="AA245" s="276"/>
    </row>
    <row r="246" spans="1:27" ht="2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5"/>
        <v>180</v>
      </c>
      <c r="J246" s="234">
        <f t="shared" si="66"/>
        <v>221.4</v>
      </c>
      <c r="K246">
        <v>4</v>
      </c>
      <c r="L246">
        <v>1</v>
      </c>
      <c r="M246">
        <f t="shared" si="53"/>
        <v>140</v>
      </c>
      <c r="N246">
        <f t="shared" si="64"/>
        <v>40</v>
      </c>
      <c r="O246">
        <f t="shared" si="52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59"/>
        <v>0</v>
      </c>
      <c r="V246" s="278" t="b">
        <f t="shared" si="54"/>
        <v>0</v>
      </c>
      <c r="W246" s="278"/>
      <c r="X246" s="278">
        <f t="shared" si="57"/>
        <v>0</v>
      </c>
      <c r="Y246" s="278">
        <f t="shared" si="58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3"/>
        <v>0</v>
      </c>
      <c r="N247">
        <f t="shared" si="64"/>
        <v>40</v>
      </c>
      <c r="O247">
        <f t="shared" si="52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59"/>
        <v>0</v>
      </c>
      <c r="V247" s="278" t="b">
        <f t="shared" si="54"/>
        <v>0</v>
      </c>
      <c r="W247" s="278"/>
      <c r="X247" s="278">
        <f t="shared" si="57"/>
        <v>0</v>
      </c>
      <c r="Y247" s="278">
        <f t="shared" si="58"/>
        <v>0</v>
      </c>
      <c r="Z247" s="276"/>
      <c r="AA247" s="276"/>
    </row>
    <row r="248" spans="1:27" ht="13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3"/>
        <v>0</v>
      </c>
      <c r="N248">
        <f t="shared" si="64"/>
        <v>0</v>
      </c>
      <c r="O248">
        <f t="shared" si="52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59"/>
        <v>0</v>
      </c>
      <c r="V248" s="278" t="b">
        <f t="shared" si="54"/>
        <v>0</v>
      </c>
      <c r="W248" s="278"/>
      <c r="X248" s="278">
        <f t="shared" si="57"/>
        <v>0</v>
      </c>
      <c r="Y248" s="278">
        <f t="shared" si="58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7">O249</f>
        <v>40</v>
      </c>
      <c r="J249" s="304">
        <f t="shared" ref="J249:J262" si="68">I249*1.23</f>
        <v>49.2</v>
      </c>
      <c r="L249" s="305">
        <v>1</v>
      </c>
      <c r="M249" s="305">
        <f t="shared" si="53"/>
        <v>0</v>
      </c>
      <c r="N249" s="305">
        <f t="shared" si="64"/>
        <v>40</v>
      </c>
      <c r="O249" s="305">
        <f t="shared" si="52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59"/>
        <v>0</v>
      </c>
      <c r="V249" s="306" t="b">
        <f t="shared" si="54"/>
        <v>0</v>
      </c>
      <c r="W249" s="306">
        <f t="shared" ref="W249:W280" si="69">G249*$AD$4*$AD$7</f>
        <v>60</v>
      </c>
      <c r="X249" s="306">
        <f t="shared" si="57"/>
        <v>60</v>
      </c>
      <c r="Y249" s="278">
        <f t="shared" si="58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7"/>
        <v>40</v>
      </c>
      <c r="J250" s="304">
        <f t="shared" si="68"/>
        <v>49.2</v>
      </c>
      <c r="L250" s="305">
        <v>1</v>
      </c>
      <c r="M250" s="305">
        <f t="shared" si="53"/>
        <v>0</v>
      </c>
      <c r="N250" s="305">
        <f t="shared" si="64"/>
        <v>40</v>
      </c>
      <c r="O250" s="305">
        <f t="shared" si="52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59"/>
        <v>0</v>
      </c>
      <c r="V250" s="306" t="b">
        <f t="shared" si="54"/>
        <v>0</v>
      </c>
      <c r="W250" s="306">
        <f t="shared" si="69"/>
        <v>60</v>
      </c>
      <c r="X250" s="306">
        <f t="shared" si="57"/>
        <v>60</v>
      </c>
      <c r="Y250" s="278">
        <f t="shared" si="58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7"/>
        <v>80</v>
      </c>
      <c r="J251" s="304">
        <f t="shared" si="68"/>
        <v>98.4</v>
      </c>
      <c r="K251" s="305"/>
      <c r="L251" s="305">
        <v>1</v>
      </c>
      <c r="M251" s="305">
        <f t="shared" si="53"/>
        <v>0</v>
      </c>
      <c r="N251" s="305">
        <f t="shared" si="64"/>
        <v>80</v>
      </c>
      <c r="O251" s="305">
        <f t="shared" si="52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59"/>
        <v>0</v>
      </c>
      <c r="V251" s="306" t="b">
        <f t="shared" si="54"/>
        <v>0</v>
      </c>
      <c r="W251" s="306">
        <f t="shared" si="69"/>
        <v>120</v>
      </c>
      <c r="X251" s="306">
        <f t="shared" si="57"/>
        <v>120</v>
      </c>
      <c r="Y251" s="278">
        <f t="shared" si="58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7"/>
        <v>240</v>
      </c>
      <c r="J252" s="304">
        <f t="shared" si="68"/>
        <v>295.2</v>
      </c>
      <c r="L252" s="305">
        <v>1</v>
      </c>
      <c r="M252" s="305">
        <f t="shared" si="53"/>
        <v>0</v>
      </c>
      <c r="N252" s="305">
        <f t="shared" si="64"/>
        <v>240</v>
      </c>
      <c r="O252" s="305">
        <f t="shared" si="52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59"/>
        <v>0</v>
      </c>
      <c r="V252" s="306" t="b">
        <f t="shared" si="54"/>
        <v>0</v>
      </c>
      <c r="W252" s="306">
        <f t="shared" si="69"/>
        <v>360</v>
      </c>
      <c r="X252" s="306">
        <f t="shared" si="57"/>
        <v>360</v>
      </c>
      <c r="Y252" s="278">
        <f t="shared" si="58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7"/>
        <v>40</v>
      </c>
      <c r="J253" s="304">
        <f t="shared" si="68"/>
        <v>49.2</v>
      </c>
      <c r="L253" s="305">
        <v>1</v>
      </c>
      <c r="M253" s="305">
        <f t="shared" si="53"/>
        <v>0</v>
      </c>
      <c r="N253" s="305">
        <f t="shared" si="64"/>
        <v>40</v>
      </c>
      <c r="O253" s="305">
        <f t="shared" si="52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59"/>
        <v>0</v>
      </c>
      <c r="V253" s="306" t="b">
        <f t="shared" si="54"/>
        <v>0</v>
      </c>
      <c r="W253" s="306">
        <f t="shared" si="69"/>
        <v>60</v>
      </c>
      <c r="X253" s="306">
        <f t="shared" si="57"/>
        <v>60</v>
      </c>
      <c r="Y253" s="278">
        <f t="shared" si="58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7"/>
        <v>40</v>
      </c>
      <c r="J254" s="304">
        <f t="shared" si="68"/>
        <v>49.2</v>
      </c>
      <c r="L254" s="305">
        <v>1</v>
      </c>
      <c r="M254" s="305">
        <f t="shared" si="53"/>
        <v>0</v>
      </c>
      <c r="N254" s="305">
        <f t="shared" si="64"/>
        <v>40</v>
      </c>
      <c r="O254" s="305">
        <f t="shared" si="52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59"/>
        <v>127.68</v>
      </c>
      <c r="V254" s="306">
        <f t="shared" si="54"/>
        <v>240</v>
      </c>
      <c r="W254" s="306">
        <f t="shared" si="69"/>
        <v>60</v>
      </c>
      <c r="X254" s="306">
        <f t="shared" si="57"/>
        <v>427.68</v>
      </c>
      <c r="Y254" s="278">
        <f t="shared" si="58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7"/>
        <v>40</v>
      </c>
      <c r="J255" s="304">
        <f t="shared" si="68"/>
        <v>49.2</v>
      </c>
      <c r="L255" s="305">
        <v>1</v>
      </c>
      <c r="M255" s="305">
        <f t="shared" si="53"/>
        <v>0</v>
      </c>
      <c r="N255" s="305">
        <f t="shared" si="64"/>
        <v>40</v>
      </c>
      <c r="O255" s="305">
        <f t="shared" si="52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59"/>
        <v>127.68</v>
      </c>
      <c r="V255" s="306">
        <f t="shared" si="54"/>
        <v>240</v>
      </c>
      <c r="W255" s="306">
        <f t="shared" si="69"/>
        <v>60</v>
      </c>
      <c r="X255" s="306">
        <f t="shared" si="57"/>
        <v>427.68</v>
      </c>
      <c r="Y255" s="278">
        <f t="shared" si="58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7"/>
        <v>40</v>
      </c>
      <c r="J256" s="304">
        <f t="shared" si="68"/>
        <v>49.2</v>
      </c>
      <c r="L256" s="305">
        <v>1</v>
      </c>
      <c r="M256" s="305">
        <f t="shared" si="53"/>
        <v>0</v>
      </c>
      <c r="N256" s="305">
        <f t="shared" si="64"/>
        <v>40</v>
      </c>
      <c r="O256" s="305">
        <f t="shared" si="52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59"/>
        <v>0</v>
      </c>
      <c r="V256" s="306" t="b">
        <f t="shared" si="54"/>
        <v>0</v>
      </c>
      <c r="W256" s="306">
        <f t="shared" si="69"/>
        <v>60</v>
      </c>
      <c r="X256" s="306">
        <f t="shared" si="57"/>
        <v>60</v>
      </c>
      <c r="Y256" s="278">
        <f t="shared" si="58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7"/>
        <v>40</v>
      </c>
      <c r="J257" s="304">
        <f t="shared" si="68"/>
        <v>49.2</v>
      </c>
      <c r="L257" s="305">
        <v>1</v>
      </c>
      <c r="M257" s="305">
        <f t="shared" si="53"/>
        <v>0</v>
      </c>
      <c r="N257" s="305">
        <f t="shared" si="64"/>
        <v>40</v>
      </c>
      <c r="O257" s="305">
        <f t="shared" si="52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59"/>
        <v>0</v>
      </c>
      <c r="V257" s="306" t="b">
        <f t="shared" si="54"/>
        <v>0</v>
      </c>
      <c r="W257" s="306">
        <f t="shared" si="69"/>
        <v>60</v>
      </c>
      <c r="X257" s="306">
        <f t="shared" si="57"/>
        <v>60</v>
      </c>
      <c r="Y257" s="278">
        <f t="shared" si="58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7"/>
        <v>40</v>
      </c>
      <c r="J258" s="304">
        <f t="shared" si="68"/>
        <v>49.2</v>
      </c>
      <c r="L258" s="305">
        <v>1</v>
      </c>
      <c r="M258" s="305">
        <f t="shared" si="53"/>
        <v>0</v>
      </c>
      <c r="N258" s="305">
        <f t="shared" si="64"/>
        <v>40</v>
      </c>
      <c r="O258" s="305">
        <f t="shared" si="52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59"/>
        <v>0</v>
      </c>
      <c r="V258" s="306" t="b">
        <f t="shared" si="54"/>
        <v>0</v>
      </c>
      <c r="W258" s="306">
        <f t="shared" si="69"/>
        <v>60</v>
      </c>
      <c r="X258" s="306">
        <f t="shared" si="57"/>
        <v>60</v>
      </c>
      <c r="Y258" s="278">
        <f t="shared" si="58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7"/>
        <v>40</v>
      </c>
      <c r="J259" s="304">
        <f t="shared" si="68"/>
        <v>49.2</v>
      </c>
      <c r="L259" s="305">
        <v>1</v>
      </c>
      <c r="M259" s="305">
        <f t="shared" si="53"/>
        <v>0</v>
      </c>
      <c r="N259" s="305">
        <f t="shared" si="64"/>
        <v>40</v>
      </c>
      <c r="O259" s="305">
        <f t="shared" si="52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59"/>
        <v>0</v>
      </c>
      <c r="V259" s="306" t="b">
        <f t="shared" si="54"/>
        <v>0</v>
      </c>
      <c r="W259" s="306">
        <f t="shared" si="69"/>
        <v>60</v>
      </c>
      <c r="X259" s="306">
        <f t="shared" si="57"/>
        <v>60</v>
      </c>
      <c r="Y259" s="278">
        <f t="shared" si="58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7"/>
        <v>40</v>
      </c>
      <c r="J260" s="304">
        <f t="shared" si="68"/>
        <v>49.2</v>
      </c>
      <c r="L260" s="305">
        <v>1</v>
      </c>
      <c r="M260" s="305">
        <f t="shared" si="53"/>
        <v>0</v>
      </c>
      <c r="N260" s="305">
        <f t="shared" si="64"/>
        <v>40</v>
      </c>
      <c r="O260" s="305">
        <f t="shared" si="52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59"/>
        <v>0</v>
      </c>
      <c r="V260" s="306" t="b">
        <f t="shared" si="54"/>
        <v>0</v>
      </c>
      <c r="W260" s="306">
        <f t="shared" si="69"/>
        <v>60</v>
      </c>
      <c r="X260" s="306">
        <f t="shared" si="57"/>
        <v>60</v>
      </c>
      <c r="Y260" s="278">
        <f t="shared" si="58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7"/>
        <v>40</v>
      </c>
      <c r="J261" s="304">
        <f t="shared" si="68"/>
        <v>49.2</v>
      </c>
      <c r="L261" s="305">
        <v>1</v>
      </c>
      <c r="M261" s="305">
        <f t="shared" si="53"/>
        <v>0</v>
      </c>
      <c r="N261" s="305">
        <f t="shared" si="64"/>
        <v>40</v>
      </c>
      <c r="O261" s="305">
        <f t="shared" ref="O261:O324" si="70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59"/>
        <v>0</v>
      </c>
      <c r="V261" s="306" t="b">
        <f t="shared" si="54"/>
        <v>0</v>
      </c>
      <c r="W261" s="306">
        <f t="shared" si="69"/>
        <v>60</v>
      </c>
      <c r="X261" s="306">
        <f t="shared" si="57"/>
        <v>60</v>
      </c>
      <c r="Y261" s="278">
        <f t="shared" si="58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7"/>
        <v>40</v>
      </c>
      <c r="J262" s="304">
        <f t="shared" si="68"/>
        <v>49.2</v>
      </c>
      <c r="L262" s="305">
        <v>1</v>
      </c>
      <c r="M262" s="305">
        <f t="shared" ref="M262:M325" si="71">K262*35</f>
        <v>0</v>
      </c>
      <c r="N262" s="305">
        <f t="shared" si="64"/>
        <v>40</v>
      </c>
      <c r="O262" s="305">
        <f t="shared" si="70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59"/>
        <v>0</v>
      </c>
      <c r="V262" s="306" t="b">
        <f t="shared" ref="V262:V325" si="72">IF(U262&gt;0,$AD$3*$AD$7)</f>
        <v>0</v>
      </c>
      <c r="W262" s="306">
        <f t="shared" si="69"/>
        <v>60</v>
      </c>
      <c r="X262" s="306">
        <f t="shared" si="57"/>
        <v>60</v>
      </c>
      <c r="Y262" s="278">
        <f t="shared" si="58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1"/>
        <v>0</v>
      </c>
      <c r="N263" s="305">
        <f t="shared" si="64"/>
        <v>40</v>
      </c>
      <c r="O263" s="305">
        <f t="shared" si="70"/>
        <v>40</v>
      </c>
      <c r="Q263" s="278">
        <f t="shared" ref="Q263:Q326" si="73">R263/1.23</f>
        <v>48.780487804878049</v>
      </c>
      <c r="R263" s="278">
        <f t="shared" ref="R263:R326" si="74">X263</f>
        <v>60</v>
      </c>
      <c r="T263" s="306"/>
      <c r="U263" s="306">
        <f t="shared" si="59"/>
        <v>0</v>
      </c>
      <c r="V263" s="306" t="b">
        <f t="shared" si="72"/>
        <v>0</v>
      </c>
      <c r="W263" s="306">
        <f t="shared" si="69"/>
        <v>60</v>
      </c>
      <c r="X263" s="306">
        <f t="shared" ref="X263:X326" si="75">V263+U263+W263</f>
        <v>60</v>
      </c>
      <c r="Y263" s="278">
        <f t="shared" ref="Y263:Y326" si="76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1"/>
        <v>0</v>
      </c>
      <c r="N264" s="305">
        <f t="shared" si="64"/>
        <v>80</v>
      </c>
      <c r="O264" s="305">
        <f t="shared" si="70"/>
        <v>80</v>
      </c>
      <c r="Q264" s="278">
        <f t="shared" si="73"/>
        <v>97.560975609756099</v>
      </c>
      <c r="R264" s="278">
        <f t="shared" si="74"/>
        <v>120</v>
      </c>
      <c r="T264" s="306"/>
      <c r="U264" s="306">
        <f t="shared" ref="U264:U327" si="77">T264*$AD$9</f>
        <v>0</v>
      </c>
      <c r="V264" s="306" t="b">
        <f t="shared" si="72"/>
        <v>0</v>
      </c>
      <c r="W264" s="306">
        <f t="shared" si="69"/>
        <v>120</v>
      </c>
      <c r="X264" s="306">
        <f t="shared" si="75"/>
        <v>120</v>
      </c>
      <c r="Y264" s="278">
        <f t="shared" si="76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1"/>
        <v>0</v>
      </c>
      <c r="N265" s="305">
        <f t="shared" si="64"/>
        <v>40</v>
      </c>
      <c r="O265" s="305">
        <f t="shared" si="70"/>
        <v>40</v>
      </c>
      <c r="Q265" s="278">
        <f t="shared" si="73"/>
        <v>48.780487804878049</v>
      </c>
      <c r="R265" s="278">
        <f t="shared" si="74"/>
        <v>60</v>
      </c>
      <c r="T265" s="306"/>
      <c r="U265" s="306">
        <f t="shared" si="77"/>
        <v>0</v>
      </c>
      <c r="V265" s="306" t="b">
        <f t="shared" si="72"/>
        <v>0</v>
      </c>
      <c r="W265" s="306">
        <f t="shared" si="69"/>
        <v>60</v>
      </c>
      <c r="X265" s="306">
        <f t="shared" si="75"/>
        <v>60</v>
      </c>
      <c r="Y265" s="278">
        <f t="shared" si="76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1"/>
        <v>0</v>
      </c>
      <c r="N266" s="305">
        <f t="shared" si="64"/>
        <v>40</v>
      </c>
      <c r="O266" s="305">
        <f t="shared" si="70"/>
        <v>40</v>
      </c>
      <c r="Q266" s="278">
        <f t="shared" si="73"/>
        <v>48.780487804878049</v>
      </c>
      <c r="R266" s="278">
        <f t="shared" si="74"/>
        <v>60</v>
      </c>
      <c r="T266" s="306"/>
      <c r="U266" s="306">
        <f t="shared" si="77"/>
        <v>0</v>
      </c>
      <c r="V266" s="306" t="b">
        <f t="shared" si="72"/>
        <v>0</v>
      </c>
      <c r="W266" s="306">
        <f t="shared" si="69"/>
        <v>60</v>
      </c>
      <c r="X266" s="306">
        <f t="shared" si="75"/>
        <v>60</v>
      </c>
      <c r="Y266" s="278">
        <f t="shared" si="76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1"/>
        <v>0</v>
      </c>
      <c r="N267" s="305">
        <f t="shared" si="64"/>
        <v>40</v>
      </c>
      <c r="O267" s="305">
        <f t="shared" si="70"/>
        <v>40</v>
      </c>
      <c r="Q267" s="278">
        <f t="shared" si="73"/>
        <v>48.780487804878049</v>
      </c>
      <c r="R267" s="278">
        <f t="shared" si="74"/>
        <v>60</v>
      </c>
      <c r="T267" s="306"/>
      <c r="U267" s="306">
        <f t="shared" si="77"/>
        <v>0</v>
      </c>
      <c r="V267" s="306" t="b">
        <f t="shared" si="72"/>
        <v>0</v>
      </c>
      <c r="W267" s="306">
        <f t="shared" si="69"/>
        <v>60</v>
      </c>
      <c r="X267" s="306">
        <f t="shared" si="75"/>
        <v>60</v>
      </c>
      <c r="Y267" s="278">
        <f t="shared" si="76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1"/>
        <v>0</v>
      </c>
      <c r="N268" s="305">
        <f t="shared" si="64"/>
        <v>40</v>
      </c>
      <c r="O268" s="305">
        <f t="shared" si="70"/>
        <v>40</v>
      </c>
      <c r="Q268" s="278">
        <f t="shared" si="73"/>
        <v>48.780487804878049</v>
      </c>
      <c r="R268" s="278">
        <f t="shared" si="74"/>
        <v>60</v>
      </c>
      <c r="T268" s="306"/>
      <c r="U268" s="306">
        <f t="shared" si="77"/>
        <v>0</v>
      </c>
      <c r="V268" s="306" t="b">
        <f t="shared" si="72"/>
        <v>0</v>
      </c>
      <c r="W268" s="306">
        <f t="shared" si="69"/>
        <v>60</v>
      </c>
      <c r="X268" s="306">
        <f t="shared" si="75"/>
        <v>60</v>
      </c>
      <c r="Y268" s="278">
        <f t="shared" si="76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1"/>
        <v>0</v>
      </c>
      <c r="N269" s="305">
        <f t="shared" si="64"/>
        <v>40</v>
      </c>
      <c r="O269" s="305">
        <f t="shared" si="70"/>
        <v>40</v>
      </c>
      <c r="Q269" s="278">
        <f t="shared" si="73"/>
        <v>48.780487804878049</v>
      </c>
      <c r="R269" s="278">
        <f t="shared" si="74"/>
        <v>60</v>
      </c>
      <c r="T269" s="306"/>
      <c r="U269" s="306">
        <f t="shared" si="77"/>
        <v>0</v>
      </c>
      <c r="V269" s="306" t="b">
        <f t="shared" si="72"/>
        <v>0</v>
      </c>
      <c r="W269" s="306">
        <f t="shared" si="69"/>
        <v>60</v>
      </c>
      <c r="X269" s="306">
        <f t="shared" si="75"/>
        <v>60</v>
      </c>
      <c r="Y269" s="278">
        <f t="shared" si="76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1"/>
        <v>0</v>
      </c>
      <c r="N270" s="305">
        <f t="shared" si="64"/>
        <v>160</v>
      </c>
      <c r="P270" s="305">
        <v>1</v>
      </c>
      <c r="Q270" s="278">
        <f t="shared" si="73"/>
        <v>195.1219512195122</v>
      </c>
      <c r="R270" s="278">
        <f t="shared" si="74"/>
        <v>240</v>
      </c>
      <c r="T270" s="306"/>
      <c r="U270" s="306">
        <f t="shared" si="77"/>
        <v>0</v>
      </c>
      <c r="V270" s="306" t="b">
        <f t="shared" si="72"/>
        <v>0</v>
      </c>
      <c r="W270" s="306">
        <f t="shared" si="69"/>
        <v>240</v>
      </c>
      <c r="X270" s="306">
        <f t="shared" si="75"/>
        <v>240</v>
      </c>
      <c r="Y270" s="278">
        <f t="shared" si="76"/>
        <v>195.1219512195122</v>
      </c>
      <c r="Z270" s="276"/>
      <c r="AA270" s="276"/>
    </row>
    <row r="271" spans="1:27" s="59" customFormat="1" ht="12.75" customHeight="1">
      <c r="A271" s="1108" t="s">
        <v>505</v>
      </c>
      <c r="B271" s="1109"/>
      <c r="C271" s="1109"/>
      <c r="D271" s="1109"/>
      <c r="E271" s="1109"/>
      <c r="F271" s="1109"/>
      <c r="G271" s="1109"/>
      <c r="H271" s="1109"/>
      <c r="I271" s="260"/>
      <c r="J271" s="261"/>
      <c r="K271"/>
      <c r="L271">
        <v>1</v>
      </c>
      <c r="M271">
        <f t="shared" si="71"/>
        <v>0</v>
      </c>
      <c r="N271">
        <f t="shared" si="64"/>
        <v>0</v>
      </c>
      <c r="O271">
        <f t="shared" si="70"/>
        <v>0</v>
      </c>
      <c r="Q271" s="526"/>
      <c r="R271" s="526"/>
      <c r="T271" s="280"/>
      <c r="U271" s="278">
        <f t="shared" si="77"/>
        <v>0</v>
      </c>
      <c r="V271" s="278" t="b">
        <f t="shared" si="72"/>
        <v>0</v>
      </c>
      <c r="W271" s="278">
        <f t="shared" si="69"/>
        <v>0</v>
      </c>
      <c r="X271" s="278">
        <f t="shared" si="75"/>
        <v>0</v>
      </c>
      <c r="Y271" s="278">
        <f t="shared" si="76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1"/>
        <v>0</v>
      </c>
      <c r="N272">
        <f t="shared" si="64"/>
        <v>0</v>
      </c>
      <c r="O272">
        <f t="shared" si="70"/>
        <v>0</v>
      </c>
      <c r="Q272" s="278">
        <f t="shared" si="73"/>
        <v>0</v>
      </c>
      <c r="R272" s="278">
        <f t="shared" si="74"/>
        <v>0</v>
      </c>
      <c r="T272" s="278"/>
      <c r="U272" s="278">
        <f t="shared" si="77"/>
        <v>0</v>
      </c>
      <c r="V272" s="278" t="b">
        <f t="shared" si="72"/>
        <v>0</v>
      </c>
      <c r="W272" s="278">
        <f t="shared" si="69"/>
        <v>0</v>
      </c>
      <c r="X272" s="278">
        <f t="shared" si="75"/>
        <v>0</v>
      </c>
      <c r="Y272" s="278">
        <f t="shared" si="76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1100" t="s">
        <v>510</v>
      </c>
      <c r="I273" s="303">
        <f t="shared" ref="I273:I286" si="78">O273</f>
        <v>40</v>
      </c>
      <c r="J273" s="304">
        <f t="shared" ref="J273:J286" si="79">I273*1.23</f>
        <v>49.2</v>
      </c>
      <c r="L273" s="305">
        <v>1</v>
      </c>
      <c r="M273" s="305">
        <f t="shared" si="71"/>
        <v>0</v>
      </c>
      <c r="N273" s="305">
        <f t="shared" si="64"/>
        <v>40</v>
      </c>
      <c r="O273" s="305">
        <f t="shared" si="70"/>
        <v>40</v>
      </c>
      <c r="Q273" s="278">
        <f t="shared" si="73"/>
        <v>48.780487804878049</v>
      </c>
      <c r="R273" s="278">
        <f t="shared" si="74"/>
        <v>60</v>
      </c>
      <c r="T273" s="306"/>
      <c r="U273" s="306">
        <f t="shared" si="77"/>
        <v>0</v>
      </c>
      <c r="V273" s="306" t="b">
        <f t="shared" si="72"/>
        <v>0</v>
      </c>
      <c r="W273" s="306">
        <f t="shared" si="69"/>
        <v>60</v>
      </c>
      <c r="X273" s="306">
        <f t="shared" si="75"/>
        <v>60</v>
      </c>
      <c r="Y273" s="278">
        <f t="shared" si="76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1100"/>
      <c r="I274" s="303">
        <f t="shared" si="78"/>
        <v>40</v>
      </c>
      <c r="J274" s="304">
        <f t="shared" si="79"/>
        <v>49.2</v>
      </c>
      <c r="L274" s="305">
        <v>1</v>
      </c>
      <c r="M274" s="305">
        <f t="shared" si="71"/>
        <v>0</v>
      </c>
      <c r="N274" s="305">
        <f t="shared" si="64"/>
        <v>40</v>
      </c>
      <c r="O274" s="305">
        <f t="shared" si="70"/>
        <v>40</v>
      </c>
      <c r="Q274" s="278">
        <f t="shared" si="73"/>
        <v>48.780487804878049</v>
      </c>
      <c r="R274" s="278">
        <f t="shared" si="74"/>
        <v>60</v>
      </c>
      <c r="T274" s="306"/>
      <c r="U274" s="306">
        <f t="shared" si="77"/>
        <v>0</v>
      </c>
      <c r="V274" s="306" t="b">
        <f t="shared" si="72"/>
        <v>0</v>
      </c>
      <c r="W274" s="306">
        <f t="shared" si="69"/>
        <v>60</v>
      </c>
      <c r="X274" s="306">
        <f t="shared" si="75"/>
        <v>60</v>
      </c>
      <c r="Y274" s="278">
        <f t="shared" si="76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1100"/>
      <c r="I275" s="303">
        <f t="shared" si="78"/>
        <v>40</v>
      </c>
      <c r="J275" s="304">
        <f t="shared" si="79"/>
        <v>49.2</v>
      </c>
      <c r="L275" s="305">
        <v>1</v>
      </c>
      <c r="M275" s="305">
        <f t="shared" si="71"/>
        <v>0</v>
      </c>
      <c r="N275" s="305">
        <f t="shared" si="64"/>
        <v>40</v>
      </c>
      <c r="O275" s="305">
        <f t="shared" si="70"/>
        <v>40</v>
      </c>
      <c r="Q275" s="278">
        <f t="shared" si="73"/>
        <v>48.780487804878049</v>
      </c>
      <c r="R275" s="278">
        <f t="shared" si="74"/>
        <v>60</v>
      </c>
      <c r="T275" s="306"/>
      <c r="U275" s="306">
        <f t="shared" si="77"/>
        <v>0</v>
      </c>
      <c r="V275" s="306" t="b">
        <f t="shared" si="72"/>
        <v>0</v>
      </c>
      <c r="W275" s="306">
        <f t="shared" si="69"/>
        <v>60</v>
      </c>
      <c r="X275" s="306">
        <f t="shared" si="75"/>
        <v>60</v>
      </c>
      <c r="Y275" s="278">
        <f t="shared" si="76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1100"/>
      <c r="I276" s="303">
        <f t="shared" si="78"/>
        <v>40</v>
      </c>
      <c r="J276" s="304">
        <f t="shared" si="79"/>
        <v>49.2</v>
      </c>
      <c r="L276" s="305">
        <v>1</v>
      </c>
      <c r="M276" s="305">
        <f t="shared" si="71"/>
        <v>0</v>
      </c>
      <c r="N276" s="305">
        <f t="shared" si="64"/>
        <v>40</v>
      </c>
      <c r="O276" s="305">
        <f t="shared" si="70"/>
        <v>40</v>
      </c>
      <c r="Q276" s="278">
        <f t="shared" si="73"/>
        <v>48.780487804878049</v>
      </c>
      <c r="R276" s="278">
        <f t="shared" si="74"/>
        <v>60</v>
      </c>
      <c r="T276" s="306"/>
      <c r="U276" s="306">
        <f t="shared" si="77"/>
        <v>0</v>
      </c>
      <c r="V276" s="306" t="b">
        <f t="shared" si="72"/>
        <v>0</v>
      </c>
      <c r="W276" s="306">
        <f t="shared" si="69"/>
        <v>60</v>
      </c>
      <c r="X276" s="306">
        <f t="shared" si="75"/>
        <v>60</v>
      </c>
      <c r="Y276" s="278">
        <f t="shared" si="76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1100"/>
      <c r="I277" s="303">
        <f t="shared" si="78"/>
        <v>40</v>
      </c>
      <c r="J277" s="304">
        <f t="shared" si="79"/>
        <v>49.2</v>
      </c>
      <c r="L277" s="305">
        <v>1</v>
      </c>
      <c r="M277" s="305">
        <f t="shared" si="71"/>
        <v>0</v>
      </c>
      <c r="N277" s="305">
        <f t="shared" si="64"/>
        <v>40</v>
      </c>
      <c r="O277" s="305">
        <f t="shared" si="70"/>
        <v>40</v>
      </c>
      <c r="Q277" s="278">
        <f t="shared" si="73"/>
        <v>48.780487804878049</v>
      </c>
      <c r="R277" s="278">
        <f t="shared" si="74"/>
        <v>60</v>
      </c>
      <c r="T277" s="306"/>
      <c r="U277" s="306">
        <f t="shared" si="77"/>
        <v>0</v>
      </c>
      <c r="V277" s="306" t="b">
        <f t="shared" si="72"/>
        <v>0</v>
      </c>
      <c r="W277" s="306">
        <f t="shared" si="69"/>
        <v>60</v>
      </c>
      <c r="X277" s="306">
        <f t="shared" si="75"/>
        <v>60</v>
      </c>
      <c r="Y277" s="278">
        <f t="shared" si="76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1100"/>
      <c r="I278" s="303">
        <f t="shared" si="78"/>
        <v>40</v>
      </c>
      <c r="J278" s="304">
        <f t="shared" si="79"/>
        <v>49.2</v>
      </c>
      <c r="L278" s="305">
        <v>1</v>
      </c>
      <c r="M278" s="305">
        <f t="shared" si="71"/>
        <v>0</v>
      </c>
      <c r="N278" s="305">
        <f t="shared" si="64"/>
        <v>40</v>
      </c>
      <c r="O278" s="305">
        <f t="shared" si="70"/>
        <v>40</v>
      </c>
      <c r="Q278" s="278">
        <f t="shared" si="73"/>
        <v>48.780487804878049</v>
      </c>
      <c r="R278" s="278">
        <f t="shared" si="74"/>
        <v>60</v>
      </c>
      <c r="T278" s="306"/>
      <c r="U278" s="306">
        <f t="shared" si="77"/>
        <v>0</v>
      </c>
      <c r="V278" s="306" t="b">
        <f t="shared" si="72"/>
        <v>0</v>
      </c>
      <c r="W278" s="306">
        <f t="shared" si="69"/>
        <v>60</v>
      </c>
      <c r="X278" s="306">
        <f t="shared" si="75"/>
        <v>60</v>
      </c>
      <c r="Y278" s="278">
        <f t="shared" si="76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1100"/>
      <c r="I279" s="303">
        <f t="shared" si="78"/>
        <v>40</v>
      </c>
      <c r="J279" s="304">
        <f t="shared" si="79"/>
        <v>49.2</v>
      </c>
      <c r="L279" s="305">
        <v>1</v>
      </c>
      <c r="M279" s="305">
        <f t="shared" si="71"/>
        <v>0</v>
      </c>
      <c r="N279" s="305">
        <f t="shared" si="64"/>
        <v>40</v>
      </c>
      <c r="O279" s="305">
        <f t="shared" si="70"/>
        <v>40</v>
      </c>
      <c r="Q279" s="278">
        <f t="shared" si="73"/>
        <v>48.780487804878049</v>
      </c>
      <c r="R279" s="278">
        <f t="shared" si="74"/>
        <v>60</v>
      </c>
      <c r="T279" s="306"/>
      <c r="U279" s="306">
        <f t="shared" si="77"/>
        <v>0</v>
      </c>
      <c r="V279" s="306" t="b">
        <f t="shared" si="72"/>
        <v>0</v>
      </c>
      <c r="W279" s="306">
        <f t="shared" si="69"/>
        <v>60</v>
      </c>
      <c r="X279" s="306">
        <f t="shared" si="75"/>
        <v>60</v>
      </c>
      <c r="Y279" s="278">
        <f t="shared" si="76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1100"/>
      <c r="I280" s="303">
        <f t="shared" si="78"/>
        <v>40</v>
      </c>
      <c r="J280" s="304">
        <f t="shared" si="79"/>
        <v>49.2</v>
      </c>
      <c r="L280" s="305">
        <v>1</v>
      </c>
      <c r="M280" s="305">
        <f t="shared" si="71"/>
        <v>0</v>
      </c>
      <c r="N280" s="305">
        <f t="shared" si="64"/>
        <v>40</v>
      </c>
      <c r="O280" s="305">
        <f t="shared" si="70"/>
        <v>40</v>
      </c>
      <c r="Q280" s="278">
        <f t="shared" si="73"/>
        <v>48.780487804878049</v>
      </c>
      <c r="R280" s="278">
        <f t="shared" si="74"/>
        <v>60</v>
      </c>
      <c r="T280" s="306"/>
      <c r="U280" s="306">
        <f t="shared" si="77"/>
        <v>0</v>
      </c>
      <c r="V280" s="306" t="b">
        <f t="shared" si="72"/>
        <v>0</v>
      </c>
      <c r="W280" s="306">
        <f t="shared" si="69"/>
        <v>60</v>
      </c>
      <c r="X280" s="306">
        <f t="shared" si="75"/>
        <v>60</v>
      </c>
      <c r="Y280" s="278">
        <f t="shared" si="76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1100"/>
      <c r="I281" s="303">
        <f t="shared" si="78"/>
        <v>40</v>
      </c>
      <c r="J281" s="304">
        <f t="shared" si="79"/>
        <v>49.2</v>
      </c>
      <c r="L281" s="305">
        <v>1</v>
      </c>
      <c r="M281" s="305">
        <f t="shared" si="71"/>
        <v>0</v>
      </c>
      <c r="N281" s="305">
        <f t="shared" si="64"/>
        <v>40</v>
      </c>
      <c r="O281" s="305">
        <f t="shared" si="70"/>
        <v>40</v>
      </c>
      <c r="Q281" s="278">
        <f t="shared" si="73"/>
        <v>48.780487804878049</v>
      </c>
      <c r="R281" s="278">
        <f t="shared" si="74"/>
        <v>60</v>
      </c>
      <c r="T281" s="306"/>
      <c r="U281" s="306">
        <f t="shared" si="77"/>
        <v>0</v>
      </c>
      <c r="V281" s="306" t="b">
        <f t="shared" si="72"/>
        <v>0</v>
      </c>
      <c r="W281" s="306">
        <f t="shared" ref="W281:W300" si="80">G281*$AD$4*$AD$7</f>
        <v>60</v>
      </c>
      <c r="X281" s="306">
        <f t="shared" si="75"/>
        <v>60</v>
      </c>
      <c r="Y281" s="278">
        <f t="shared" si="76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1100"/>
      <c r="I282" s="303">
        <f t="shared" si="78"/>
        <v>40</v>
      </c>
      <c r="J282" s="304">
        <f t="shared" si="79"/>
        <v>49.2</v>
      </c>
      <c r="L282" s="305">
        <v>1</v>
      </c>
      <c r="M282" s="305">
        <f t="shared" si="71"/>
        <v>0</v>
      </c>
      <c r="N282" s="305">
        <f t="shared" si="64"/>
        <v>40</v>
      </c>
      <c r="O282" s="305">
        <f t="shared" si="70"/>
        <v>40</v>
      </c>
      <c r="Q282" s="278">
        <f t="shared" si="73"/>
        <v>48.780487804878049</v>
      </c>
      <c r="R282" s="278">
        <f t="shared" si="74"/>
        <v>60</v>
      </c>
      <c r="T282" s="306"/>
      <c r="U282" s="306">
        <f t="shared" si="77"/>
        <v>0</v>
      </c>
      <c r="V282" s="306" t="b">
        <f t="shared" si="72"/>
        <v>0</v>
      </c>
      <c r="W282" s="306">
        <f t="shared" si="80"/>
        <v>60</v>
      </c>
      <c r="X282" s="306">
        <f t="shared" si="75"/>
        <v>60</v>
      </c>
      <c r="Y282" s="278">
        <f t="shared" si="76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1100"/>
      <c r="I283" s="303">
        <f t="shared" si="78"/>
        <v>40</v>
      </c>
      <c r="J283" s="304">
        <f t="shared" si="79"/>
        <v>49.2</v>
      </c>
      <c r="L283" s="305">
        <v>1</v>
      </c>
      <c r="M283" s="305">
        <f t="shared" si="71"/>
        <v>0</v>
      </c>
      <c r="N283" s="305">
        <f t="shared" si="64"/>
        <v>40</v>
      </c>
      <c r="O283" s="305">
        <f t="shared" si="70"/>
        <v>40</v>
      </c>
      <c r="Q283" s="278">
        <f t="shared" si="73"/>
        <v>48.780487804878049</v>
      </c>
      <c r="R283" s="278">
        <f t="shared" si="74"/>
        <v>60</v>
      </c>
      <c r="T283" s="306"/>
      <c r="U283" s="306">
        <f t="shared" si="77"/>
        <v>0</v>
      </c>
      <c r="V283" s="306" t="b">
        <f t="shared" si="72"/>
        <v>0</v>
      </c>
      <c r="W283" s="306">
        <f t="shared" si="80"/>
        <v>60</v>
      </c>
      <c r="X283" s="306">
        <f t="shared" si="75"/>
        <v>60</v>
      </c>
      <c r="Y283" s="278">
        <f t="shared" si="76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1100"/>
      <c r="I284" s="303">
        <f t="shared" si="78"/>
        <v>40</v>
      </c>
      <c r="J284" s="304">
        <f t="shared" si="79"/>
        <v>49.2</v>
      </c>
      <c r="L284" s="305">
        <v>1</v>
      </c>
      <c r="M284" s="305">
        <f t="shared" si="71"/>
        <v>0</v>
      </c>
      <c r="N284" s="305">
        <f t="shared" si="64"/>
        <v>40</v>
      </c>
      <c r="O284" s="305">
        <f t="shared" si="70"/>
        <v>40</v>
      </c>
      <c r="Q284" s="278">
        <f t="shared" si="73"/>
        <v>48.780487804878049</v>
      </c>
      <c r="R284" s="278">
        <f t="shared" si="74"/>
        <v>60</v>
      </c>
      <c r="T284" s="306"/>
      <c r="U284" s="306">
        <f t="shared" si="77"/>
        <v>0</v>
      </c>
      <c r="V284" s="306" t="b">
        <f t="shared" si="72"/>
        <v>0</v>
      </c>
      <c r="W284" s="306">
        <f t="shared" si="80"/>
        <v>60</v>
      </c>
      <c r="X284" s="306">
        <f t="shared" si="75"/>
        <v>60</v>
      </c>
      <c r="Y284" s="278">
        <f t="shared" si="76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1100"/>
      <c r="I285" s="303">
        <f t="shared" si="78"/>
        <v>40</v>
      </c>
      <c r="J285" s="304">
        <f t="shared" si="79"/>
        <v>49.2</v>
      </c>
      <c r="L285" s="305">
        <v>1</v>
      </c>
      <c r="M285" s="305">
        <f t="shared" si="71"/>
        <v>0</v>
      </c>
      <c r="N285" s="305">
        <f t="shared" si="64"/>
        <v>40</v>
      </c>
      <c r="O285" s="305">
        <f t="shared" si="70"/>
        <v>40</v>
      </c>
      <c r="Q285" s="278">
        <f t="shared" si="73"/>
        <v>48.780487804878049</v>
      </c>
      <c r="R285" s="278">
        <f t="shared" si="74"/>
        <v>60</v>
      </c>
      <c r="T285" s="306"/>
      <c r="U285" s="306">
        <f t="shared" si="77"/>
        <v>0</v>
      </c>
      <c r="V285" s="306" t="b">
        <f t="shared" si="72"/>
        <v>0</v>
      </c>
      <c r="W285" s="306">
        <f t="shared" si="80"/>
        <v>60</v>
      </c>
      <c r="X285" s="306">
        <f t="shared" si="75"/>
        <v>60</v>
      </c>
      <c r="Y285" s="278">
        <f t="shared" si="76"/>
        <v>48.780487804878049</v>
      </c>
      <c r="Z285" s="276"/>
      <c r="AA285" s="276"/>
    </row>
    <row r="286" spans="1:27" s="305" customFormat="1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1101"/>
      <c r="I286" s="303">
        <f t="shared" si="78"/>
        <v>40</v>
      </c>
      <c r="J286" s="304">
        <f t="shared" si="79"/>
        <v>49.2</v>
      </c>
      <c r="L286" s="305">
        <v>1</v>
      </c>
      <c r="M286" s="305">
        <f t="shared" si="71"/>
        <v>0</v>
      </c>
      <c r="N286" s="305">
        <f t="shared" si="64"/>
        <v>40</v>
      </c>
      <c r="O286" s="305">
        <f t="shared" si="70"/>
        <v>40</v>
      </c>
      <c r="Q286" s="278">
        <f t="shared" si="73"/>
        <v>48.780487804878049</v>
      </c>
      <c r="R286" s="278">
        <f t="shared" si="74"/>
        <v>60</v>
      </c>
      <c r="T286" s="306"/>
      <c r="U286" s="306">
        <f t="shared" si="77"/>
        <v>0</v>
      </c>
      <c r="V286" s="306" t="b">
        <f t="shared" si="72"/>
        <v>0</v>
      </c>
      <c r="W286" s="306">
        <f t="shared" si="80"/>
        <v>60</v>
      </c>
      <c r="X286" s="306">
        <f t="shared" si="75"/>
        <v>60</v>
      </c>
      <c r="Y286" s="278">
        <f t="shared" si="76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1"/>
        <v>0</v>
      </c>
      <c r="N287" s="305">
        <f t="shared" si="64"/>
        <v>40</v>
      </c>
      <c r="O287" s="305">
        <f t="shared" si="70"/>
        <v>40</v>
      </c>
      <c r="Q287" s="278">
        <f t="shared" si="73"/>
        <v>48.780487804878049</v>
      </c>
      <c r="R287" s="278">
        <f t="shared" si="74"/>
        <v>60</v>
      </c>
      <c r="T287" s="306"/>
      <c r="U287" s="306">
        <f t="shared" si="77"/>
        <v>0</v>
      </c>
      <c r="V287" s="306" t="b">
        <f t="shared" si="72"/>
        <v>0</v>
      </c>
      <c r="W287" s="306">
        <f t="shared" si="80"/>
        <v>60</v>
      </c>
      <c r="X287" s="306">
        <f t="shared" si="75"/>
        <v>60</v>
      </c>
      <c r="Y287" s="278">
        <f t="shared" si="76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1"/>
        <v>0</v>
      </c>
      <c r="N288" s="305">
        <f t="shared" si="64"/>
        <v>40</v>
      </c>
      <c r="O288" s="305">
        <f t="shared" si="70"/>
        <v>40</v>
      </c>
      <c r="Q288" s="278">
        <f t="shared" si="73"/>
        <v>48.780487804878049</v>
      </c>
      <c r="R288" s="278">
        <f t="shared" si="74"/>
        <v>60</v>
      </c>
      <c r="T288" s="306"/>
      <c r="U288" s="306">
        <f t="shared" si="77"/>
        <v>0</v>
      </c>
      <c r="V288" s="306" t="b">
        <f t="shared" si="72"/>
        <v>0</v>
      </c>
      <c r="W288" s="306">
        <f t="shared" si="80"/>
        <v>60</v>
      </c>
      <c r="X288" s="306">
        <f t="shared" si="75"/>
        <v>60</v>
      </c>
      <c r="Y288" s="278">
        <f t="shared" si="76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1"/>
        <v>0</v>
      </c>
      <c r="N289" s="305">
        <f t="shared" si="64"/>
        <v>40</v>
      </c>
      <c r="O289" s="305">
        <f t="shared" si="70"/>
        <v>40</v>
      </c>
      <c r="Q289" s="278">
        <f t="shared" si="73"/>
        <v>48.780487804878049</v>
      </c>
      <c r="R289" s="278">
        <f t="shared" si="74"/>
        <v>60</v>
      </c>
      <c r="T289" s="306"/>
      <c r="U289" s="306">
        <f t="shared" si="77"/>
        <v>0</v>
      </c>
      <c r="V289" s="306" t="b">
        <f t="shared" si="72"/>
        <v>0</v>
      </c>
      <c r="W289" s="306">
        <f t="shared" si="80"/>
        <v>60</v>
      </c>
      <c r="X289" s="306">
        <f t="shared" si="75"/>
        <v>60</v>
      </c>
      <c r="Y289" s="278">
        <f t="shared" si="76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1"/>
        <v>0</v>
      </c>
      <c r="N290" s="305">
        <f t="shared" si="64"/>
        <v>40</v>
      </c>
      <c r="O290" s="305">
        <f t="shared" si="70"/>
        <v>40</v>
      </c>
      <c r="Q290" s="278">
        <f t="shared" si="73"/>
        <v>48.780487804878049</v>
      </c>
      <c r="R290" s="278">
        <f t="shared" si="74"/>
        <v>60</v>
      </c>
      <c r="T290" s="306"/>
      <c r="U290" s="306">
        <f t="shared" si="77"/>
        <v>0</v>
      </c>
      <c r="V290" s="306" t="b">
        <f t="shared" si="72"/>
        <v>0</v>
      </c>
      <c r="W290" s="306">
        <f t="shared" si="80"/>
        <v>60</v>
      </c>
      <c r="X290" s="306">
        <f t="shared" si="75"/>
        <v>60</v>
      </c>
      <c r="Y290" s="278">
        <f t="shared" si="76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1"/>
        <v>0</v>
      </c>
      <c r="N291" s="305">
        <f t="shared" si="64"/>
        <v>40</v>
      </c>
      <c r="O291" s="305">
        <f t="shared" si="70"/>
        <v>40</v>
      </c>
      <c r="Q291" s="278">
        <f t="shared" si="73"/>
        <v>48.780487804878049</v>
      </c>
      <c r="R291" s="278">
        <f t="shared" si="74"/>
        <v>60</v>
      </c>
      <c r="T291" s="306"/>
      <c r="U291" s="306">
        <f t="shared" si="77"/>
        <v>0</v>
      </c>
      <c r="V291" s="306" t="b">
        <f t="shared" si="72"/>
        <v>0</v>
      </c>
      <c r="W291" s="306">
        <f t="shared" si="80"/>
        <v>60</v>
      </c>
      <c r="X291" s="306">
        <f t="shared" si="75"/>
        <v>60</v>
      </c>
      <c r="Y291" s="278">
        <f t="shared" si="76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1"/>
        <v>0</v>
      </c>
      <c r="N292" s="305">
        <f t="shared" si="64"/>
        <v>40</v>
      </c>
      <c r="O292" s="305">
        <f t="shared" si="70"/>
        <v>40</v>
      </c>
      <c r="Q292" s="278">
        <f t="shared" si="73"/>
        <v>48.780487804878049</v>
      </c>
      <c r="R292" s="278">
        <f t="shared" si="74"/>
        <v>60</v>
      </c>
      <c r="T292" s="306"/>
      <c r="U292" s="306">
        <f t="shared" si="77"/>
        <v>0</v>
      </c>
      <c r="V292" s="306" t="b">
        <f t="shared" si="72"/>
        <v>0</v>
      </c>
      <c r="W292" s="306">
        <f t="shared" si="80"/>
        <v>60</v>
      </c>
      <c r="X292" s="306">
        <f t="shared" si="75"/>
        <v>60</v>
      </c>
      <c r="Y292" s="278">
        <f t="shared" si="76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1"/>
        <v>0</v>
      </c>
      <c r="N293" s="305">
        <f t="shared" si="64"/>
        <v>40</v>
      </c>
      <c r="O293" s="305">
        <f t="shared" si="70"/>
        <v>40</v>
      </c>
      <c r="Q293" s="278">
        <f t="shared" si="73"/>
        <v>48.780487804878049</v>
      </c>
      <c r="R293" s="278">
        <f t="shared" si="74"/>
        <v>60</v>
      </c>
      <c r="T293" s="306"/>
      <c r="U293" s="306">
        <f t="shared" si="77"/>
        <v>0</v>
      </c>
      <c r="V293" s="306" t="b">
        <f t="shared" si="72"/>
        <v>0</v>
      </c>
      <c r="W293" s="306">
        <f t="shared" si="80"/>
        <v>60</v>
      </c>
      <c r="X293" s="306">
        <f t="shared" si="75"/>
        <v>60</v>
      </c>
      <c r="Y293" s="278">
        <f t="shared" si="76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1"/>
        <v>0</v>
      </c>
      <c r="N294" s="305">
        <f t="shared" si="64"/>
        <v>40</v>
      </c>
      <c r="O294" s="305">
        <f t="shared" si="70"/>
        <v>40</v>
      </c>
      <c r="Q294" s="278">
        <f t="shared" si="73"/>
        <v>48.780487804878049</v>
      </c>
      <c r="R294" s="278">
        <f t="shared" si="74"/>
        <v>60</v>
      </c>
      <c r="T294" s="306"/>
      <c r="U294" s="306">
        <f t="shared" si="77"/>
        <v>0</v>
      </c>
      <c r="V294" s="306" t="b">
        <f t="shared" si="72"/>
        <v>0</v>
      </c>
      <c r="W294" s="306">
        <f t="shared" si="80"/>
        <v>60</v>
      </c>
      <c r="X294" s="306">
        <f t="shared" si="75"/>
        <v>60</v>
      </c>
      <c r="Y294" s="278">
        <f t="shared" si="76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1"/>
        <v>0</v>
      </c>
      <c r="N295" s="305">
        <f t="shared" si="64"/>
        <v>40</v>
      </c>
      <c r="O295" s="305">
        <f t="shared" si="70"/>
        <v>40</v>
      </c>
      <c r="Q295" s="278">
        <f t="shared" si="73"/>
        <v>48.780487804878049</v>
      </c>
      <c r="R295" s="278">
        <f t="shared" si="74"/>
        <v>60</v>
      </c>
      <c r="T295" s="306"/>
      <c r="U295" s="306">
        <f t="shared" si="77"/>
        <v>0</v>
      </c>
      <c r="V295" s="306" t="b">
        <f t="shared" si="72"/>
        <v>0</v>
      </c>
      <c r="W295" s="306">
        <f t="shared" si="80"/>
        <v>60</v>
      </c>
      <c r="X295" s="306">
        <f t="shared" si="75"/>
        <v>60</v>
      </c>
      <c r="Y295" s="278">
        <f t="shared" si="76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1"/>
        <v>0</v>
      </c>
      <c r="N296" s="305">
        <f t="shared" si="64"/>
        <v>40</v>
      </c>
      <c r="O296" s="305">
        <f t="shared" si="70"/>
        <v>40</v>
      </c>
      <c r="Q296" s="278">
        <f t="shared" si="73"/>
        <v>48.780487804878049</v>
      </c>
      <c r="R296" s="278">
        <f t="shared" si="74"/>
        <v>60</v>
      </c>
      <c r="T296" s="306"/>
      <c r="U296" s="306">
        <f t="shared" si="77"/>
        <v>0</v>
      </c>
      <c r="V296" s="306" t="b">
        <f t="shared" si="72"/>
        <v>0</v>
      </c>
      <c r="W296" s="306">
        <f t="shared" si="80"/>
        <v>60</v>
      </c>
      <c r="X296" s="306">
        <f t="shared" si="75"/>
        <v>60</v>
      </c>
      <c r="Y296" s="278">
        <f t="shared" si="76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1"/>
        <v>0</v>
      </c>
      <c r="N297" s="305">
        <f t="shared" si="64"/>
        <v>40</v>
      </c>
      <c r="O297" s="305">
        <f t="shared" si="70"/>
        <v>40</v>
      </c>
      <c r="Q297" s="278">
        <f t="shared" si="73"/>
        <v>48.780487804878049</v>
      </c>
      <c r="R297" s="278">
        <f t="shared" si="74"/>
        <v>60</v>
      </c>
      <c r="T297" s="306"/>
      <c r="U297" s="306">
        <f t="shared" si="77"/>
        <v>0</v>
      </c>
      <c r="V297" s="306" t="b">
        <f t="shared" si="72"/>
        <v>0</v>
      </c>
      <c r="W297" s="306">
        <f t="shared" si="80"/>
        <v>60</v>
      </c>
      <c r="X297" s="306">
        <f t="shared" si="75"/>
        <v>60</v>
      </c>
      <c r="Y297" s="278">
        <f t="shared" si="76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1"/>
        <v>0</v>
      </c>
      <c r="N298" s="305">
        <f t="shared" si="64"/>
        <v>40</v>
      </c>
      <c r="O298" s="305">
        <f t="shared" si="70"/>
        <v>40</v>
      </c>
      <c r="Q298" s="278">
        <f t="shared" si="73"/>
        <v>48.780487804878049</v>
      </c>
      <c r="R298" s="278">
        <f t="shared" si="74"/>
        <v>60</v>
      </c>
      <c r="T298" s="306"/>
      <c r="U298" s="306">
        <f t="shared" si="77"/>
        <v>0</v>
      </c>
      <c r="V298" s="306" t="b">
        <f t="shared" si="72"/>
        <v>0</v>
      </c>
      <c r="W298" s="306">
        <f t="shared" si="80"/>
        <v>60</v>
      </c>
      <c r="X298" s="306">
        <f t="shared" si="75"/>
        <v>60</v>
      </c>
      <c r="Y298" s="278">
        <f t="shared" si="76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1"/>
        <v>0</v>
      </c>
      <c r="N299" s="305">
        <f t="shared" ref="N299:N351" si="81">L299*G299*40</f>
        <v>40</v>
      </c>
      <c r="O299" s="305">
        <f t="shared" si="70"/>
        <v>40</v>
      </c>
      <c r="Q299" s="278">
        <f t="shared" si="73"/>
        <v>48.780487804878049</v>
      </c>
      <c r="R299" s="278">
        <f t="shared" si="74"/>
        <v>60</v>
      </c>
      <c r="T299" s="332"/>
      <c r="U299" s="306">
        <f t="shared" si="77"/>
        <v>0</v>
      </c>
      <c r="V299" s="306" t="b">
        <f t="shared" si="72"/>
        <v>0</v>
      </c>
      <c r="W299" s="306">
        <f t="shared" si="80"/>
        <v>60</v>
      </c>
      <c r="X299" s="306">
        <f t="shared" si="75"/>
        <v>60</v>
      </c>
      <c r="Y299" s="278">
        <f t="shared" si="76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1"/>
        <v>0</v>
      </c>
      <c r="N300" s="305">
        <f t="shared" si="81"/>
        <v>0</v>
      </c>
      <c r="O300" s="305"/>
      <c r="Q300" s="278">
        <f t="shared" si="73"/>
        <v>292.6829268292683</v>
      </c>
      <c r="R300" s="278">
        <f t="shared" si="74"/>
        <v>360</v>
      </c>
      <c r="T300" s="332"/>
      <c r="U300" s="306">
        <f t="shared" si="77"/>
        <v>0</v>
      </c>
      <c r="V300" s="306" t="b">
        <f t="shared" si="72"/>
        <v>0</v>
      </c>
      <c r="W300" s="306">
        <f t="shared" si="80"/>
        <v>360</v>
      </c>
      <c r="X300" s="306">
        <f t="shared" si="75"/>
        <v>360</v>
      </c>
      <c r="Y300" s="278">
        <f t="shared" si="76"/>
        <v>292.6829268292683</v>
      </c>
      <c r="Z300" s="276"/>
      <c r="AA300" s="276"/>
    </row>
    <row r="301" spans="1:27" s="9" customFormat="1" ht="16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T301" s="282"/>
      <c r="U301" s="278">
        <f t="shared" si="77"/>
        <v>0</v>
      </c>
      <c r="V301" s="278" t="b">
        <f t="shared" si="72"/>
        <v>0</v>
      </c>
      <c r="W301" s="278"/>
      <c r="X301" s="278">
        <f t="shared" si="75"/>
        <v>0</v>
      </c>
      <c r="Y301" s="278">
        <f t="shared" si="76"/>
        <v>0</v>
      </c>
      <c r="Z301" s="276"/>
      <c r="AA301" s="276"/>
    </row>
    <row r="302" spans="1:27" ht="13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1"/>
        <v>840</v>
      </c>
      <c r="N302">
        <f t="shared" si="81"/>
        <v>40</v>
      </c>
      <c r="O302">
        <f t="shared" si="70"/>
        <v>880</v>
      </c>
      <c r="Q302" s="278">
        <f t="shared" si="73"/>
        <v>272.82926829268291</v>
      </c>
      <c r="R302" s="278">
        <f t="shared" si="74"/>
        <v>335.58</v>
      </c>
      <c r="T302" s="278">
        <v>31.86</v>
      </c>
      <c r="U302" s="278">
        <f t="shared" si="77"/>
        <v>95.58</v>
      </c>
      <c r="V302" s="278">
        <f t="shared" si="72"/>
        <v>240</v>
      </c>
      <c r="W302" s="278"/>
      <c r="X302" s="278">
        <f t="shared" si="75"/>
        <v>335.58</v>
      </c>
      <c r="Y302" s="278">
        <f t="shared" si="76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1"/>
        <v>0</v>
      </c>
      <c r="N303">
        <f t="shared" si="81"/>
        <v>0</v>
      </c>
      <c r="O303">
        <f t="shared" si="70"/>
        <v>0</v>
      </c>
      <c r="Q303" s="278">
        <f t="shared" si="73"/>
        <v>261.1219512195122</v>
      </c>
      <c r="R303" s="278">
        <f t="shared" si="74"/>
        <v>321.18</v>
      </c>
      <c r="T303" s="278">
        <v>27.06</v>
      </c>
      <c r="U303" s="278">
        <f t="shared" si="77"/>
        <v>81.179999999999993</v>
      </c>
      <c r="V303" s="278">
        <f t="shared" si="72"/>
        <v>240</v>
      </c>
      <c r="W303" s="278"/>
      <c r="X303" s="278">
        <f t="shared" si="75"/>
        <v>321.18</v>
      </c>
      <c r="Y303" s="278">
        <f t="shared" si="76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1"/>
        <v>560</v>
      </c>
      <c r="N304">
        <f t="shared" si="81"/>
        <v>40</v>
      </c>
      <c r="O304">
        <f t="shared" si="70"/>
        <v>600</v>
      </c>
      <c r="Q304" s="278">
        <f t="shared" si="73"/>
        <v>289.63414634146341</v>
      </c>
      <c r="R304" s="278">
        <f t="shared" si="74"/>
        <v>356.25</v>
      </c>
      <c r="T304" s="278">
        <v>38.75</v>
      </c>
      <c r="U304" s="278">
        <f t="shared" si="77"/>
        <v>116.25</v>
      </c>
      <c r="V304" s="278">
        <f t="shared" si="72"/>
        <v>240</v>
      </c>
      <c r="W304" s="278"/>
      <c r="X304" s="278">
        <f t="shared" si="75"/>
        <v>356.25</v>
      </c>
      <c r="Y304" s="278">
        <f t="shared" si="76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1"/>
        <v>0</v>
      </c>
      <c r="N305">
        <f t="shared" si="81"/>
        <v>0</v>
      </c>
      <c r="O305">
        <f t="shared" si="70"/>
        <v>0</v>
      </c>
      <c r="Q305" s="278">
        <f t="shared" si="73"/>
        <v>314.51219512195127</v>
      </c>
      <c r="R305" s="278">
        <f t="shared" si="74"/>
        <v>386.85</v>
      </c>
      <c r="T305" s="278">
        <v>48.95</v>
      </c>
      <c r="U305" s="278">
        <f t="shared" si="77"/>
        <v>146.85000000000002</v>
      </c>
      <c r="V305" s="278">
        <f t="shared" si="72"/>
        <v>240</v>
      </c>
      <c r="W305" s="278"/>
      <c r="X305" s="278">
        <f t="shared" si="75"/>
        <v>386.85</v>
      </c>
      <c r="Y305" s="278">
        <f t="shared" si="76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1"/>
        <v>0</v>
      </c>
      <c r="N306">
        <f t="shared" si="81"/>
        <v>0</v>
      </c>
      <c r="O306">
        <f t="shared" si="70"/>
        <v>0</v>
      </c>
      <c r="Q306" s="278">
        <f t="shared" si="73"/>
        <v>249.1219512195122</v>
      </c>
      <c r="R306" s="278">
        <f t="shared" si="74"/>
        <v>306.42</v>
      </c>
      <c r="T306" s="278">
        <v>22.14</v>
      </c>
      <c r="U306" s="278">
        <f t="shared" si="77"/>
        <v>66.42</v>
      </c>
      <c r="V306" s="278">
        <f t="shared" si="72"/>
        <v>240</v>
      </c>
      <c r="W306" s="278"/>
      <c r="X306" s="278">
        <f t="shared" si="75"/>
        <v>306.42</v>
      </c>
      <c r="Y306" s="278">
        <f t="shared" si="76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1"/>
        <v>140</v>
      </c>
      <c r="N307">
        <f t="shared" si="81"/>
        <v>40</v>
      </c>
      <c r="O307">
        <f t="shared" si="70"/>
        <v>180</v>
      </c>
      <c r="Q307" s="278">
        <f t="shared" si="73"/>
        <v>273.1219512195122</v>
      </c>
      <c r="R307" s="278">
        <f t="shared" si="74"/>
        <v>335.94</v>
      </c>
      <c r="T307" s="278">
        <v>31.98</v>
      </c>
      <c r="U307" s="278">
        <f t="shared" si="77"/>
        <v>95.94</v>
      </c>
      <c r="V307" s="278">
        <f t="shared" si="72"/>
        <v>240</v>
      </c>
      <c r="W307" s="278"/>
      <c r="X307" s="278">
        <f t="shared" si="75"/>
        <v>335.94</v>
      </c>
      <c r="Y307" s="278">
        <f t="shared" si="76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1"/>
        <v>0</v>
      </c>
      <c r="N308">
        <f t="shared" si="81"/>
        <v>0</v>
      </c>
      <c r="O308">
        <f t="shared" si="70"/>
        <v>0</v>
      </c>
      <c r="Q308" s="278">
        <f t="shared" si="73"/>
        <v>0</v>
      </c>
      <c r="R308" s="278">
        <f t="shared" si="74"/>
        <v>0</v>
      </c>
      <c r="T308" s="278"/>
      <c r="U308" s="278">
        <f t="shared" si="77"/>
        <v>0</v>
      </c>
      <c r="V308" s="278" t="b">
        <f t="shared" si="72"/>
        <v>0</v>
      </c>
      <c r="W308" s="278"/>
      <c r="X308" s="278">
        <f t="shared" si="75"/>
        <v>0</v>
      </c>
      <c r="Y308" s="278">
        <f t="shared" si="76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1"/>
        <v>560</v>
      </c>
      <c r="N309">
        <f t="shared" si="81"/>
        <v>40</v>
      </c>
      <c r="O309">
        <f t="shared" si="70"/>
        <v>600</v>
      </c>
      <c r="Q309" s="278">
        <f t="shared" si="73"/>
        <v>384.1219512195122</v>
      </c>
      <c r="R309" s="278">
        <f t="shared" si="74"/>
        <v>472.46999999999997</v>
      </c>
      <c r="T309" s="278">
        <v>77.489999999999995</v>
      </c>
      <c r="U309" s="278">
        <f t="shared" si="77"/>
        <v>232.46999999999997</v>
      </c>
      <c r="V309" s="278">
        <f t="shared" si="72"/>
        <v>240</v>
      </c>
      <c r="W309" s="278"/>
      <c r="X309" s="278">
        <f t="shared" si="75"/>
        <v>472.46999999999997</v>
      </c>
      <c r="Y309" s="278">
        <f t="shared" si="76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1"/>
        <v>0</v>
      </c>
      <c r="N310">
        <f t="shared" si="81"/>
        <v>0</v>
      </c>
      <c r="O310">
        <f t="shared" si="70"/>
        <v>0</v>
      </c>
      <c r="Q310" s="278">
        <f t="shared" si="73"/>
        <v>314.51219512195127</v>
      </c>
      <c r="R310" s="278">
        <f t="shared" si="74"/>
        <v>386.85</v>
      </c>
      <c r="T310" s="278">
        <v>48.95</v>
      </c>
      <c r="U310" s="278">
        <f t="shared" si="77"/>
        <v>146.85000000000002</v>
      </c>
      <c r="V310" s="278">
        <f t="shared" si="72"/>
        <v>240</v>
      </c>
      <c r="W310" s="278"/>
      <c r="X310" s="278">
        <f t="shared" si="75"/>
        <v>386.85</v>
      </c>
      <c r="Y310" s="278">
        <f t="shared" si="76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1"/>
        <v>280</v>
      </c>
      <c r="N311">
        <f t="shared" si="81"/>
        <v>40</v>
      </c>
      <c r="O311">
        <f t="shared" si="70"/>
        <v>320</v>
      </c>
      <c r="Q311" s="278">
        <f t="shared" si="73"/>
        <v>357.1219512195122</v>
      </c>
      <c r="R311" s="278">
        <f t="shared" si="74"/>
        <v>439.26</v>
      </c>
      <c r="T311" s="281">
        <v>66.42</v>
      </c>
      <c r="U311" s="278">
        <f t="shared" si="77"/>
        <v>199.26</v>
      </c>
      <c r="V311" s="278">
        <f t="shared" si="72"/>
        <v>240</v>
      </c>
      <c r="W311" s="278"/>
      <c r="X311" s="278">
        <f t="shared" si="75"/>
        <v>439.26</v>
      </c>
      <c r="Y311" s="278">
        <f t="shared" si="76"/>
        <v>357.1219512195122</v>
      </c>
      <c r="Z311" s="276"/>
      <c r="AA311" s="276"/>
    </row>
    <row r="312" spans="1:27" ht="13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1"/>
        <v>0</v>
      </c>
      <c r="N312">
        <f t="shared" si="81"/>
        <v>0</v>
      </c>
      <c r="O312">
        <f t="shared" si="70"/>
        <v>0</v>
      </c>
      <c r="Q312" s="278">
        <f t="shared" si="73"/>
        <v>0</v>
      </c>
      <c r="R312" s="278">
        <f t="shared" si="74"/>
        <v>0</v>
      </c>
      <c r="T312" s="278"/>
      <c r="U312" s="278">
        <f t="shared" si="77"/>
        <v>0</v>
      </c>
      <c r="V312" s="278" t="b">
        <f t="shared" si="72"/>
        <v>0</v>
      </c>
      <c r="W312" s="278"/>
      <c r="X312" s="278">
        <f t="shared" si="75"/>
        <v>0</v>
      </c>
      <c r="Y312" s="278">
        <f t="shared" si="76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2">O313</f>
        <v>40</v>
      </c>
      <c r="J313" s="304">
        <f t="shared" ref="J313:J355" si="83">I313*1.23</f>
        <v>49.2</v>
      </c>
      <c r="L313" s="305">
        <v>1</v>
      </c>
      <c r="M313" s="305">
        <f t="shared" si="71"/>
        <v>0</v>
      </c>
      <c r="N313" s="305">
        <f t="shared" si="81"/>
        <v>40</v>
      </c>
      <c r="O313" s="305">
        <f t="shared" si="70"/>
        <v>40</v>
      </c>
      <c r="Q313" s="278">
        <f t="shared" si="73"/>
        <v>48.780487804878049</v>
      </c>
      <c r="R313" s="278">
        <f t="shared" si="74"/>
        <v>60</v>
      </c>
      <c r="T313" s="306"/>
      <c r="U313" s="306">
        <f t="shared" si="77"/>
        <v>0</v>
      </c>
      <c r="V313" s="306" t="b">
        <f t="shared" si="72"/>
        <v>0</v>
      </c>
      <c r="W313" s="306">
        <f t="shared" ref="W313:W344" si="84">G313*$AD$4*$AD$7</f>
        <v>60</v>
      </c>
      <c r="X313" s="306">
        <f t="shared" si="75"/>
        <v>60</v>
      </c>
      <c r="Y313" s="278">
        <f t="shared" si="76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2"/>
        <v>40</v>
      </c>
      <c r="J314" s="304">
        <f t="shared" si="83"/>
        <v>49.2</v>
      </c>
      <c r="L314" s="305">
        <v>1</v>
      </c>
      <c r="M314" s="305">
        <f t="shared" si="71"/>
        <v>0</v>
      </c>
      <c r="N314" s="305">
        <f t="shared" si="81"/>
        <v>40</v>
      </c>
      <c r="O314" s="305">
        <f t="shared" si="70"/>
        <v>40</v>
      </c>
      <c r="Q314" s="278">
        <f t="shared" si="73"/>
        <v>48.780487804878049</v>
      </c>
      <c r="R314" s="278">
        <f t="shared" si="74"/>
        <v>60</v>
      </c>
      <c r="T314" s="306"/>
      <c r="U314" s="306">
        <f t="shared" si="77"/>
        <v>0</v>
      </c>
      <c r="V314" s="306" t="b">
        <f t="shared" si="72"/>
        <v>0</v>
      </c>
      <c r="W314" s="306">
        <f t="shared" si="84"/>
        <v>60</v>
      </c>
      <c r="X314" s="306">
        <f t="shared" si="75"/>
        <v>60</v>
      </c>
      <c r="Y314" s="278">
        <f t="shared" si="76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2"/>
        <v>40</v>
      </c>
      <c r="J315" s="304">
        <f t="shared" si="83"/>
        <v>49.2</v>
      </c>
      <c r="L315" s="305">
        <v>1</v>
      </c>
      <c r="M315" s="305">
        <f t="shared" si="71"/>
        <v>0</v>
      </c>
      <c r="N315" s="305">
        <f t="shared" si="81"/>
        <v>40</v>
      </c>
      <c r="O315" s="305">
        <f t="shared" si="70"/>
        <v>40</v>
      </c>
      <c r="Q315" s="278">
        <f t="shared" si="73"/>
        <v>48.780487804878049</v>
      </c>
      <c r="R315" s="278">
        <f t="shared" si="74"/>
        <v>60</v>
      </c>
      <c r="T315" s="306"/>
      <c r="U315" s="306">
        <f t="shared" si="77"/>
        <v>0</v>
      </c>
      <c r="V315" s="306" t="b">
        <f t="shared" si="72"/>
        <v>0</v>
      </c>
      <c r="W315" s="306">
        <f t="shared" si="84"/>
        <v>60</v>
      </c>
      <c r="X315" s="306">
        <f t="shared" si="75"/>
        <v>60</v>
      </c>
      <c r="Y315" s="278">
        <f t="shared" si="76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2"/>
        <v>40</v>
      </c>
      <c r="J316" s="304">
        <f t="shared" si="83"/>
        <v>49.2</v>
      </c>
      <c r="L316" s="305">
        <v>1</v>
      </c>
      <c r="M316" s="305">
        <f t="shared" si="71"/>
        <v>0</v>
      </c>
      <c r="N316" s="305">
        <f t="shared" si="81"/>
        <v>40</v>
      </c>
      <c r="O316" s="305">
        <f t="shared" si="70"/>
        <v>40</v>
      </c>
      <c r="Q316" s="278">
        <f t="shared" si="73"/>
        <v>48.780487804878049</v>
      </c>
      <c r="R316" s="278">
        <f t="shared" si="74"/>
        <v>60</v>
      </c>
      <c r="T316" s="306"/>
      <c r="U316" s="306">
        <f t="shared" si="77"/>
        <v>0</v>
      </c>
      <c r="V316" s="306" t="b">
        <f t="shared" si="72"/>
        <v>0</v>
      </c>
      <c r="W316" s="306">
        <f t="shared" si="84"/>
        <v>60</v>
      </c>
      <c r="X316" s="306">
        <f t="shared" si="75"/>
        <v>60</v>
      </c>
      <c r="Y316" s="278">
        <f t="shared" si="76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2"/>
        <v>40</v>
      </c>
      <c r="J317" s="304">
        <f t="shared" si="83"/>
        <v>49.2</v>
      </c>
      <c r="L317" s="305">
        <v>1</v>
      </c>
      <c r="M317" s="305">
        <f t="shared" si="71"/>
        <v>0</v>
      </c>
      <c r="N317" s="305">
        <f t="shared" si="81"/>
        <v>40</v>
      </c>
      <c r="O317" s="305">
        <f t="shared" si="70"/>
        <v>40</v>
      </c>
      <c r="Q317" s="278">
        <f t="shared" si="73"/>
        <v>48.780487804878049</v>
      </c>
      <c r="R317" s="278">
        <f t="shared" si="74"/>
        <v>60</v>
      </c>
      <c r="T317" s="306"/>
      <c r="U317" s="306">
        <f t="shared" si="77"/>
        <v>0</v>
      </c>
      <c r="V317" s="306" t="b">
        <f t="shared" si="72"/>
        <v>0</v>
      </c>
      <c r="W317" s="306">
        <f t="shared" si="84"/>
        <v>60</v>
      </c>
      <c r="X317" s="306">
        <f t="shared" si="75"/>
        <v>60</v>
      </c>
      <c r="Y317" s="278">
        <f t="shared" si="76"/>
        <v>48.780487804878049</v>
      </c>
      <c r="Z317" s="276"/>
      <c r="AA317" s="276"/>
    </row>
    <row r="318" spans="1:27" s="305" customFormat="1" ht="18.25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2"/>
        <v>80</v>
      </c>
      <c r="J318" s="304">
        <f t="shared" si="83"/>
        <v>98.4</v>
      </c>
      <c r="L318" s="305">
        <v>1</v>
      </c>
      <c r="M318" s="305">
        <f t="shared" si="71"/>
        <v>0</v>
      </c>
      <c r="N318" s="305">
        <f t="shared" si="81"/>
        <v>80</v>
      </c>
      <c r="O318" s="305">
        <f t="shared" si="70"/>
        <v>80</v>
      </c>
      <c r="Q318" s="278">
        <f t="shared" si="73"/>
        <v>97.560975609756099</v>
      </c>
      <c r="R318" s="278">
        <f t="shared" si="74"/>
        <v>120</v>
      </c>
      <c r="T318" s="306"/>
      <c r="U318" s="306">
        <f t="shared" si="77"/>
        <v>0</v>
      </c>
      <c r="V318" s="306" t="b">
        <f t="shared" si="72"/>
        <v>0</v>
      </c>
      <c r="W318" s="306">
        <f t="shared" si="84"/>
        <v>120</v>
      </c>
      <c r="X318" s="306">
        <f t="shared" si="75"/>
        <v>120</v>
      </c>
      <c r="Y318" s="278">
        <f t="shared" si="76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2"/>
        <v>40</v>
      </c>
      <c r="J319" s="304">
        <f t="shared" si="83"/>
        <v>49.2</v>
      </c>
      <c r="L319" s="305">
        <v>1</v>
      </c>
      <c r="M319" s="305">
        <f t="shared" si="71"/>
        <v>0</v>
      </c>
      <c r="N319" s="305">
        <f t="shared" si="81"/>
        <v>40</v>
      </c>
      <c r="O319" s="305">
        <f t="shared" si="70"/>
        <v>40</v>
      </c>
      <c r="Q319" s="278">
        <f t="shared" si="73"/>
        <v>48.780487804878049</v>
      </c>
      <c r="R319" s="278">
        <f t="shared" si="74"/>
        <v>60</v>
      </c>
      <c r="T319" s="306"/>
      <c r="U319" s="306">
        <f t="shared" si="77"/>
        <v>0</v>
      </c>
      <c r="V319" s="306" t="b">
        <f t="shared" si="72"/>
        <v>0</v>
      </c>
      <c r="W319" s="306">
        <f t="shared" si="84"/>
        <v>60</v>
      </c>
      <c r="X319" s="306">
        <f t="shared" si="75"/>
        <v>60</v>
      </c>
      <c r="Y319" s="278">
        <f t="shared" si="76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2"/>
        <v>40</v>
      </c>
      <c r="J320" s="304">
        <f t="shared" si="83"/>
        <v>49.2</v>
      </c>
      <c r="L320" s="305">
        <v>1</v>
      </c>
      <c r="M320" s="305">
        <f t="shared" si="71"/>
        <v>0</v>
      </c>
      <c r="N320" s="305">
        <f t="shared" si="81"/>
        <v>40</v>
      </c>
      <c r="O320" s="305">
        <f t="shared" si="70"/>
        <v>40</v>
      </c>
      <c r="Q320" s="278">
        <f t="shared" si="73"/>
        <v>48.780487804878049</v>
      </c>
      <c r="R320" s="278">
        <f t="shared" si="74"/>
        <v>60</v>
      </c>
      <c r="T320" s="306"/>
      <c r="U320" s="306">
        <f t="shared" si="77"/>
        <v>0</v>
      </c>
      <c r="V320" s="306" t="b">
        <f t="shared" si="72"/>
        <v>0</v>
      </c>
      <c r="W320" s="306">
        <f t="shared" si="84"/>
        <v>60</v>
      </c>
      <c r="X320" s="306">
        <f t="shared" si="75"/>
        <v>60</v>
      </c>
      <c r="Y320" s="278">
        <f t="shared" si="76"/>
        <v>48.780487804878049</v>
      </c>
      <c r="Z320" s="276"/>
      <c r="AA320" s="276"/>
    </row>
    <row r="321" spans="1:27" s="305" customFormat="1" ht="14.15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2"/>
        <v>40</v>
      </c>
      <c r="J321" s="304">
        <f t="shared" si="83"/>
        <v>49.2</v>
      </c>
      <c r="L321" s="305">
        <v>1</v>
      </c>
      <c r="M321" s="305">
        <f t="shared" si="71"/>
        <v>0</v>
      </c>
      <c r="N321" s="305">
        <f t="shared" si="81"/>
        <v>40</v>
      </c>
      <c r="O321" s="305">
        <f t="shared" si="70"/>
        <v>40</v>
      </c>
      <c r="Q321" s="278">
        <f t="shared" si="73"/>
        <v>48.780487804878049</v>
      </c>
      <c r="R321" s="278">
        <f t="shared" si="74"/>
        <v>60</v>
      </c>
      <c r="T321" s="306"/>
      <c r="U321" s="306">
        <f t="shared" si="77"/>
        <v>0</v>
      </c>
      <c r="V321" s="306" t="b">
        <f t="shared" si="72"/>
        <v>0</v>
      </c>
      <c r="W321" s="306">
        <f t="shared" si="84"/>
        <v>60</v>
      </c>
      <c r="X321" s="306">
        <f t="shared" si="75"/>
        <v>60</v>
      </c>
      <c r="Y321" s="278">
        <f t="shared" si="76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2"/>
        <v>40</v>
      </c>
      <c r="J322" s="304">
        <f t="shared" si="83"/>
        <v>49.2</v>
      </c>
      <c r="L322" s="305">
        <v>1</v>
      </c>
      <c r="M322" s="305">
        <f t="shared" si="71"/>
        <v>0</v>
      </c>
      <c r="N322" s="305">
        <f t="shared" si="81"/>
        <v>40</v>
      </c>
      <c r="O322" s="305">
        <f t="shared" si="70"/>
        <v>40</v>
      </c>
      <c r="Q322" s="278">
        <f t="shared" si="73"/>
        <v>48.780487804878049</v>
      </c>
      <c r="R322" s="278">
        <f t="shared" si="74"/>
        <v>60</v>
      </c>
      <c r="T322" s="306"/>
      <c r="U322" s="306">
        <f t="shared" si="77"/>
        <v>0</v>
      </c>
      <c r="V322" s="306" t="b">
        <f t="shared" si="72"/>
        <v>0</v>
      </c>
      <c r="W322" s="306">
        <f t="shared" si="84"/>
        <v>60</v>
      </c>
      <c r="X322" s="306">
        <f t="shared" si="75"/>
        <v>60</v>
      </c>
      <c r="Y322" s="278">
        <f t="shared" si="76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2"/>
        <v>40</v>
      </c>
      <c r="J323" s="304">
        <f t="shared" si="83"/>
        <v>49.2</v>
      </c>
      <c r="L323" s="305">
        <v>1</v>
      </c>
      <c r="M323" s="305">
        <f t="shared" si="71"/>
        <v>0</v>
      </c>
      <c r="N323" s="305">
        <f t="shared" si="81"/>
        <v>40</v>
      </c>
      <c r="O323" s="305">
        <f t="shared" si="70"/>
        <v>40</v>
      </c>
      <c r="Q323" s="278">
        <f t="shared" si="73"/>
        <v>48.780487804878049</v>
      </c>
      <c r="R323" s="278">
        <f t="shared" si="74"/>
        <v>60</v>
      </c>
      <c r="T323" s="306"/>
      <c r="U323" s="306">
        <f t="shared" si="77"/>
        <v>0</v>
      </c>
      <c r="V323" s="306" t="b">
        <f t="shared" si="72"/>
        <v>0</v>
      </c>
      <c r="W323" s="306">
        <f t="shared" si="84"/>
        <v>60</v>
      </c>
      <c r="X323" s="306">
        <f t="shared" si="75"/>
        <v>60</v>
      </c>
      <c r="Y323" s="278">
        <f t="shared" si="76"/>
        <v>48.780487804878049</v>
      </c>
      <c r="Z323" s="276"/>
      <c r="AA323" s="276"/>
    </row>
    <row r="324" spans="1:27" s="305" customFormat="1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2"/>
        <v>40</v>
      </c>
      <c r="J324" s="304">
        <f t="shared" si="83"/>
        <v>49.2</v>
      </c>
      <c r="L324" s="305">
        <v>1</v>
      </c>
      <c r="M324" s="305">
        <f t="shared" si="71"/>
        <v>0</v>
      </c>
      <c r="N324" s="305">
        <f t="shared" si="81"/>
        <v>40</v>
      </c>
      <c r="O324" s="305">
        <f t="shared" si="70"/>
        <v>40</v>
      </c>
      <c r="Q324" s="278">
        <f t="shared" si="73"/>
        <v>48.780487804878049</v>
      </c>
      <c r="R324" s="278">
        <f t="shared" si="74"/>
        <v>60</v>
      </c>
      <c r="T324" s="306"/>
      <c r="U324" s="306">
        <f t="shared" si="77"/>
        <v>0</v>
      </c>
      <c r="V324" s="306" t="b">
        <f t="shared" si="72"/>
        <v>0</v>
      </c>
      <c r="W324" s="306">
        <f t="shared" si="84"/>
        <v>60</v>
      </c>
      <c r="X324" s="306">
        <f t="shared" si="75"/>
        <v>60</v>
      </c>
      <c r="Y324" s="278">
        <f t="shared" si="76"/>
        <v>48.780487804878049</v>
      </c>
      <c r="Z324" s="276"/>
      <c r="AA324" s="276"/>
    </row>
    <row r="325" spans="1:27" s="305" customFormat="1" ht="14.15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2"/>
        <v>40</v>
      </c>
      <c r="J325" s="304">
        <f t="shared" si="83"/>
        <v>49.2</v>
      </c>
      <c r="L325" s="305">
        <v>1</v>
      </c>
      <c r="M325" s="305">
        <f t="shared" si="71"/>
        <v>0</v>
      </c>
      <c r="N325" s="305">
        <f t="shared" si="81"/>
        <v>40</v>
      </c>
      <c r="O325" s="305">
        <f t="shared" ref="O325:O388" si="85">M325+N325</f>
        <v>40</v>
      </c>
      <c r="Q325" s="278">
        <f t="shared" si="73"/>
        <v>48.780487804878049</v>
      </c>
      <c r="R325" s="278">
        <f t="shared" si="74"/>
        <v>60</v>
      </c>
      <c r="T325" s="306"/>
      <c r="U325" s="306">
        <f t="shared" si="77"/>
        <v>0</v>
      </c>
      <c r="V325" s="306" t="b">
        <f t="shared" si="72"/>
        <v>0</v>
      </c>
      <c r="W325" s="306">
        <f t="shared" si="84"/>
        <v>60</v>
      </c>
      <c r="X325" s="306">
        <f t="shared" si="75"/>
        <v>60</v>
      </c>
      <c r="Y325" s="278">
        <f t="shared" si="76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2"/>
        <v>40</v>
      </c>
      <c r="J326" s="304">
        <f t="shared" si="83"/>
        <v>49.2</v>
      </c>
      <c r="L326" s="305">
        <v>1</v>
      </c>
      <c r="M326" s="305">
        <f t="shared" ref="M326:M389" si="86">K326*35</f>
        <v>0</v>
      </c>
      <c r="N326" s="305">
        <f t="shared" si="81"/>
        <v>40</v>
      </c>
      <c r="O326" s="305">
        <f t="shared" si="85"/>
        <v>40</v>
      </c>
      <c r="Q326" s="278">
        <f t="shared" si="73"/>
        <v>48.780487804878049</v>
      </c>
      <c r="R326" s="278">
        <f t="shared" si="74"/>
        <v>60</v>
      </c>
      <c r="T326" s="306"/>
      <c r="U326" s="306">
        <f t="shared" si="77"/>
        <v>0</v>
      </c>
      <c r="V326" s="306" t="b">
        <f t="shared" ref="V326:V389" si="87">IF(U326&gt;0,$AD$3*$AD$7)</f>
        <v>0</v>
      </c>
      <c r="W326" s="306">
        <f t="shared" si="84"/>
        <v>60</v>
      </c>
      <c r="X326" s="306">
        <f t="shared" si="75"/>
        <v>60</v>
      </c>
      <c r="Y326" s="278">
        <f t="shared" si="76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2"/>
        <v>40</v>
      </c>
      <c r="J327" s="304">
        <f t="shared" si="83"/>
        <v>49.2</v>
      </c>
      <c r="L327" s="305">
        <v>1</v>
      </c>
      <c r="M327" s="305">
        <f t="shared" si="86"/>
        <v>0</v>
      </c>
      <c r="N327" s="305">
        <f t="shared" si="81"/>
        <v>40</v>
      </c>
      <c r="O327" s="305">
        <f t="shared" si="85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7"/>
        <v>0</v>
      </c>
      <c r="V327" s="306" t="b">
        <f t="shared" si="87"/>
        <v>0</v>
      </c>
      <c r="W327" s="306">
        <f t="shared" si="84"/>
        <v>60</v>
      </c>
      <c r="X327" s="306">
        <f t="shared" ref="X327:X390" si="90">V327+U327+W327</f>
        <v>60</v>
      </c>
      <c r="Y327" s="278">
        <f t="shared" ref="Y327:Y390" si="91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2"/>
        <v>40</v>
      </c>
      <c r="J328" s="304">
        <f t="shared" si="83"/>
        <v>49.2</v>
      </c>
      <c r="L328" s="305">
        <v>1</v>
      </c>
      <c r="M328" s="305">
        <f t="shared" si="86"/>
        <v>0</v>
      </c>
      <c r="N328" s="305">
        <f t="shared" si="81"/>
        <v>40</v>
      </c>
      <c r="O328" s="305">
        <f t="shared" si="85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2">T328*$AD$9</f>
        <v>0</v>
      </c>
      <c r="V328" s="306" t="b">
        <f t="shared" si="87"/>
        <v>0</v>
      </c>
      <c r="W328" s="306">
        <f t="shared" si="84"/>
        <v>60</v>
      </c>
      <c r="X328" s="306">
        <f t="shared" si="90"/>
        <v>60</v>
      </c>
      <c r="Y328" s="278">
        <f t="shared" si="91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2"/>
        <v>40</v>
      </c>
      <c r="J329" s="304">
        <f t="shared" si="83"/>
        <v>49.2</v>
      </c>
      <c r="L329" s="305">
        <v>1</v>
      </c>
      <c r="M329" s="305">
        <f t="shared" si="86"/>
        <v>0</v>
      </c>
      <c r="N329" s="305">
        <f t="shared" si="81"/>
        <v>40</v>
      </c>
      <c r="O329" s="305">
        <f t="shared" si="85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2"/>
        <v>0</v>
      </c>
      <c r="V329" s="306" t="b">
        <f t="shared" si="87"/>
        <v>0</v>
      </c>
      <c r="W329" s="306">
        <f t="shared" si="84"/>
        <v>60</v>
      </c>
      <c r="X329" s="306">
        <f t="shared" si="90"/>
        <v>60</v>
      </c>
      <c r="Y329" s="278">
        <f t="shared" si="91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2"/>
        <v>80</v>
      </c>
      <c r="J330" s="304">
        <f t="shared" si="83"/>
        <v>98.4</v>
      </c>
      <c r="L330" s="305">
        <v>1</v>
      </c>
      <c r="M330" s="305">
        <f t="shared" si="86"/>
        <v>0</v>
      </c>
      <c r="N330" s="305">
        <f t="shared" si="81"/>
        <v>80</v>
      </c>
      <c r="O330" s="305">
        <f t="shared" si="85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2"/>
        <v>0</v>
      </c>
      <c r="V330" s="306" t="b">
        <f t="shared" si="87"/>
        <v>0</v>
      </c>
      <c r="W330" s="306">
        <f t="shared" si="84"/>
        <v>120</v>
      </c>
      <c r="X330" s="306">
        <f t="shared" si="90"/>
        <v>120</v>
      </c>
      <c r="Y330" s="278">
        <f t="shared" si="91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2"/>
        <v>40</v>
      </c>
      <c r="J331" s="304">
        <f t="shared" si="83"/>
        <v>49.2</v>
      </c>
      <c r="L331" s="305">
        <v>1</v>
      </c>
      <c r="M331" s="305">
        <f t="shared" si="86"/>
        <v>0</v>
      </c>
      <c r="N331" s="305">
        <f t="shared" si="81"/>
        <v>40</v>
      </c>
      <c r="O331" s="305">
        <f t="shared" si="85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2"/>
        <v>0</v>
      </c>
      <c r="V331" s="306" t="b">
        <f t="shared" si="87"/>
        <v>0</v>
      </c>
      <c r="W331" s="306">
        <f t="shared" si="84"/>
        <v>60</v>
      </c>
      <c r="X331" s="306">
        <f t="shared" si="90"/>
        <v>60</v>
      </c>
      <c r="Y331" s="278">
        <f t="shared" si="91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2"/>
        <v>80</v>
      </c>
      <c r="J332" s="304">
        <f t="shared" si="83"/>
        <v>98.4</v>
      </c>
      <c r="L332" s="305">
        <v>1</v>
      </c>
      <c r="M332" s="305">
        <f t="shared" si="86"/>
        <v>0</v>
      </c>
      <c r="N332" s="305">
        <f t="shared" si="81"/>
        <v>80</v>
      </c>
      <c r="O332" s="305">
        <f t="shared" si="85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2"/>
        <v>0</v>
      </c>
      <c r="V332" s="306" t="b">
        <f t="shared" si="87"/>
        <v>0</v>
      </c>
      <c r="W332" s="306">
        <f t="shared" si="84"/>
        <v>120</v>
      </c>
      <c r="X332" s="306">
        <f t="shared" si="90"/>
        <v>120</v>
      </c>
      <c r="Y332" s="278">
        <f t="shared" si="91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2"/>
        <v>40</v>
      </c>
      <c r="J333" s="304">
        <f t="shared" si="83"/>
        <v>49.2</v>
      </c>
      <c r="L333" s="305">
        <v>1</v>
      </c>
      <c r="M333" s="305">
        <f t="shared" si="86"/>
        <v>0</v>
      </c>
      <c r="N333" s="305">
        <f t="shared" si="81"/>
        <v>40</v>
      </c>
      <c r="O333" s="305">
        <f t="shared" si="85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2"/>
        <v>0</v>
      </c>
      <c r="V333" s="306" t="b">
        <f t="shared" si="87"/>
        <v>0</v>
      </c>
      <c r="W333" s="306">
        <f t="shared" si="84"/>
        <v>60</v>
      </c>
      <c r="X333" s="306">
        <f t="shared" si="90"/>
        <v>60</v>
      </c>
      <c r="Y333" s="278">
        <f t="shared" si="91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2"/>
        <v>40</v>
      </c>
      <c r="J334" s="304">
        <f t="shared" si="83"/>
        <v>49.2</v>
      </c>
      <c r="L334" s="305">
        <v>1</v>
      </c>
      <c r="M334" s="305">
        <f t="shared" si="86"/>
        <v>0</v>
      </c>
      <c r="N334" s="305">
        <f t="shared" si="81"/>
        <v>40</v>
      </c>
      <c r="O334" s="305">
        <f t="shared" si="85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2"/>
        <v>0</v>
      </c>
      <c r="V334" s="306" t="b">
        <f t="shared" si="87"/>
        <v>0</v>
      </c>
      <c r="W334" s="306">
        <f t="shared" si="84"/>
        <v>60</v>
      </c>
      <c r="X334" s="306">
        <f t="shared" si="90"/>
        <v>60</v>
      </c>
      <c r="Y334" s="278">
        <f t="shared" si="91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2"/>
        <v>40</v>
      </c>
      <c r="J335" s="304">
        <f t="shared" si="83"/>
        <v>49.2</v>
      </c>
      <c r="L335" s="305">
        <v>1</v>
      </c>
      <c r="M335" s="305">
        <f t="shared" si="86"/>
        <v>0</v>
      </c>
      <c r="N335" s="305">
        <f t="shared" si="81"/>
        <v>40</v>
      </c>
      <c r="O335" s="305">
        <f t="shared" si="85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2"/>
        <v>0</v>
      </c>
      <c r="V335" s="306" t="b">
        <f t="shared" si="87"/>
        <v>0</v>
      </c>
      <c r="W335" s="306">
        <f t="shared" si="84"/>
        <v>60</v>
      </c>
      <c r="X335" s="306">
        <f t="shared" si="90"/>
        <v>60</v>
      </c>
      <c r="Y335" s="278">
        <f t="shared" si="91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2"/>
        <v>40</v>
      </c>
      <c r="J336" s="304">
        <f t="shared" si="83"/>
        <v>49.2</v>
      </c>
      <c r="L336" s="305">
        <v>1</v>
      </c>
      <c r="M336" s="305">
        <f t="shared" si="86"/>
        <v>0</v>
      </c>
      <c r="N336" s="305">
        <f t="shared" si="81"/>
        <v>40</v>
      </c>
      <c r="O336" s="305">
        <f t="shared" si="85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2"/>
        <v>0</v>
      </c>
      <c r="V336" s="306" t="b">
        <f t="shared" si="87"/>
        <v>0</v>
      </c>
      <c r="W336" s="306">
        <f t="shared" si="84"/>
        <v>60</v>
      </c>
      <c r="X336" s="306">
        <f t="shared" si="90"/>
        <v>60</v>
      </c>
      <c r="Y336" s="278">
        <f t="shared" si="91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2"/>
        <v>40</v>
      </c>
      <c r="J337" s="304">
        <f t="shared" si="83"/>
        <v>49.2</v>
      </c>
      <c r="L337" s="305">
        <v>1</v>
      </c>
      <c r="M337" s="305">
        <f t="shared" si="86"/>
        <v>0</v>
      </c>
      <c r="N337" s="305">
        <f t="shared" si="81"/>
        <v>40</v>
      </c>
      <c r="O337" s="305">
        <f t="shared" si="85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2"/>
        <v>0</v>
      </c>
      <c r="V337" s="306" t="b">
        <f t="shared" si="87"/>
        <v>0</v>
      </c>
      <c r="W337" s="306">
        <f t="shared" si="84"/>
        <v>60</v>
      </c>
      <c r="X337" s="306">
        <f t="shared" si="90"/>
        <v>60</v>
      </c>
      <c r="Y337" s="278">
        <f t="shared" si="91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2"/>
        <v>40</v>
      </c>
      <c r="J338" s="304">
        <f t="shared" si="83"/>
        <v>49.2</v>
      </c>
      <c r="L338" s="305">
        <v>1</v>
      </c>
      <c r="M338" s="305">
        <f t="shared" si="86"/>
        <v>0</v>
      </c>
      <c r="N338" s="305">
        <f t="shared" si="81"/>
        <v>40</v>
      </c>
      <c r="O338" s="305">
        <f t="shared" si="85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2"/>
        <v>0</v>
      </c>
      <c r="V338" s="306" t="b">
        <f t="shared" si="87"/>
        <v>0</v>
      </c>
      <c r="W338" s="306">
        <f t="shared" si="84"/>
        <v>60</v>
      </c>
      <c r="X338" s="306">
        <f t="shared" si="90"/>
        <v>60</v>
      </c>
      <c r="Y338" s="278">
        <f t="shared" si="91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2"/>
        <v>40</v>
      </c>
      <c r="J339" s="304">
        <f t="shared" si="83"/>
        <v>49.2</v>
      </c>
      <c r="L339" s="305">
        <v>1</v>
      </c>
      <c r="M339" s="305">
        <f t="shared" si="86"/>
        <v>0</v>
      </c>
      <c r="N339" s="305">
        <f t="shared" si="81"/>
        <v>40</v>
      </c>
      <c r="O339" s="305">
        <f t="shared" si="85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2"/>
        <v>0</v>
      </c>
      <c r="V339" s="306" t="b">
        <f t="shared" si="87"/>
        <v>0</v>
      </c>
      <c r="W339" s="306">
        <f t="shared" si="84"/>
        <v>60</v>
      </c>
      <c r="X339" s="306">
        <f t="shared" si="90"/>
        <v>60</v>
      </c>
      <c r="Y339" s="278">
        <f t="shared" si="91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2"/>
        <v>40</v>
      </c>
      <c r="J340" s="304">
        <f t="shared" si="83"/>
        <v>49.2</v>
      </c>
      <c r="L340" s="305">
        <v>1</v>
      </c>
      <c r="M340" s="305">
        <f t="shared" si="86"/>
        <v>0</v>
      </c>
      <c r="N340" s="305">
        <f t="shared" si="81"/>
        <v>40</v>
      </c>
      <c r="O340" s="305">
        <f t="shared" si="85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2"/>
        <v>0</v>
      </c>
      <c r="V340" s="306" t="b">
        <f t="shared" si="87"/>
        <v>0</v>
      </c>
      <c r="W340" s="306">
        <f t="shared" si="84"/>
        <v>60</v>
      </c>
      <c r="X340" s="306">
        <f t="shared" si="90"/>
        <v>60</v>
      </c>
      <c r="Y340" s="278">
        <f t="shared" si="91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2"/>
        <v>40</v>
      </c>
      <c r="J341" s="304">
        <f t="shared" si="83"/>
        <v>49.2</v>
      </c>
      <c r="L341" s="305">
        <v>1</v>
      </c>
      <c r="M341" s="305">
        <f t="shared" si="86"/>
        <v>0</v>
      </c>
      <c r="N341" s="305">
        <f t="shared" si="81"/>
        <v>40</v>
      </c>
      <c r="O341" s="305">
        <f t="shared" si="85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2"/>
        <v>0</v>
      </c>
      <c r="V341" s="306" t="b">
        <f t="shared" si="87"/>
        <v>0</v>
      </c>
      <c r="W341" s="306">
        <f t="shared" si="84"/>
        <v>60</v>
      </c>
      <c r="X341" s="306">
        <f t="shared" si="90"/>
        <v>60</v>
      </c>
      <c r="Y341" s="278">
        <f t="shared" si="91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2"/>
        <v>40</v>
      </c>
      <c r="J342" s="304">
        <f t="shared" si="83"/>
        <v>49.2</v>
      </c>
      <c r="L342" s="305">
        <v>1</v>
      </c>
      <c r="M342" s="305">
        <f t="shared" si="86"/>
        <v>0</v>
      </c>
      <c r="N342" s="305">
        <f t="shared" si="81"/>
        <v>40</v>
      </c>
      <c r="O342" s="305">
        <f t="shared" si="85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2"/>
        <v>0</v>
      </c>
      <c r="V342" s="306" t="b">
        <f t="shared" si="87"/>
        <v>0</v>
      </c>
      <c r="W342" s="306">
        <f t="shared" si="84"/>
        <v>60</v>
      </c>
      <c r="X342" s="306">
        <f t="shared" si="90"/>
        <v>60</v>
      </c>
      <c r="Y342" s="278">
        <f t="shared" si="91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2"/>
        <v>40</v>
      </c>
      <c r="J343" s="304">
        <f t="shared" si="83"/>
        <v>49.2</v>
      </c>
      <c r="L343" s="305">
        <v>1</v>
      </c>
      <c r="M343" s="305">
        <f t="shared" si="86"/>
        <v>0</v>
      </c>
      <c r="N343" s="305">
        <f t="shared" si="81"/>
        <v>40</v>
      </c>
      <c r="O343" s="305">
        <f t="shared" si="85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2"/>
        <v>0</v>
      </c>
      <c r="V343" s="306" t="b">
        <f t="shared" si="87"/>
        <v>0</v>
      </c>
      <c r="W343" s="306">
        <f t="shared" si="84"/>
        <v>60</v>
      </c>
      <c r="X343" s="306">
        <f t="shared" si="90"/>
        <v>60</v>
      </c>
      <c r="Y343" s="278">
        <f t="shared" si="91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2"/>
        <v>80</v>
      </c>
      <c r="J344" s="304">
        <f t="shared" si="83"/>
        <v>98.4</v>
      </c>
      <c r="L344" s="305">
        <v>1</v>
      </c>
      <c r="M344" s="305">
        <f t="shared" si="86"/>
        <v>0</v>
      </c>
      <c r="N344" s="305">
        <f t="shared" si="81"/>
        <v>80</v>
      </c>
      <c r="O344" s="305">
        <f t="shared" si="85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2"/>
        <v>0</v>
      </c>
      <c r="V344" s="306" t="b">
        <f t="shared" si="87"/>
        <v>0</v>
      </c>
      <c r="W344" s="306">
        <f t="shared" si="84"/>
        <v>120</v>
      </c>
      <c r="X344" s="306">
        <f t="shared" si="90"/>
        <v>120</v>
      </c>
      <c r="Y344" s="278">
        <f t="shared" si="91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2"/>
        <v>40</v>
      </c>
      <c r="J345" s="304">
        <f t="shared" si="83"/>
        <v>49.2</v>
      </c>
      <c r="L345" s="305">
        <v>1</v>
      </c>
      <c r="M345" s="305">
        <f t="shared" si="86"/>
        <v>0</v>
      </c>
      <c r="N345" s="305">
        <f t="shared" si="81"/>
        <v>40</v>
      </c>
      <c r="O345" s="305">
        <f t="shared" si="85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2"/>
        <v>0</v>
      </c>
      <c r="V345" s="306" t="b">
        <f t="shared" si="87"/>
        <v>0</v>
      </c>
      <c r="W345" s="306">
        <f t="shared" ref="W345:W369" si="93">G345*$AD$4*$AD$7</f>
        <v>60</v>
      </c>
      <c r="X345" s="306">
        <f t="shared" si="90"/>
        <v>60</v>
      </c>
      <c r="Y345" s="278">
        <f t="shared" si="91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2"/>
        <v>40</v>
      </c>
      <c r="J346" s="304">
        <f t="shared" si="83"/>
        <v>49.2</v>
      </c>
      <c r="L346" s="305">
        <v>1</v>
      </c>
      <c r="M346" s="305">
        <f t="shared" si="86"/>
        <v>0</v>
      </c>
      <c r="N346" s="305">
        <f t="shared" si="81"/>
        <v>40</v>
      </c>
      <c r="O346" s="305">
        <f t="shared" si="85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2"/>
        <v>0</v>
      </c>
      <c r="V346" s="306" t="b">
        <f t="shared" si="87"/>
        <v>0</v>
      </c>
      <c r="W346" s="306">
        <f t="shared" si="93"/>
        <v>60</v>
      </c>
      <c r="X346" s="306">
        <f t="shared" si="90"/>
        <v>60</v>
      </c>
      <c r="Y346" s="278">
        <f t="shared" si="91"/>
        <v>48.780487804878049</v>
      </c>
      <c r="Z346" s="276"/>
      <c r="AA346" s="276"/>
    </row>
    <row r="347" spans="1:27" s="305" customFormat="1" ht="13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2"/>
        <v>40</v>
      </c>
      <c r="J347" s="304">
        <f t="shared" si="83"/>
        <v>49.2</v>
      </c>
      <c r="L347" s="305">
        <v>1</v>
      </c>
      <c r="M347" s="305">
        <f t="shared" si="86"/>
        <v>0</v>
      </c>
      <c r="N347" s="305">
        <f t="shared" si="81"/>
        <v>40</v>
      </c>
      <c r="O347" s="305">
        <f t="shared" si="85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2"/>
        <v>0</v>
      </c>
      <c r="V347" s="306" t="b">
        <f t="shared" si="87"/>
        <v>0</v>
      </c>
      <c r="W347" s="306">
        <f t="shared" si="93"/>
        <v>60</v>
      </c>
      <c r="X347" s="306">
        <f t="shared" si="90"/>
        <v>60</v>
      </c>
      <c r="Y347" s="278">
        <f t="shared" si="91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2"/>
        <v>40</v>
      </c>
      <c r="J348" s="304">
        <f t="shared" si="83"/>
        <v>49.2</v>
      </c>
      <c r="L348" s="305">
        <v>1</v>
      </c>
      <c r="M348" s="305">
        <f t="shared" si="86"/>
        <v>0</v>
      </c>
      <c r="N348" s="305">
        <f t="shared" si="81"/>
        <v>40</v>
      </c>
      <c r="O348" s="305">
        <f t="shared" si="85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2"/>
        <v>0</v>
      </c>
      <c r="V348" s="306" t="b">
        <f t="shared" si="87"/>
        <v>0</v>
      </c>
      <c r="W348" s="306">
        <f t="shared" si="93"/>
        <v>60</v>
      </c>
      <c r="X348" s="306">
        <f t="shared" si="90"/>
        <v>60</v>
      </c>
      <c r="Y348" s="278">
        <f t="shared" si="91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2"/>
        <v>40</v>
      </c>
      <c r="J349" s="304">
        <f t="shared" si="83"/>
        <v>49.2</v>
      </c>
      <c r="L349" s="305">
        <v>1</v>
      </c>
      <c r="M349" s="305">
        <f t="shared" si="86"/>
        <v>0</v>
      </c>
      <c r="N349" s="305">
        <f t="shared" si="81"/>
        <v>40</v>
      </c>
      <c r="O349" s="305">
        <f t="shared" si="85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2"/>
        <v>0</v>
      </c>
      <c r="V349" s="306" t="b">
        <f t="shared" si="87"/>
        <v>0</v>
      </c>
      <c r="W349" s="306">
        <f t="shared" si="93"/>
        <v>60</v>
      </c>
      <c r="X349" s="306">
        <f t="shared" si="90"/>
        <v>60</v>
      </c>
      <c r="Y349" s="278">
        <f t="shared" si="91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2"/>
        <v>40</v>
      </c>
      <c r="J350" s="304">
        <f t="shared" si="83"/>
        <v>49.2</v>
      </c>
      <c r="L350" s="305">
        <v>1</v>
      </c>
      <c r="M350" s="305">
        <f t="shared" si="86"/>
        <v>0</v>
      </c>
      <c r="N350" s="305">
        <f t="shared" si="81"/>
        <v>40</v>
      </c>
      <c r="O350" s="305">
        <f t="shared" si="85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2"/>
        <v>0</v>
      </c>
      <c r="V350" s="306" t="b">
        <f t="shared" si="87"/>
        <v>0</v>
      </c>
      <c r="W350" s="306">
        <f t="shared" si="93"/>
        <v>60</v>
      </c>
      <c r="X350" s="306">
        <f t="shared" si="90"/>
        <v>60</v>
      </c>
      <c r="Y350" s="278">
        <f t="shared" si="91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2"/>
        <v>40</v>
      </c>
      <c r="J351" s="304">
        <f t="shared" si="83"/>
        <v>49.2</v>
      </c>
      <c r="L351" s="305">
        <v>1</v>
      </c>
      <c r="M351" s="305">
        <f t="shared" si="86"/>
        <v>0</v>
      </c>
      <c r="N351" s="305">
        <f t="shared" si="81"/>
        <v>40</v>
      </c>
      <c r="O351" s="305">
        <f t="shared" si="85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2"/>
        <v>0</v>
      </c>
      <c r="V351" s="306" t="b">
        <f t="shared" si="87"/>
        <v>0</v>
      </c>
      <c r="W351" s="306">
        <f t="shared" si="93"/>
        <v>60</v>
      </c>
      <c r="X351" s="306">
        <f t="shared" si="90"/>
        <v>60</v>
      </c>
      <c r="Y351" s="278">
        <f t="shared" si="91"/>
        <v>48.780487804878049</v>
      </c>
      <c r="Z351" s="276"/>
      <c r="AA351" s="276"/>
    </row>
    <row r="352" spans="1:27" s="305" customFormat="1" ht="37.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2"/>
        <v>20</v>
      </c>
      <c r="J352" s="304">
        <f t="shared" si="83"/>
        <v>24.6</v>
      </c>
      <c r="L352" s="305">
        <v>0.5</v>
      </c>
      <c r="M352" s="305">
        <f t="shared" si="86"/>
        <v>0</v>
      </c>
      <c r="N352" s="305">
        <f>L352*P352*40</f>
        <v>20</v>
      </c>
      <c r="O352" s="305">
        <f t="shared" si="85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2"/>
        <v>0</v>
      </c>
      <c r="V352" s="306" t="b">
        <f t="shared" si="87"/>
        <v>0</v>
      </c>
      <c r="W352" s="306">
        <f t="shared" si="93"/>
        <v>120</v>
      </c>
      <c r="X352" s="306">
        <f t="shared" si="90"/>
        <v>120</v>
      </c>
      <c r="Y352" s="278">
        <f t="shared" si="91"/>
        <v>97.560975609756099</v>
      </c>
      <c r="Z352" s="276"/>
      <c r="AA352" s="276"/>
    </row>
    <row r="353" spans="1:27" s="305" customFormat="1" ht="37.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2"/>
        <v>60</v>
      </c>
      <c r="J353" s="304">
        <f t="shared" si="83"/>
        <v>73.8</v>
      </c>
      <c r="L353" s="305">
        <v>1.5</v>
      </c>
      <c r="M353" s="305">
        <f t="shared" si="86"/>
        <v>0</v>
      </c>
      <c r="N353" s="305">
        <f t="shared" ref="N353:N416" si="94">L353*P353*40</f>
        <v>60</v>
      </c>
      <c r="O353" s="305">
        <f t="shared" si="85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2"/>
        <v>0</v>
      </c>
      <c r="V353" s="306" t="b">
        <f t="shared" si="87"/>
        <v>0</v>
      </c>
      <c r="W353" s="306">
        <f t="shared" si="93"/>
        <v>240</v>
      </c>
      <c r="X353" s="306">
        <f t="shared" si="90"/>
        <v>240</v>
      </c>
      <c r="Y353" s="278">
        <f t="shared" si="91"/>
        <v>195.1219512195122</v>
      </c>
      <c r="Z353" s="276"/>
      <c r="AA353" s="276"/>
    </row>
    <row r="354" spans="1:27" s="305" customFormat="1" ht="37.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2"/>
        <v>60</v>
      </c>
      <c r="J354" s="304">
        <f t="shared" si="83"/>
        <v>73.8</v>
      </c>
      <c r="L354" s="305">
        <v>1.5</v>
      </c>
      <c r="M354" s="305">
        <f t="shared" si="86"/>
        <v>0</v>
      </c>
      <c r="N354" s="305">
        <f t="shared" si="94"/>
        <v>60</v>
      </c>
      <c r="O354" s="305">
        <f t="shared" si="85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2"/>
        <v>0</v>
      </c>
      <c r="V354" s="306" t="b">
        <f t="shared" si="87"/>
        <v>0</v>
      </c>
      <c r="W354" s="306">
        <f t="shared" si="93"/>
        <v>240</v>
      </c>
      <c r="X354" s="306">
        <f t="shared" si="90"/>
        <v>240</v>
      </c>
      <c r="Y354" s="278">
        <f t="shared" si="91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2"/>
        <v>60</v>
      </c>
      <c r="J355" s="304">
        <f t="shared" si="83"/>
        <v>73.8</v>
      </c>
      <c r="L355" s="305">
        <v>1.5</v>
      </c>
      <c r="M355" s="305">
        <f t="shared" si="86"/>
        <v>0</v>
      </c>
      <c r="N355" s="305">
        <f t="shared" si="94"/>
        <v>60</v>
      </c>
      <c r="O355" s="305">
        <f t="shared" si="85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2"/>
        <v>0</v>
      </c>
      <c r="V355" s="306" t="b">
        <f t="shared" si="87"/>
        <v>0</v>
      </c>
      <c r="W355" s="306">
        <f t="shared" si="93"/>
        <v>240</v>
      </c>
      <c r="X355" s="306">
        <f t="shared" si="90"/>
        <v>240</v>
      </c>
      <c r="Y355" s="278">
        <f t="shared" si="91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6"/>
        <v>0</v>
      </c>
      <c r="N356" s="305">
        <f t="shared" si="94"/>
        <v>0</v>
      </c>
      <c r="O356" s="305">
        <f t="shared" si="85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2"/>
        <v>0</v>
      </c>
      <c r="V356" s="306" t="b">
        <f t="shared" si="87"/>
        <v>0</v>
      </c>
      <c r="W356" s="306">
        <f t="shared" si="93"/>
        <v>60</v>
      </c>
      <c r="X356" s="306">
        <f t="shared" si="90"/>
        <v>60</v>
      </c>
      <c r="Y356" s="278">
        <f t="shared" si="91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6"/>
        <v>0</v>
      </c>
      <c r="N357" s="305">
        <f t="shared" si="94"/>
        <v>0</v>
      </c>
      <c r="O357" s="305">
        <f t="shared" si="85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2"/>
        <v>0</v>
      </c>
      <c r="V357" s="306" t="b">
        <f t="shared" si="87"/>
        <v>0</v>
      </c>
      <c r="W357" s="306">
        <f t="shared" si="93"/>
        <v>60</v>
      </c>
      <c r="X357" s="306">
        <f t="shared" si="90"/>
        <v>60</v>
      </c>
      <c r="Y357" s="278">
        <f t="shared" si="91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6"/>
        <v>0</v>
      </c>
      <c r="N358" s="305">
        <f t="shared" si="94"/>
        <v>0</v>
      </c>
      <c r="O358" s="305">
        <f t="shared" si="85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2"/>
        <v>0</v>
      </c>
      <c r="V358" s="306" t="b">
        <f t="shared" si="87"/>
        <v>0</v>
      </c>
      <c r="W358" s="306">
        <f t="shared" si="93"/>
        <v>120</v>
      </c>
      <c r="X358" s="306">
        <f t="shared" si="90"/>
        <v>120</v>
      </c>
      <c r="Y358" s="278">
        <f t="shared" si="91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6"/>
        <v>0</v>
      </c>
      <c r="N359" s="305">
        <f t="shared" si="94"/>
        <v>0</v>
      </c>
      <c r="O359" s="305">
        <f t="shared" si="85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2"/>
        <v>0</v>
      </c>
      <c r="V359" s="306" t="b">
        <f t="shared" si="87"/>
        <v>0</v>
      </c>
      <c r="W359" s="306">
        <f t="shared" si="93"/>
        <v>60</v>
      </c>
      <c r="X359" s="306">
        <f t="shared" si="90"/>
        <v>60</v>
      </c>
      <c r="Y359" s="278">
        <f t="shared" si="91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6"/>
        <v>0</v>
      </c>
      <c r="N360" s="305">
        <f t="shared" si="94"/>
        <v>0</v>
      </c>
      <c r="O360" s="305">
        <f t="shared" si="85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2"/>
        <v>0</v>
      </c>
      <c r="V360" s="306" t="b">
        <f t="shared" si="87"/>
        <v>0</v>
      </c>
      <c r="W360" s="306">
        <f t="shared" si="93"/>
        <v>60</v>
      </c>
      <c r="X360" s="306">
        <f t="shared" si="90"/>
        <v>60</v>
      </c>
      <c r="Y360" s="278">
        <f t="shared" si="91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6"/>
        <v>0</v>
      </c>
      <c r="N361" s="305">
        <f t="shared" si="94"/>
        <v>0</v>
      </c>
      <c r="O361" s="305">
        <f t="shared" si="85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2"/>
        <v>0</v>
      </c>
      <c r="V361" s="306" t="b">
        <f t="shared" si="87"/>
        <v>0</v>
      </c>
      <c r="W361" s="306">
        <f t="shared" si="93"/>
        <v>60</v>
      </c>
      <c r="X361" s="306">
        <f t="shared" si="90"/>
        <v>60</v>
      </c>
      <c r="Y361" s="278">
        <f t="shared" si="91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6"/>
        <v>0</v>
      </c>
      <c r="N362" s="305">
        <f t="shared" si="94"/>
        <v>0</v>
      </c>
      <c r="O362" s="305">
        <f t="shared" si="85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2"/>
        <v>0</v>
      </c>
      <c r="V362" s="306" t="b">
        <f t="shared" si="87"/>
        <v>0</v>
      </c>
      <c r="W362" s="306">
        <f t="shared" si="93"/>
        <v>60</v>
      </c>
      <c r="X362" s="306">
        <f t="shared" si="90"/>
        <v>60</v>
      </c>
      <c r="Y362" s="278">
        <f t="shared" si="91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6"/>
        <v>0</v>
      </c>
      <c r="N363" s="305">
        <f t="shared" si="94"/>
        <v>0</v>
      </c>
      <c r="O363" s="305">
        <f t="shared" si="85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2"/>
        <v>0</v>
      </c>
      <c r="V363" s="306" t="b">
        <f t="shared" si="87"/>
        <v>0</v>
      </c>
      <c r="W363" s="306">
        <f t="shared" si="93"/>
        <v>60</v>
      </c>
      <c r="X363" s="306">
        <f t="shared" si="90"/>
        <v>60</v>
      </c>
      <c r="Y363" s="278">
        <f t="shared" si="91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6"/>
        <v>0</v>
      </c>
      <c r="N364" s="305">
        <f t="shared" si="94"/>
        <v>0</v>
      </c>
      <c r="O364" s="305">
        <f t="shared" si="85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2"/>
        <v>0</v>
      </c>
      <c r="V364" s="306" t="b">
        <f t="shared" si="87"/>
        <v>0</v>
      </c>
      <c r="W364" s="306">
        <f t="shared" si="93"/>
        <v>60</v>
      </c>
      <c r="X364" s="306">
        <f t="shared" si="90"/>
        <v>60</v>
      </c>
      <c r="Y364" s="278">
        <f t="shared" si="91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6"/>
        <v>0</v>
      </c>
      <c r="N365" s="305">
        <f t="shared" si="94"/>
        <v>0</v>
      </c>
      <c r="O365" s="305">
        <f t="shared" si="85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2"/>
        <v>0</v>
      </c>
      <c r="V365" s="306" t="b">
        <f t="shared" si="87"/>
        <v>0</v>
      </c>
      <c r="W365" s="306">
        <f t="shared" si="93"/>
        <v>60</v>
      </c>
      <c r="X365" s="306">
        <f t="shared" si="90"/>
        <v>60</v>
      </c>
      <c r="Y365" s="278">
        <f t="shared" si="91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6"/>
        <v>0</v>
      </c>
      <c r="N366" s="305">
        <f t="shared" ref="N366:N367" si="97">L366*G366*40</f>
        <v>40</v>
      </c>
      <c r="O366" s="305">
        <f t="shared" si="85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2"/>
        <v>0</v>
      </c>
      <c r="V366" s="306" t="b">
        <f t="shared" si="87"/>
        <v>0</v>
      </c>
      <c r="W366" s="306">
        <f t="shared" si="93"/>
        <v>60</v>
      </c>
      <c r="X366" s="306">
        <f t="shared" si="90"/>
        <v>60</v>
      </c>
      <c r="Y366" s="278">
        <f t="shared" si="91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6"/>
        <v>0</v>
      </c>
      <c r="N367" s="305">
        <f t="shared" si="97"/>
        <v>40</v>
      </c>
      <c r="O367" s="305">
        <f t="shared" si="85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2"/>
        <v>0</v>
      </c>
      <c r="V367" s="306" t="b">
        <f t="shared" si="87"/>
        <v>0</v>
      </c>
      <c r="W367" s="306">
        <f t="shared" si="93"/>
        <v>60</v>
      </c>
      <c r="X367" s="306">
        <f t="shared" si="90"/>
        <v>60</v>
      </c>
      <c r="Y367" s="278">
        <f t="shared" si="91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6"/>
        <v>0</v>
      </c>
      <c r="N368" s="305">
        <f t="shared" si="94"/>
        <v>0</v>
      </c>
      <c r="O368" s="305">
        <f t="shared" si="85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2"/>
        <v>0</v>
      </c>
      <c r="V368" s="306" t="b">
        <f t="shared" si="87"/>
        <v>0</v>
      </c>
      <c r="W368" s="306">
        <f t="shared" si="93"/>
        <v>120</v>
      </c>
      <c r="X368" s="306">
        <f t="shared" si="90"/>
        <v>120</v>
      </c>
      <c r="Y368" s="278">
        <f t="shared" si="91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6"/>
        <v>0</v>
      </c>
      <c r="N369" s="305">
        <f t="shared" si="94"/>
        <v>0</v>
      </c>
      <c r="O369" s="305">
        <f t="shared" si="85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2"/>
        <v>0</v>
      </c>
      <c r="V369" s="306" t="b">
        <f t="shared" si="87"/>
        <v>0</v>
      </c>
      <c r="W369" s="306">
        <f t="shared" si="93"/>
        <v>120</v>
      </c>
      <c r="X369" s="306">
        <f t="shared" si="90"/>
        <v>120</v>
      </c>
      <c r="Y369" s="278">
        <f t="shared" si="91"/>
        <v>97.560975609756099</v>
      </c>
      <c r="Z369" s="276"/>
      <c r="AA369" s="276"/>
    </row>
    <row r="370" spans="1:27" ht="16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T370" s="278"/>
      <c r="U370" s="278">
        <f t="shared" si="92"/>
        <v>0</v>
      </c>
      <c r="V370" s="278" t="b">
        <f t="shared" si="87"/>
        <v>0</v>
      </c>
      <c r="W370" s="278"/>
      <c r="X370" s="278">
        <f t="shared" si="90"/>
        <v>0</v>
      </c>
      <c r="Y370" s="278">
        <f t="shared" si="91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6"/>
        <v>980</v>
      </c>
      <c r="N371">
        <f t="shared" si="94"/>
        <v>0</v>
      </c>
      <c r="O371">
        <f t="shared" si="85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2"/>
        <v>260.15999999999997</v>
      </c>
      <c r="V371" s="278">
        <f t="shared" si="87"/>
        <v>240</v>
      </c>
      <c r="W371" s="278"/>
      <c r="X371" s="278">
        <f t="shared" si="90"/>
        <v>500.15999999999997</v>
      </c>
      <c r="Y371" s="278">
        <f t="shared" si="91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6"/>
        <v>0</v>
      </c>
      <c r="N372">
        <f t="shared" si="94"/>
        <v>0</v>
      </c>
      <c r="O372">
        <f t="shared" si="85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2"/>
        <v>290.04000000000002</v>
      </c>
      <c r="V372" s="278">
        <f t="shared" si="87"/>
        <v>240</v>
      </c>
      <c r="W372" s="278"/>
      <c r="X372" s="278">
        <f t="shared" si="90"/>
        <v>530.04</v>
      </c>
      <c r="Y372" s="278">
        <f t="shared" si="91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6"/>
        <v>0</v>
      </c>
      <c r="N373">
        <f t="shared" si="94"/>
        <v>0</v>
      </c>
      <c r="O373">
        <f t="shared" si="85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2"/>
        <v>393.36</v>
      </c>
      <c r="V373" s="278">
        <f t="shared" si="87"/>
        <v>240</v>
      </c>
      <c r="W373" s="278"/>
      <c r="X373" s="278">
        <f t="shared" si="90"/>
        <v>633.36</v>
      </c>
      <c r="Y373" s="278">
        <f t="shared" si="91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6"/>
        <v>0</v>
      </c>
      <c r="N374">
        <f t="shared" si="94"/>
        <v>0</v>
      </c>
      <c r="O374">
        <f t="shared" si="85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2"/>
        <v>425.09999999999997</v>
      </c>
      <c r="V374" s="278">
        <f t="shared" si="87"/>
        <v>240</v>
      </c>
      <c r="W374" s="278"/>
      <c r="X374" s="278">
        <f t="shared" si="90"/>
        <v>665.09999999999991</v>
      </c>
      <c r="Y374" s="278">
        <f t="shared" si="91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6"/>
        <v>560</v>
      </c>
      <c r="N375">
        <f t="shared" si="94"/>
        <v>0</v>
      </c>
      <c r="O375">
        <f t="shared" si="85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2"/>
        <v>640.59</v>
      </c>
      <c r="V375" s="278">
        <f t="shared" si="87"/>
        <v>240</v>
      </c>
      <c r="W375" s="278"/>
      <c r="X375" s="278">
        <f t="shared" si="90"/>
        <v>880.59</v>
      </c>
      <c r="Y375" s="278">
        <f t="shared" si="91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6"/>
        <v>140</v>
      </c>
      <c r="N376">
        <f t="shared" si="94"/>
        <v>0</v>
      </c>
      <c r="O376">
        <f t="shared" si="85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2"/>
        <v>0</v>
      </c>
      <c r="V376" s="278" t="b">
        <f t="shared" si="87"/>
        <v>0</v>
      </c>
      <c r="W376" s="278"/>
      <c r="X376" s="278">
        <f t="shared" si="90"/>
        <v>0</v>
      </c>
      <c r="Y376" s="278">
        <f t="shared" si="91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6"/>
        <v>0</v>
      </c>
      <c r="N377">
        <f t="shared" si="94"/>
        <v>0</v>
      </c>
      <c r="O377">
        <f t="shared" si="85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2"/>
        <v>0</v>
      </c>
      <c r="V377" s="278" t="b">
        <f t="shared" si="87"/>
        <v>0</v>
      </c>
      <c r="W377" s="278"/>
      <c r="X377" s="278">
        <f t="shared" si="90"/>
        <v>0</v>
      </c>
      <c r="Y377" s="278">
        <f t="shared" si="91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6"/>
        <v>140</v>
      </c>
      <c r="N378">
        <f t="shared" si="94"/>
        <v>0</v>
      </c>
      <c r="O378">
        <f t="shared" si="85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2"/>
        <v>116.25</v>
      </c>
      <c r="V378" s="278">
        <f t="shared" si="87"/>
        <v>240</v>
      </c>
      <c r="W378" s="278"/>
      <c r="X378" s="278">
        <f t="shared" si="90"/>
        <v>356.25</v>
      </c>
      <c r="Y378" s="278">
        <f t="shared" si="91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6"/>
        <v>140</v>
      </c>
      <c r="N379">
        <f t="shared" si="94"/>
        <v>0</v>
      </c>
      <c r="O379">
        <f t="shared" si="85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2"/>
        <v>95.94</v>
      </c>
      <c r="V379" s="278">
        <f t="shared" si="87"/>
        <v>240</v>
      </c>
      <c r="W379" s="278"/>
      <c r="X379" s="278">
        <f t="shared" si="90"/>
        <v>335.94</v>
      </c>
      <c r="Y379" s="278">
        <f t="shared" si="91"/>
        <v>273.1219512195122</v>
      </c>
      <c r="Z379" s="276"/>
      <c r="AA379" s="276"/>
    </row>
    <row r="380" spans="1:27" ht="2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6"/>
        <v>1260</v>
      </c>
      <c r="N380">
        <f t="shared" si="94"/>
        <v>0</v>
      </c>
      <c r="O380">
        <f t="shared" si="85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2"/>
        <v>139.10999999999999</v>
      </c>
      <c r="V380" s="278">
        <f t="shared" si="87"/>
        <v>240</v>
      </c>
      <c r="W380" s="278"/>
      <c r="X380" s="278">
        <f t="shared" si="90"/>
        <v>379.11</v>
      </c>
      <c r="Y380" s="278">
        <f t="shared" si="91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6"/>
        <v>560</v>
      </c>
      <c r="N381">
        <f t="shared" si="94"/>
        <v>0</v>
      </c>
      <c r="O381">
        <f t="shared" si="85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2"/>
        <v>786.72</v>
      </c>
      <c r="V381" s="278">
        <f t="shared" si="87"/>
        <v>240</v>
      </c>
      <c r="W381" s="278"/>
      <c r="X381" s="278">
        <f t="shared" si="90"/>
        <v>1026.72</v>
      </c>
      <c r="Y381" s="278">
        <f t="shared" si="91"/>
        <v>834.73170731707319</v>
      </c>
      <c r="Z381" s="276"/>
      <c r="AA381" s="276"/>
    </row>
    <row r="382" spans="1:27" s="305" customFormat="1" ht="2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6"/>
        <v>0</v>
      </c>
      <c r="N382" s="305">
        <f t="shared" si="94"/>
        <v>0</v>
      </c>
      <c r="O382" s="305">
        <f t="shared" si="85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2"/>
        <v>425.09999999999997</v>
      </c>
      <c r="V382" s="306">
        <f t="shared" si="87"/>
        <v>240</v>
      </c>
      <c r="W382" s="306">
        <f>G382*$AD$4*$AD$7</f>
        <v>60</v>
      </c>
      <c r="X382" s="306">
        <f t="shared" si="90"/>
        <v>725.09999999999991</v>
      </c>
      <c r="Y382" s="278">
        <f t="shared" si="91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6"/>
        <v>0</v>
      </c>
      <c r="N383">
        <f t="shared" si="94"/>
        <v>0</v>
      </c>
      <c r="O383">
        <f t="shared" si="85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2"/>
        <v>0</v>
      </c>
      <c r="V383" s="278" t="b">
        <f t="shared" si="87"/>
        <v>0</v>
      </c>
      <c r="W383" s="278"/>
      <c r="X383" s="278">
        <f t="shared" si="90"/>
        <v>0</v>
      </c>
      <c r="Y383" s="278">
        <f t="shared" si="91"/>
        <v>0</v>
      </c>
      <c r="Z383" s="276"/>
      <c r="AA383" s="276"/>
    </row>
    <row r="384" spans="1:27" ht="13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6"/>
        <v>0</v>
      </c>
      <c r="N384">
        <f t="shared" si="94"/>
        <v>0</v>
      </c>
      <c r="O384">
        <f t="shared" si="85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2"/>
        <v>0</v>
      </c>
      <c r="V384" s="278" t="b">
        <f t="shared" si="87"/>
        <v>0</v>
      </c>
      <c r="W384" s="278"/>
      <c r="X384" s="278">
        <f t="shared" si="90"/>
        <v>0</v>
      </c>
      <c r="Y384" s="278">
        <f t="shared" si="91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6"/>
        <v>0</v>
      </c>
      <c r="N385" s="305">
        <f t="shared" ref="N385:N405" si="104">L385*G385*40</f>
        <v>40</v>
      </c>
      <c r="O385" s="305">
        <f t="shared" si="85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2"/>
        <v>0</v>
      </c>
      <c r="V385" s="306" t="b">
        <f t="shared" si="87"/>
        <v>0</v>
      </c>
      <c r="W385" s="306">
        <f t="shared" ref="W385:W405" si="105">G385*$AD$4*$AD$7</f>
        <v>60</v>
      </c>
      <c r="X385" s="306">
        <f t="shared" si="90"/>
        <v>60</v>
      </c>
      <c r="Y385" s="278">
        <f t="shared" si="91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6"/>
        <v>0</v>
      </c>
      <c r="N386" s="305">
        <f t="shared" si="104"/>
        <v>80</v>
      </c>
      <c r="O386" s="305">
        <f t="shared" si="85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2"/>
        <v>0</v>
      </c>
      <c r="V386" s="306" t="b">
        <f t="shared" si="87"/>
        <v>0</v>
      </c>
      <c r="W386" s="306">
        <f t="shared" si="105"/>
        <v>60</v>
      </c>
      <c r="X386" s="306">
        <f t="shared" si="90"/>
        <v>60</v>
      </c>
      <c r="Y386" s="278">
        <f t="shared" si="91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6"/>
        <v>0</v>
      </c>
      <c r="N387" s="305">
        <f t="shared" si="104"/>
        <v>120</v>
      </c>
      <c r="O387" s="305">
        <f t="shared" si="85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2"/>
        <v>0</v>
      </c>
      <c r="V387" s="306" t="b">
        <f t="shared" si="87"/>
        <v>0</v>
      </c>
      <c r="W387" s="306">
        <f t="shared" si="105"/>
        <v>60</v>
      </c>
      <c r="X387" s="306">
        <f t="shared" si="90"/>
        <v>60</v>
      </c>
      <c r="Y387" s="278">
        <f t="shared" si="91"/>
        <v>48.780487804878049</v>
      </c>
      <c r="Z387" s="276"/>
      <c r="AA387" s="276"/>
    </row>
    <row r="388" spans="1:27" s="305" customFormat="1" ht="23.15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6"/>
        <v>0</v>
      </c>
      <c r="N388" s="305">
        <f t="shared" si="104"/>
        <v>160</v>
      </c>
      <c r="O388" s="305">
        <f t="shared" si="85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2"/>
        <v>0</v>
      </c>
      <c r="V388" s="306" t="b">
        <f t="shared" si="87"/>
        <v>0</v>
      </c>
      <c r="W388" s="306">
        <f t="shared" si="105"/>
        <v>60</v>
      </c>
      <c r="X388" s="306">
        <f t="shared" si="90"/>
        <v>60</v>
      </c>
      <c r="Y388" s="278">
        <f t="shared" si="91"/>
        <v>48.780487804878049</v>
      </c>
      <c r="Z388" s="276"/>
      <c r="AA388" s="276"/>
    </row>
    <row r="389" spans="1:27" s="305" customFormat="1" ht="13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6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2"/>
        <v>0</v>
      </c>
      <c r="V389" s="306" t="b">
        <f t="shared" si="87"/>
        <v>0</v>
      </c>
      <c r="W389" s="306">
        <f t="shared" si="105"/>
        <v>60</v>
      </c>
      <c r="X389" s="306">
        <f t="shared" si="90"/>
        <v>60</v>
      </c>
      <c r="Y389" s="278">
        <f t="shared" si="91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2"/>
        <v>0</v>
      </c>
      <c r="V390" s="306" t="b">
        <f t="shared" ref="V390:V453" si="108">IF(U390&gt;0,$AD$3*$AD$7)</f>
        <v>0</v>
      </c>
      <c r="W390" s="306">
        <f t="shared" si="105"/>
        <v>180</v>
      </c>
      <c r="X390" s="306">
        <f t="shared" si="90"/>
        <v>180</v>
      </c>
      <c r="Y390" s="278">
        <f t="shared" si="91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9">R391/1.23</f>
        <v>48.780487804878049</v>
      </c>
      <c r="R391" s="278">
        <f t="shared" ref="R391:R454" si="110">X391</f>
        <v>60</v>
      </c>
      <c r="T391" s="306"/>
      <c r="U391" s="306">
        <f t="shared" si="92"/>
        <v>0</v>
      </c>
      <c r="V391" s="306" t="b">
        <f t="shared" si="108"/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9"/>
        <v>48.780487804878049</v>
      </c>
      <c r="R392" s="278">
        <f t="shared" si="110"/>
        <v>60</v>
      </c>
      <c r="T392" s="306"/>
      <c r="U392" s="306">
        <f t="shared" ref="U392:U455" si="113">T392*$AD$9</f>
        <v>0</v>
      </c>
      <c r="V392" s="306" t="b">
        <f t="shared" si="108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9"/>
        <v>48.780487804878049</v>
      </c>
      <c r="R393" s="278">
        <f t="shared" si="110"/>
        <v>60</v>
      </c>
      <c r="T393" s="306"/>
      <c r="U393" s="306">
        <f t="shared" si="113"/>
        <v>0</v>
      </c>
      <c r="V393" s="306" t="b">
        <f t="shared" si="108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9"/>
        <v>48.780487804878049</v>
      </c>
      <c r="R394" s="278">
        <f t="shared" si="110"/>
        <v>60</v>
      </c>
      <c r="T394" s="306"/>
      <c r="U394" s="306">
        <f t="shared" si="113"/>
        <v>0</v>
      </c>
      <c r="V394" s="306" t="b">
        <f t="shared" si="108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9"/>
        <v>48.780487804878049</v>
      </c>
      <c r="R395" s="278">
        <f t="shared" si="110"/>
        <v>60</v>
      </c>
      <c r="T395" s="306"/>
      <c r="U395" s="306">
        <f t="shared" si="113"/>
        <v>0</v>
      </c>
      <c r="V395" s="306" t="b">
        <f t="shared" si="108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9"/>
        <v>48.780487804878049</v>
      </c>
      <c r="R396" s="278">
        <f t="shared" si="110"/>
        <v>60</v>
      </c>
      <c r="T396" s="306"/>
      <c r="U396" s="306">
        <f t="shared" si="113"/>
        <v>0</v>
      </c>
      <c r="V396" s="306" t="b">
        <f t="shared" si="108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9"/>
        <v>48.780487804878049</v>
      </c>
      <c r="R397" s="278">
        <f t="shared" si="110"/>
        <v>60</v>
      </c>
      <c r="T397" s="306"/>
      <c r="U397" s="306">
        <f t="shared" si="113"/>
        <v>0</v>
      </c>
      <c r="V397" s="306" t="b">
        <f t="shared" si="108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9"/>
        <v>48.780487804878049</v>
      </c>
      <c r="R398" s="278">
        <f t="shared" si="110"/>
        <v>60</v>
      </c>
      <c r="T398" s="306"/>
      <c r="U398" s="306">
        <f t="shared" si="113"/>
        <v>0</v>
      </c>
      <c r="V398" s="306" t="b">
        <f t="shared" si="108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9"/>
        <v>48.780487804878049</v>
      </c>
      <c r="R399" s="278">
        <f t="shared" si="110"/>
        <v>60</v>
      </c>
      <c r="T399" s="306"/>
      <c r="U399" s="306">
        <f t="shared" si="113"/>
        <v>0</v>
      </c>
      <c r="V399" s="306" t="b">
        <f t="shared" si="108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9"/>
        <v>48.780487804878049</v>
      </c>
      <c r="R400" s="278">
        <f t="shared" si="110"/>
        <v>60</v>
      </c>
      <c r="T400" s="306"/>
      <c r="U400" s="306">
        <f t="shared" si="113"/>
        <v>0</v>
      </c>
      <c r="V400" s="306" t="b">
        <f t="shared" si="108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9"/>
        <v>48.780487804878049</v>
      </c>
      <c r="R401" s="278">
        <f t="shared" si="110"/>
        <v>60</v>
      </c>
      <c r="T401" s="306"/>
      <c r="U401" s="306">
        <f t="shared" si="113"/>
        <v>0</v>
      </c>
      <c r="V401" s="306" t="b">
        <f t="shared" si="108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9"/>
        <v>48.780487804878049</v>
      </c>
      <c r="R402" s="278">
        <f t="shared" si="110"/>
        <v>60</v>
      </c>
      <c r="T402" s="306"/>
      <c r="U402" s="306">
        <f t="shared" si="113"/>
        <v>0</v>
      </c>
      <c r="V402" s="306" t="b">
        <f t="shared" si="108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9"/>
        <v>341.46341463414637</v>
      </c>
      <c r="R403" s="278">
        <f t="shared" si="110"/>
        <v>420</v>
      </c>
      <c r="T403" s="306"/>
      <c r="U403" s="306">
        <f t="shared" si="113"/>
        <v>0</v>
      </c>
      <c r="V403" s="306" t="b">
        <f t="shared" si="108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9"/>
        <v>48.780487804878049</v>
      </c>
      <c r="R404" s="278">
        <f t="shared" si="110"/>
        <v>60</v>
      </c>
      <c r="T404" s="306"/>
      <c r="U404" s="306">
        <f t="shared" si="113"/>
        <v>0</v>
      </c>
      <c r="V404" s="306" t="b">
        <f t="shared" si="108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6.5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9"/>
        <v>48.780487804878049</v>
      </c>
      <c r="R405" s="278">
        <f t="shared" si="110"/>
        <v>60</v>
      </c>
      <c r="T405" s="332"/>
      <c r="U405" s="306">
        <f t="shared" si="113"/>
        <v>0</v>
      </c>
      <c r="V405" s="306" t="b">
        <f t="shared" si="108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T406" s="278"/>
      <c r="U406" s="278">
        <f t="shared" si="113"/>
        <v>0</v>
      </c>
      <c r="V406" s="278" t="b">
        <f t="shared" si="108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9"/>
        <v>1037.5121951219512</v>
      </c>
      <c r="R407" s="278">
        <f t="shared" si="110"/>
        <v>1276.1399999999999</v>
      </c>
      <c r="T407" s="278">
        <v>345.38</v>
      </c>
      <c r="U407" s="278">
        <f t="shared" si="113"/>
        <v>1036.1399999999999</v>
      </c>
      <c r="V407" s="278">
        <f t="shared" si="108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9"/>
        <v>0</v>
      </c>
      <c r="R408" s="278">
        <f t="shared" si="110"/>
        <v>0</v>
      </c>
      <c r="T408" s="278"/>
      <c r="U408" s="278">
        <f t="shared" si="113"/>
        <v>0</v>
      </c>
      <c r="V408" s="278" t="b">
        <f t="shared" si="108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9"/>
        <v>0</v>
      </c>
      <c r="R409" s="278">
        <f t="shared" si="110"/>
        <v>0</v>
      </c>
      <c r="T409" s="278"/>
      <c r="U409" s="278">
        <f t="shared" si="113"/>
        <v>0</v>
      </c>
      <c r="V409" s="278" t="b">
        <f t="shared" si="108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9"/>
        <v>444.73170731707319</v>
      </c>
      <c r="R410" s="278">
        <f t="shared" si="110"/>
        <v>547.02</v>
      </c>
      <c r="T410" s="278">
        <v>102.34</v>
      </c>
      <c r="U410" s="278">
        <f t="shared" si="113"/>
        <v>307.02</v>
      </c>
      <c r="V410" s="278">
        <f t="shared" si="108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9"/>
        <v>0</v>
      </c>
      <c r="R411" s="278">
        <f t="shared" si="110"/>
        <v>0</v>
      </c>
      <c r="T411" s="278"/>
      <c r="U411" s="278">
        <f t="shared" si="113"/>
        <v>0</v>
      </c>
      <c r="V411" s="278" t="b">
        <f t="shared" si="108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9"/>
        <v>354.1219512195122</v>
      </c>
      <c r="R412" s="278">
        <f t="shared" si="110"/>
        <v>435.57</v>
      </c>
      <c r="T412" s="278">
        <v>65.19</v>
      </c>
      <c r="U412" s="278">
        <f t="shared" si="113"/>
        <v>195.57</v>
      </c>
      <c r="V412" s="278">
        <f t="shared" si="108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9"/>
        <v>335.51219512195121</v>
      </c>
      <c r="R413" s="278">
        <f t="shared" si="110"/>
        <v>412.68</v>
      </c>
      <c r="T413" s="278">
        <v>57.56</v>
      </c>
      <c r="U413" s="278">
        <f t="shared" si="113"/>
        <v>172.68</v>
      </c>
      <c r="V413" s="278">
        <f t="shared" si="108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9"/>
        <v>444.73170731707319</v>
      </c>
      <c r="R414" s="278">
        <f t="shared" si="110"/>
        <v>547.02</v>
      </c>
      <c r="T414" s="278">
        <v>102.34</v>
      </c>
      <c r="U414" s="278">
        <f t="shared" si="113"/>
        <v>307.02</v>
      </c>
      <c r="V414" s="278">
        <f t="shared" si="108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9"/>
        <v>0</v>
      </c>
      <c r="R415" s="278">
        <f t="shared" si="110"/>
        <v>0</v>
      </c>
      <c r="T415" s="278"/>
      <c r="U415" s="278">
        <f t="shared" si="113"/>
        <v>0</v>
      </c>
      <c r="V415" s="278" t="b">
        <f t="shared" si="108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9"/>
        <v>314.51219512195127</v>
      </c>
      <c r="R416" s="278">
        <f t="shared" si="110"/>
        <v>386.85</v>
      </c>
      <c r="T416" s="278">
        <v>48.95</v>
      </c>
      <c r="U416" s="278">
        <f t="shared" si="113"/>
        <v>146.85000000000002</v>
      </c>
      <c r="V416" s="278">
        <f t="shared" si="108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9"/>
        <v>384.1219512195122</v>
      </c>
      <c r="R417" s="278">
        <f t="shared" si="110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08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9"/>
        <v>0</v>
      </c>
      <c r="R418" s="278">
        <f t="shared" si="110"/>
        <v>0</v>
      </c>
      <c r="T418" s="278"/>
      <c r="U418" s="278">
        <f t="shared" si="113"/>
        <v>0</v>
      </c>
      <c r="V418" s="278" t="b">
        <f t="shared" si="108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9"/>
        <v>0</v>
      </c>
      <c r="R419" s="278">
        <f t="shared" si="110"/>
        <v>0</v>
      </c>
      <c r="T419" s="278"/>
      <c r="U419" s="278">
        <f t="shared" si="113"/>
        <v>0</v>
      </c>
      <c r="V419" s="278" t="b">
        <f t="shared" si="108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9"/>
        <v>0</v>
      </c>
      <c r="R420" s="278">
        <f t="shared" si="110"/>
        <v>0</v>
      </c>
      <c r="T420" s="278"/>
      <c r="U420" s="278">
        <f t="shared" si="113"/>
        <v>0</v>
      </c>
      <c r="V420" s="278" t="b">
        <f t="shared" si="108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9"/>
        <v>0</v>
      </c>
      <c r="R421" s="278">
        <f t="shared" si="110"/>
        <v>0</v>
      </c>
      <c r="T421" s="278"/>
      <c r="U421" s="278">
        <f t="shared" si="113"/>
        <v>0</v>
      </c>
      <c r="V421" s="278" t="b">
        <f t="shared" si="108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9"/>
        <v>0</v>
      </c>
      <c r="R422" s="278">
        <f t="shared" si="110"/>
        <v>0</v>
      </c>
      <c r="T422" s="278"/>
      <c r="U422" s="278">
        <f t="shared" si="113"/>
        <v>0</v>
      </c>
      <c r="V422" s="278" t="b">
        <f t="shared" si="108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9"/>
        <v>0</v>
      </c>
      <c r="R423" s="278">
        <f t="shared" si="110"/>
        <v>0</v>
      </c>
      <c r="T423" s="278"/>
      <c r="U423" s="278">
        <f t="shared" si="113"/>
        <v>0</v>
      </c>
      <c r="V423" s="278" t="b">
        <f t="shared" si="108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9"/>
        <v>268.3170731707317</v>
      </c>
      <c r="R424" s="278">
        <f t="shared" si="110"/>
        <v>330.03</v>
      </c>
      <c r="T424" s="278">
        <v>30.01</v>
      </c>
      <c r="U424" s="278">
        <f t="shared" si="113"/>
        <v>90.03</v>
      </c>
      <c r="V424" s="278">
        <f t="shared" si="108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9"/>
        <v>756.73170731707319</v>
      </c>
      <c r="R425" s="278">
        <f t="shared" si="110"/>
        <v>930.78</v>
      </c>
      <c r="T425" s="278">
        <v>230.26</v>
      </c>
      <c r="U425" s="278">
        <f t="shared" si="113"/>
        <v>690.78</v>
      </c>
      <c r="V425" s="278">
        <f t="shared" si="108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9"/>
        <v>0</v>
      </c>
      <c r="R426" s="278">
        <f t="shared" si="110"/>
        <v>0</v>
      </c>
      <c r="T426" s="278"/>
      <c r="U426" s="278">
        <f t="shared" si="113"/>
        <v>0</v>
      </c>
      <c r="V426" s="278" t="b">
        <f t="shared" si="108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9"/>
        <v>48.780487804878049</v>
      </c>
      <c r="R427" s="278">
        <f t="shared" si="110"/>
        <v>60</v>
      </c>
      <c r="T427" s="306"/>
      <c r="U427" s="306">
        <f t="shared" si="113"/>
        <v>0</v>
      </c>
      <c r="V427" s="306" t="b">
        <f t="shared" si="108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9"/>
        <v>48.780487804878049</v>
      </c>
      <c r="R428" s="278">
        <f t="shared" si="110"/>
        <v>60</v>
      </c>
      <c r="T428" s="306"/>
      <c r="U428" s="306">
        <f t="shared" si="113"/>
        <v>0</v>
      </c>
      <c r="V428" s="306" t="b">
        <f t="shared" si="108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9"/>
        <v>48.780487804878049</v>
      </c>
      <c r="R429" s="278">
        <f t="shared" si="110"/>
        <v>60</v>
      </c>
      <c r="T429" s="306"/>
      <c r="U429" s="306">
        <f t="shared" si="113"/>
        <v>0</v>
      </c>
      <c r="V429" s="306" t="b">
        <f t="shared" si="108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 ht="13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9"/>
        <v>0</v>
      </c>
      <c r="R430" s="278">
        <f t="shared" si="110"/>
        <v>0</v>
      </c>
      <c r="T430" s="278"/>
      <c r="U430" s="278">
        <f t="shared" si="113"/>
        <v>0</v>
      </c>
      <c r="V430" s="278" t="b">
        <f t="shared" si="108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9"/>
        <v>146.34146341463415</v>
      </c>
      <c r="R431" s="278">
        <f t="shared" si="110"/>
        <v>180</v>
      </c>
      <c r="T431" s="306"/>
      <c r="U431" s="306">
        <f t="shared" si="113"/>
        <v>0</v>
      </c>
      <c r="V431" s="306" t="b">
        <f t="shared" si="108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9"/>
        <v>48.780487804878049</v>
      </c>
      <c r="R432" s="278">
        <f t="shared" si="110"/>
        <v>60</v>
      </c>
      <c r="T432" s="306"/>
      <c r="U432" s="306">
        <f t="shared" si="113"/>
        <v>0</v>
      </c>
      <c r="V432" s="306" t="b">
        <f t="shared" si="108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9"/>
        <v>48.780487804878049</v>
      </c>
      <c r="R433" s="278">
        <f t="shared" si="110"/>
        <v>60</v>
      </c>
      <c r="T433" s="306"/>
      <c r="U433" s="306">
        <f t="shared" si="113"/>
        <v>0</v>
      </c>
      <c r="V433" s="306" t="b">
        <f t="shared" si="108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9"/>
        <v>97.560975609756099</v>
      </c>
      <c r="R434" s="278">
        <f t="shared" si="110"/>
        <v>120</v>
      </c>
      <c r="T434" s="306"/>
      <c r="U434" s="306">
        <f t="shared" si="113"/>
        <v>0</v>
      </c>
      <c r="V434" s="306" t="b">
        <f t="shared" si="108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9"/>
        <v>48.780487804878049</v>
      </c>
      <c r="R435" s="278">
        <f t="shared" si="110"/>
        <v>60</v>
      </c>
      <c r="T435" s="306"/>
      <c r="U435" s="306">
        <f t="shared" si="113"/>
        <v>0</v>
      </c>
      <c r="V435" s="306" t="b">
        <f t="shared" si="108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9"/>
        <v>48.780487804878049</v>
      </c>
      <c r="R436" s="278">
        <f t="shared" si="110"/>
        <v>60</v>
      </c>
      <c r="T436" s="306"/>
      <c r="U436" s="306">
        <f t="shared" si="113"/>
        <v>0</v>
      </c>
      <c r="V436" s="306" t="b">
        <f t="shared" si="108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9"/>
        <v>48.780487804878049</v>
      </c>
      <c r="R437" s="278">
        <f t="shared" si="110"/>
        <v>60</v>
      </c>
      <c r="T437" s="306"/>
      <c r="U437" s="306">
        <f t="shared" si="113"/>
        <v>0</v>
      </c>
      <c r="V437" s="306" t="b">
        <f t="shared" si="108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9"/>
        <v>48.780487804878049</v>
      </c>
      <c r="R438" s="278">
        <f t="shared" si="110"/>
        <v>60</v>
      </c>
      <c r="T438" s="306"/>
      <c r="U438" s="306">
        <f t="shared" si="113"/>
        <v>0</v>
      </c>
      <c r="V438" s="306" t="b">
        <f t="shared" si="108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9"/>
        <v>48.780487804878049</v>
      </c>
      <c r="R439" s="278">
        <f t="shared" si="110"/>
        <v>60</v>
      </c>
      <c r="T439" s="306"/>
      <c r="U439" s="306">
        <f t="shared" si="113"/>
        <v>0</v>
      </c>
      <c r="V439" s="306" t="b">
        <f t="shared" si="108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9"/>
        <v>48.780487804878049</v>
      </c>
      <c r="R440" s="278">
        <f t="shared" si="110"/>
        <v>60</v>
      </c>
      <c r="T440" s="306"/>
      <c r="U440" s="306">
        <f t="shared" si="113"/>
        <v>0</v>
      </c>
      <c r="V440" s="306" t="b">
        <f t="shared" si="108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9"/>
        <v>48.780487804878049</v>
      </c>
      <c r="R441" s="278">
        <f t="shared" si="110"/>
        <v>60</v>
      </c>
      <c r="T441" s="306"/>
      <c r="U441" s="306">
        <f t="shared" si="113"/>
        <v>0</v>
      </c>
      <c r="V441" s="306" t="b">
        <f t="shared" si="108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9"/>
        <v>48.780487804878049</v>
      </c>
      <c r="R442" s="278">
        <f t="shared" si="110"/>
        <v>60</v>
      </c>
      <c r="T442" s="306"/>
      <c r="U442" s="306">
        <f t="shared" si="113"/>
        <v>0</v>
      </c>
      <c r="V442" s="306" t="b">
        <f t="shared" si="108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9"/>
        <v>48.780487804878049</v>
      </c>
      <c r="R443" s="278">
        <f t="shared" si="110"/>
        <v>60</v>
      </c>
      <c r="T443" s="306"/>
      <c r="U443" s="306">
        <f t="shared" si="113"/>
        <v>0</v>
      </c>
      <c r="V443" s="306" t="b">
        <f t="shared" si="108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9"/>
        <v>48.780487804878049</v>
      </c>
      <c r="R444" s="278">
        <f t="shared" si="110"/>
        <v>60</v>
      </c>
      <c r="T444" s="306"/>
      <c r="U444" s="306">
        <f t="shared" si="113"/>
        <v>0</v>
      </c>
      <c r="V444" s="306" t="b">
        <f t="shared" si="108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9"/>
        <v>48.780487804878049</v>
      </c>
      <c r="R445" s="278">
        <f t="shared" si="110"/>
        <v>60</v>
      </c>
      <c r="T445" s="306"/>
      <c r="U445" s="306">
        <f t="shared" si="113"/>
        <v>0</v>
      </c>
      <c r="V445" s="306" t="b">
        <f t="shared" si="108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9"/>
        <v>146.34146341463415</v>
      </c>
      <c r="R446" s="278">
        <f t="shared" si="110"/>
        <v>180</v>
      </c>
      <c r="T446" s="306"/>
      <c r="U446" s="306">
        <f t="shared" si="113"/>
        <v>0</v>
      </c>
      <c r="V446" s="306" t="b">
        <f t="shared" si="108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9"/>
        <v>48.780487804878049</v>
      </c>
      <c r="R447" s="278">
        <f t="shared" si="110"/>
        <v>60</v>
      </c>
      <c r="T447" s="306"/>
      <c r="U447" s="306">
        <f t="shared" si="113"/>
        <v>0</v>
      </c>
      <c r="V447" s="306" t="b">
        <f t="shared" si="108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9"/>
        <v>48.780487804878049</v>
      </c>
      <c r="R448" s="278">
        <f t="shared" si="110"/>
        <v>60</v>
      </c>
      <c r="T448" s="306"/>
      <c r="U448" s="306">
        <f t="shared" si="113"/>
        <v>0</v>
      </c>
      <c r="V448" s="306" t="b">
        <f t="shared" si="108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9"/>
        <v>195.1219512195122</v>
      </c>
      <c r="R449" s="278">
        <f t="shared" si="110"/>
        <v>240</v>
      </c>
      <c r="T449" s="306"/>
      <c r="U449" s="306">
        <f t="shared" si="113"/>
        <v>0</v>
      </c>
      <c r="V449" s="306" t="b">
        <f t="shared" si="108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9"/>
        <v>390.2439024390244</v>
      </c>
      <c r="R450" s="278">
        <f t="shared" si="110"/>
        <v>480</v>
      </c>
      <c r="T450" s="306"/>
      <c r="U450" s="306">
        <f t="shared" si="113"/>
        <v>0</v>
      </c>
      <c r="V450" s="306" t="b">
        <f t="shared" si="108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9"/>
        <v>146.34146341463415</v>
      </c>
      <c r="R451" s="278">
        <f t="shared" si="110"/>
        <v>180</v>
      </c>
      <c r="T451" s="306"/>
      <c r="U451" s="306">
        <f t="shared" si="113"/>
        <v>0</v>
      </c>
      <c r="V451" s="306" t="b">
        <f t="shared" si="108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7.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9"/>
        <v>243.90243902439025</v>
      </c>
      <c r="R452" s="278">
        <f t="shared" si="110"/>
        <v>300</v>
      </c>
      <c r="T452" s="306"/>
      <c r="U452" s="306">
        <f t="shared" si="113"/>
        <v>0</v>
      </c>
      <c r="V452" s="306" t="b">
        <f t="shared" si="108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7.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9"/>
        <v>48.780487804878049</v>
      </c>
      <c r="R453" s="278">
        <f t="shared" si="110"/>
        <v>60</v>
      </c>
      <c r="T453" s="306"/>
      <c r="U453" s="306">
        <f t="shared" si="113"/>
        <v>0</v>
      </c>
      <c r="V453" s="306" t="b">
        <f t="shared" si="108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9"/>
        <v>146.34146341463415</v>
      </c>
      <c r="R454" s="278">
        <f t="shared" si="110"/>
        <v>180</v>
      </c>
      <c r="T454" s="332"/>
      <c r="U454" s="306">
        <f t="shared" si="113"/>
        <v>0</v>
      </c>
      <c r="V454" s="306" t="b">
        <f t="shared" ref="V454:V517" si="138">IF(U454&gt;0,$AD$3*$AD$7)</f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9">R455/1.23</f>
        <v>48.780487804878049</v>
      </c>
      <c r="R455" s="278">
        <f t="shared" ref="R455:R518" si="140">X455</f>
        <v>60</v>
      </c>
      <c r="T455" s="332"/>
      <c r="U455" s="306">
        <f t="shared" si="113"/>
        <v>0</v>
      </c>
      <c r="V455" s="306" t="b">
        <f t="shared" si="138"/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" si="143">L456*G456*38</f>
        <v>0</v>
      </c>
      <c r="O456"/>
      <c r="Q456" s="278">
        <f t="shared" si="139"/>
        <v>0</v>
      </c>
      <c r="R456" s="278">
        <f t="shared" si="140"/>
        <v>0</v>
      </c>
      <c r="T456" s="279"/>
      <c r="U456" s="278">
        <f t="shared" ref="U456:U519" si="144">T456*$AD$9</f>
        <v>0</v>
      </c>
      <c r="V456" s="278" t="b">
        <f t="shared" si="138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  <c r="T457" s="278"/>
      <c r="U457" s="278">
        <f t="shared" si="144"/>
        <v>0</v>
      </c>
      <c r="V457" s="278" t="b">
        <f t="shared" si="138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9"/>
        <v>330.1219512195122</v>
      </c>
      <c r="R458" s="278">
        <f t="shared" si="140"/>
        <v>406.05</v>
      </c>
      <c r="T458" s="278">
        <v>55.35</v>
      </c>
      <c r="U458" s="278">
        <f t="shared" si="144"/>
        <v>166.05</v>
      </c>
      <c r="V458" s="278">
        <f t="shared" si="138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9"/>
        <v>0</v>
      </c>
      <c r="R459" s="278">
        <f t="shared" si="140"/>
        <v>0</v>
      </c>
      <c r="T459" s="278"/>
      <c r="U459" s="278">
        <f t="shared" si="144"/>
        <v>0</v>
      </c>
      <c r="V459" s="278" t="b">
        <f t="shared" si="138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9"/>
        <v>309.1219512195122</v>
      </c>
      <c r="R460" s="278">
        <f t="shared" si="140"/>
        <v>380.22</v>
      </c>
      <c r="T460" s="278">
        <v>46.74</v>
      </c>
      <c r="U460" s="278">
        <f t="shared" si="144"/>
        <v>140.22</v>
      </c>
      <c r="V460" s="278">
        <f t="shared" si="138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9"/>
        <v>0</v>
      </c>
      <c r="R461" s="278">
        <f t="shared" si="140"/>
        <v>0</v>
      </c>
      <c r="T461" s="278"/>
      <c r="U461" s="278">
        <f t="shared" si="144"/>
        <v>0</v>
      </c>
      <c r="V461" s="278" t="b">
        <f t="shared" si="138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9"/>
        <v>273.1219512195122</v>
      </c>
      <c r="R462" s="278">
        <f t="shared" si="140"/>
        <v>335.94</v>
      </c>
      <c r="T462" s="278">
        <v>31.98</v>
      </c>
      <c r="U462" s="278">
        <f t="shared" si="144"/>
        <v>95.94</v>
      </c>
      <c r="V462" s="278">
        <f t="shared" si="138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9"/>
        <v>0</v>
      </c>
      <c r="R463" s="278">
        <f t="shared" si="140"/>
        <v>0</v>
      </c>
      <c r="T463" s="278"/>
      <c r="U463" s="278">
        <f t="shared" si="144"/>
        <v>0</v>
      </c>
      <c r="V463" s="278" t="b">
        <f t="shared" si="138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9"/>
        <v>396.1219512195122</v>
      </c>
      <c r="R464" s="278">
        <f t="shared" si="140"/>
        <v>487.23</v>
      </c>
      <c r="T464" s="278">
        <v>82.41</v>
      </c>
      <c r="U464" s="278">
        <f t="shared" si="144"/>
        <v>247.23</v>
      </c>
      <c r="V464" s="278">
        <f t="shared" si="138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9"/>
        <v>891.1219512195122</v>
      </c>
      <c r="R465" s="278">
        <f t="shared" si="140"/>
        <v>1096.08</v>
      </c>
      <c r="T465" s="278">
        <v>285.36</v>
      </c>
      <c r="U465" s="278">
        <f t="shared" si="144"/>
        <v>856.08</v>
      </c>
      <c r="V465" s="278">
        <f t="shared" si="138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9"/>
        <v>903.1219512195122</v>
      </c>
      <c r="R466" s="278">
        <f t="shared" si="140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38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9"/>
        <v>416.21951219512198</v>
      </c>
      <c r="R467" s="278">
        <f t="shared" si="140"/>
        <v>511.95000000000005</v>
      </c>
      <c r="T467" s="278">
        <v>90.65</v>
      </c>
      <c r="U467" s="278">
        <f t="shared" si="144"/>
        <v>271.95000000000005</v>
      </c>
      <c r="V467" s="278">
        <f t="shared" si="138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9"/>
        <v>601.92682926829275</v>
      </c>
      <c r="R468" s="278">
        <f t="shared" si="140"/>
        <v>740.37</v>
      </c>
      <c r="T468" s="278">
        <v>166.79</v>
      </c>
      <c r="U468" s="278">
        <f t="shared" si="144"/>
        <v>500.37</v>
      </c>
      <c r="V468" s="278">
        <f t="shared" si="138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9"/>
        <v>0</v>
      </c>
      <c r="R469" s="278">
        <f t="shared" si="140"/>
        <v>0</v>
      </c>
      <c r="T469" s="278"/>
      <c r="U469" s="278">
        <f t="shared" si="144"/>
        <v>0</v>
      </c>
      <c r="V469" s="278" t="b">
        <f t="shared" si="138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9"/>
        <v>351.1219512195122</v>
      </c>
      <c r="R470" s="278">
        <f t="shared" si="140"/>
        <v>431.88</v>
      </c>
      <c r="T470" s="278">
        <v>63.96</v>
      </c>
      <c r="U470" s="278">
        <f t="shared" si="144"/>
        <v>191.88</v>
      </c>
      <c r="V470" s="278">
        <f t="shared" si="138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9"/>
        <v>331.92682926829269</v>
      </c>
      <c r="R471" s="278">
        <f t="shared" si="140"/>
        <v>408.27</v>
      </c>
      <c r="T471" s="278">
        <v>56.09</v>
      </c>
      <c r="U471" s="278">
        <f t="shared" si="144"/>
        <v>168.27</v>
      </c>
      <c r="V471" s="278">
        <f t="shared" si="138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9"/>
        <v>262.3170731707317</v>
      </c>
      <c r="R472" s="278">
        <f t="shared" si="140"/>
        <v>322.64999999999998</v>
      </c>
      <c r="T472" s="280">
        <v>27.55</v>
      </c>
      <c r="U472" s="278">
        <f t="shared" si="144"/>
        <v>82.65</v>
      </c>
      <c r="V472" s="278">
        <f t="shared" si="138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9"/>
        <v>648.73170731707319</v>
      </c>
      <c r="R473" s="278">
        <f t="shared" si="140"/>
        <v>797.93999999999994</v>
      </c>
      <c r="T473" s="278">
        <v>185.98</v>
      </c>
      <c r="U473" s="278">
        <f t="shared" si="144"/>
        <v>557.93999999999994</v>
      </c>
      <c r="V473" s="278">
        <f t="shared" si="138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 ht="13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9"/>
        <v>369.1219512195122</v>
      </c>
      <c r="R474" s="278">
        <f t="shared" si="140"/>
        <v>454.02</v>
      </c>
      <c r="T474" s="278">
        <v>71.34</v>
      </c>
      <c r="U474" s="278">
        <f t="shared" si="144"/>
        <v>214.02</v>
      </c>
      <c r="V474" s="278">
        <f t="shared" si="138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9"/>
        <v>338.41463414634148</v>
      </c>
      <c r="R475" s="278">
        <f t="shared" si="140"/>
        <v>416.25</v>
      </c>
      <c r="T475" s="306">
        <v>38.75</v>
      </c>
      <c r="U475" s="306">
        <f t="shared" si="144"/>
        <v>116.25</v>
      </c>
      <c r="V475" s="306">
        <f t="shared" si="138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9"/>
        <v>48.780487804878049</v>
      </c>
      <c r="R476" s="278">
        <f t="shared" si="140"/>
        <v>60</v>
      </c>
      <c r="T476" s="306"/>
      <c r="U476" s="306">
        <f t="shared" si="144"/>
        <v>0</v>
      </c>
      <c r="V476" s="306" t="b">
        <f t="shared" si="138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6.5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9"/>
        <v>195.1219512195122</v>
      </c>
      <c r="R477" s="278">
        <f t="shared" si="140"/>
        <v>240</v>
      </c>
      <c r="T477" s="332"/>
      <c r="U477" s="306">
        <f t="shared" si="144"/>
        <v>0</v>
      </c>
      <c r="V477" s="306" t="b">
        <f t="shared" si="138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T478" s="278"/>
      <c r="U478" s="278">
        <f t="shared" si="144"/>
        <v>0</v>
      </c>
      <c r="V478" s="278" t="b">
        <f t="shared" si="138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1102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9"/>
        <v>903.1219512195122</v>
      </c>
      <c r="R479" s="278">
        <f t="shared" si="140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38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1092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9"/>
        <v>416.21951219512198</v>
      </c>
      <c r="R480" s="278">
        <f t="shared" si="140"/>
        <v>511.95000000000005</v>
      </c>
      <c r="T480" s="278">
        <v>90.65</v>
      </c>
      <c r="U480" s="278">
        <f t="shared" si="144"/>
        <v>271.95000000000005</v>
      </c>
      <c r="V480" s="278">
        <f t="shared" si="138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1103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9"/>
        <v>903.1219512195122</v>
      </c>
      <c r="R481" s="278">
        <f t="shared" si="140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38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1092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9"/>
        <v>416.21951219512198</v>
      </c>
      <c r="R482" s="278">
        <f t="shared" si="140"/>
        <v>511.95000000000005</v>
      </c>
      <c r="T482" s="278">
        <v>90.65</v>
      </c>
      <c r="U482" s="278">
        <f t="shared" si="144"/>
        <v>271.95000000000005</v>
      </c>
      <c r="V482" s="278">
        <f t="shared" si="138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9"/>
        <v>303.1219512195122</v>
      </c>
      <c r="R483" s="278">
        <f t="shared" si="140"/>
        <v>372.84000000000003</v>
      </c>
      <c r="T483" s="278">
        <v>44.28</v>
      </c>
      <c r="U483" s="278">
        <f t="shared" si="144"/>
        <v>132.84</v>
      </c>
      <c r="V483" s="278">
        <f t="shared" si="138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9"/>
        <v>296.82926829268297</v>
      </c>
      <c r="R484" s="278">
        <f t="shared" si="140"/>
        <v>365.1</v>
      </c>
      <c r="T484" s="278">
        <v>41.7</v>
      </c>
      <c r="U484" s="278">
        <f t="shared" si="144"/>
        <v>125.10000000000001</v>
      </c>
      <c r="V484" s="278">
        <f t="shared" si="138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9"/>
        <v>0</v>
      </c>
      <c r="R485" s="278">
        <f t="shared" si="140"/>
        <v>0</v>
      </c>
      <c r="T485" s="278"/>
      <c r="U485" s="278">
        <f t="shared" si="144"/>
        <v>0</v>
      </c>
      <c r="V485" s="278" t="b">
        <f t="shared" si="138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9"/>
        <v>303.1219512195122</v>
      </c>
      <c r="R486" s="278">
        <f t="shared" si="140"/>
        <v>372.84000000000003</v>
      </c>
      <c r="T486" s="278">
        <v>44.28</v>
      </c>
      <c r="U486" s="278">
        <f t="shared" si="144"/>
        <v>132.84</v>
      </c>
      <c r="V486" s="278">
        <f t="shared" si="138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 ht="13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9"/>
        <v>0</v>
      </c>
      <c r="R487" s="278">
        <f t="shared" si="140"/>
        <v>0</v>
      </c>
      <c r="T487" s="278"/>
      <c r="U487" s="278">
        <f t="shared" si="144"/>
        <v>0</v>
      </c>
      <c r="V487" s="278" t="b">
        <f t="shared" si="138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9"/>
        <v>48.780487804878049</v>
      </c>
      <c r="R488" s="278">
        <f t="shared" si="140"/>
        <v>60</v>
      </c>
      <c r="T488" s="306"/>
      <c r="U488" s="306">
        <f t="shared" si="144"/>
        <v>0</v>
      </c>
      <c r="V488" s="306" t="b">
        <f t="shared" si="138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9"/>
        <v>48.780487804878049</v>
      </c>
      <c r="R489" s="278">
        <f t="shared" si="140"/>
        <v>60</v>
      </c>
      <c r="T489" s="306"/>
      <c r="U489" s="306">
        <f t="shared" si="144"/>
        <v>0</v>
      </c>
      <c r="V489" s="306" t="b">
        <f t="shared" si="138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9"/>
        <v>48.780487804878049</v>
      </c>
      <c r="R490" s="278">
        <f t="shared" si="140"/>
        <v>60</v>
      </c>
      <c r="T490" s="306"/>
      <c r="U490" s="306">
        <f t="shared" si="144"/>
        <v>0</v>
      </c>
      <c r="V490" s="306" t="b">
        <f t="shared" si="138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9"/>
        <v>97.560975609756099</v>
      </c>
      <c r="R491" s="278">
        <f t="shared" si="140"/>
        <v>120</v>
      </c>
      <c r="T491" s="306"/>
      <c r="U491" s="306">
        <f t="shared" si="144"/>
        <v>0</v>
      </c>
      <c r="V491" s="306" t="b">
        <f t="shared" si="138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9"/>
        <v>195.1219512195122</v>
      </c>
      <c r="R492" s="278">
        <f t="shared" si="140"/>
        <v>240</v>
      </c>
      <c r="T492" s="306"/>
      <c r="U492" s="306">
        <f t="shared" si="144"/>
        <v>0</v>
      </c>
      <c r="V492" s="306" t="b">
        <f t="shared" si="138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9"/>
        <v>48.780487804878049</v>
      </c>
      <c r="R493" s="278">
        <f t="shared" si="140"/>
        <v>60</v>
      </c>
      <c r="T493" s="306"/>
      <c r="U493" s="306">
        <f t="shared" si="144"/>
        <v>0</v>
      </c>
      <c r="V493" s="306" t="b">
        <f t="shared" si="138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9"/>
        <v>97.560975609756099</v>
      </c>
      <c r="R494" s="278">
        <f t="shared" si="140"/>
        <v>120</v>
      </c>
      <c r="T494" s="306"/>
      <c r="U494" s="306">
        <f t="shared" si="144"/>
        <v>0</v>
      </c>
      <c r="V494" s="306" t="b">
        <f t="shared" si="138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9"/>
        <v>48.780487804878049</v>
      </c>
      <c r="R495" s="278">
        <f t="shared" si="140"/>
        <v>60</v>
      </c>
      <c r="T495" s="306"/>
      <c r="U495" s="306">
        <f t="shared" si="144"/>
        <v>0</v>
      </c>
      <c r="V495" s="306" t="b">
        <f t="shared" si="138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9"/>
        <v>48.780487804878049</v>
      </c>
      <c r="R496" s="278">
        <f t="shared" si="140"/>
        <v>60</v>
      </c>
      <c r="T496" s="306"/>
      <c r="U496" s="306">
        <f t="shared" si="144"/>
        <v>0</v>
      </c>
      <c r="V496" s="306" t="b">
        <f t="shared" si="138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9"/>
        <v>48.780487804878049</v>
      </c>
      <c r="R497" s="278">
        <f t="shared" si="140"/>
        <v>60</v>
      </c>
      <c r="T497" s="306"/>
      <c r="U497" s="306">
        <f t="shared" si="144"/>
        <v>0</v>
      </c>
      <c r="V497" s="306" t="b">
        <f t="shared" si="138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9"/>
        <v>48.780487804878049</v>
      </c>
      <c r="R498" s="278">
        <f t="shared" si="140"/>
        <v>60</v>
      </c>
      <c r="T498" s="306"/>
      <c r="U498" s="306">
        <f t="shared" si="144"/>
        <v>0</v>
      </c>
      <c r="V498" s="306" t="b">
        <f t="shared" si="138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9"/>
        <v>48.780487804878049</v>
      </c>
      <c r="R499" s="278">
        <f t="shared" si="140"/>
        <v>60</v>
      </c>
      <c r="T499" s="306"/>
      <c r="U499" s="306">
        <f t="shared" si="144"/>
        <v>0</v>
      </c>
      <c r="V499" s="306" t="b">
        <f t="shared" si="138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9"/>
        <v>48.780487804878049</v>
      </c>
      <c r="R500" s="278">
        <f t="shared" si="140"/>
        <v>60</v>
      </c>
      <c r="T500" s="306"/>
      <c r="U500" s="306">
        <f t="shared" si="144"/>
        <v>0</v>
      </c>
      <c r="V500" s="306" t="b">
        <f t="shared" si="138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9"/>
        <v>48.780487804878049</v>
      </c>
      <c r="R501" s="278">
        <f t="shared" si="140"/>
        <v>60</v>
      </c>
      <c r="T501" s="306"/>
      <c r="U501" s="306">
        <f t="shared" si="144"/>
        <v>0</v>
      </c>
      <c r="V501" s="306" t="b">
        <f t="shared" si="138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9"/>
        <v>48.780487804878049</v>
      </c>
      <c r="R502" s="278">
        <f t="shared" si="140"/>
        <v>60</v>
      </c>
      <c r="T502" s="306"/>
      <c r="U502" s="306">
        <f t="shared" si="144"/>
        <v>0</v>
      </c>
      <c r="V502" s="306" t="b">
        <f t="shared" si="138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9"/>
        <v>48.780487804878049</v>
      </c>
      <c r="R503" s="278">
        <f t="shared" si="140"/>
        <v>60</v>
      </c>
      <c r="T503" s="306"/>
      <c r="U503" s="306">
        <f t="shared" si="144"/>
        <v>0</v>
      </c>
      <c r="V503" s="306" t="b">
        <f t="shared" si="138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9"/>
        <v>48.780487804878049</v>
      </c>
      <c r="R504" s="278">
        <f t="shared" si="140"/>
        <v>60</v>
      </c>
      <c r="T504" s="306"/>
      <c r="U504" s="306">
        <f t="shared" si="144"/>
        <v>0</v>
      </c>
      <c r="V504" s="306" t="b">
        <f t="shared" si="138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9"/>
        <v>48.780487804878049</v>
      </c>
      <c r="R505" s="278">
        <f t="shared" si="140"/>
        <v>60</v>
      </c>
      <c r="T505" s="306"/>
      <c r="U505" s="306">
        <f t="shared" si="144"/>
        <v>0</v>
      </c>
      <c r="V505" s="306" t="b">
        <f t="shared" si="138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9"/>
        <v>48.780487804878049</v>
      </c>
      <c r="R506" s="278">
        <f t="shared" si="140"/>
        <v>60</v>
      </c>
      <c r="T506" s="306"/>
      <c r="U506" s="306">
        <f t="shared" si="144"/>
        <v>0</v>
      </c>
      <c r="V506" s="306" t="b">
        <f t="shared" si="138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9"/>
        <v>48.780487804878049</v>
      </c>
      <c r="R507" s="278">
        <f t="shared" si="140"/>
        <v>60</v>
      </c>
      <c r="T507" s="306"/>
      <c r="U507" s="306">
        <f t="shared" si="144"/>
        <v>0</v>
      </c>
      <c r="V507" s="306" t="b">
        <f t="shared" si="138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9"/>
        <v>48.780487804878049</v>
      </c>
      <c r="R508" s="278">
        <f t="shared" si="140"/>
        <v>60</v>
      </c>
      <c r="T508" s="306"/>
      <c r="U508" s="306">
        <f t="shared" si="144"/>
        <v>0</v>
      </c>
      <c r="V508" s="306" t="b">
        <f t="shared" si="138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9"/>
        <v>48.780487804878049</v>
      </c>
      <c r="R509" s="278">
        <f t="shared" si="140"/>
        <v>60</v>
      </c>
      <c r="T509" s="306"/>
      <c r="U509" s="306">
        <f t="shared" si="144"/>
        <v>0</v>
      </c>
      <c r="V509" s="306" t="b">
        <f t="shared" si="138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9"/>
        <v>48.780487804878049</v>
      </c>
      <c r="R510" s="278">
        <f t="shared" si="140"/>
        <v>60</v>
      </c>
      <c r="T510" s="306"/>
      <c r="U510" s="306">
        <f t="shared" si="144"/>
        <v>0</v>
      </c>
      <c r="V510" s="306" t="b">
        <f t="shared" si="138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9"/>
        <v>48.780487804878049</v>
      </c>
      <c r="R511" s="278">
        <f t="shared" si="140"/>
        <v>60</v>
      </c>
      <c r="T511" s="306"/>
      <c r="U511" s="306">
        <f t="shared" si="144"/>
        <v>0</v>
      </c>
      <c r="V511" s="306" t="b">
        <f t="shared" si="138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9"/>
        <v>97.560975609756099</v>
      </c>
      <c r="R512" s="278">
        <f t="shared" si="140"/>
        <v>120</v>
      </c>
      <c r="T512" s="306"/>
      <c r="U512" s="306">
        <f t="shared" si="144"/>
        <v>0</v>
      </c>
      <c r="V512" s="306" t="b">
        <f t="shared" si="138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9"/>
        <v>48.780487804878049</v>
      </c>
      <c r="R513" s="278">
        <f t="shared" si="140"/>
        <v>60</v>
      </c>
      <c r="T513" s="332"/>
      <c r="U513" s="306">
        <f t="shared" si="144"/>
        <v>0</v>
      </c>
      <c r="V513" s="306" t="b">
        <f t="shared" si="138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9"/>
        <v>48.780487804878049</v>
      </c>
      <c r="R514" s="278">
        <f t="shared" si="140"/>
        <v>60</v>
      </c>
      <c r="T514" s="332"/>
      <c r="U514" s="306">
        <f t="shared" si="144"/>
        <v>0</v>
      </c>
      <c r="V514" s="306" t="b">
        <f t="shared" si="138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T515" s="278"/>
      <c r="U515" s="278">
        <f t="shared" si="144"/>
        <v>0</v>
      </c>
      <c r="V515" s="278" t="b">
        <f t="shared" si="138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9"/>
        <v>295.92682926829269</v>
      </c>
      <c r="R516" s="278">
        <f t="shared" si="140"/>
        <v>363.99</v>
      </c>
      <c r="T516" s="278">
        <v>41.33</v>
      </c>
      <c r="U516" s="278">
        <f t="shared" si="144"/>
        <v>123.99</v>
      </c>
      <c r="V516" s="278">
        <f t="shared" si="138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9"/>
        <v>0</v>
      </c>
      <c r="R517" s="278">
        <f t="shared" si="140"/>
        <v>0</v>
      </c>
      <c r="T517" s="278"/>
      <c r="U517" s="278">
        <f t="shared" si="144"/>
        <v>0</v>
      </c>
      <c r="V517" s="278" t="b">
        <f t="shared" si="138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9"/>
        <v>405.12195121951214</v>
      </c>
      <c r="R518" s="278">
        <f t="shared" si="140"/>
        <v>498.29999999999995</v>
      </c>
      <c r="T518" s="278">
        <v>86.1</v>
      </c>
      <c r="U518" s="278">
        <f t="shared" si="144"/>
        <v>258.29999999999995</v>
      </c>
      <c r="V518" s="278">
        <f t="shared" ref="V518:V581" si="177">IF(U518&gt;0,$AD$3*$AD$7)</f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8">R519/1.23</f>
        <v>0</v>
      </c>
      <c r="R519" s="278">
        <f t="shared" ref="R519:R582" si="179">X519</f>
        <v>0</v>
      </c>
      <c r="T519" s="278"/>
      <c r="U519" s="278">
        <f t="shared" si="144"/>
        <v>0</v>
      </c>
      <c r="V519" s="278" t="b">
        <f t="shared" si="177"/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8"/>
        <v>903.1219512195122</v>
      </c>
      <c r="R520" s="278">
        <f t="shared" si="179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7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8"/>
        <v>903.1219512195122</v>
      </c>
      <c r="R521" s="278">
        <f t="shared" si="179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7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 ht="13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8"/>
        <v>0</v>
      </c>
      <c r="R522" s="278">
        <f t="shared" si="179"/>
        <v>0</v>
      </c>
      <c r="T522" s="278"/>
      <c r="U522" s="278">
        <f t="shared" si="184"/>
        <v>0</v>
      </c>
      <c r="V522" s="278" t="b">
        <f t="shared" si="177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8"/>
        <v>2585.3658536585367</v>
      </c>
      <c r="R523" s="278">
        <f t="shared" si="179"/>
        <v>3180</v>
      </c>
      <c r="T523" s="306"/>
      <c r="U523" s="306">
        <f t="shared" si="184"/>
        <v>0</v>
      </c>
      <c r="V523" s="306" t="b">
        <f t="shared" si="177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8"/>
        <v>48.780487804878049</v>
      </c>
      <c r="R524" s="278">
        <f t="shared" si="179"/>
        <v>60</v>
      </c>
      <c r="T524" s="306"/>
      <c r="U524" s="306">
        <f t="shared" si="184"/>
        <v>0</v>
      </c>
      <c r="V524" s="306" t="b">
        <f t="shared" si="177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8"/>
        <v>48.780487804878049</v>
      </c>
      <c r="R525" s="278">
        <f t="shared" si="179"/>
        <v>60</v>
      </c>
      <c r="T525" s="306"/>
      <c r="U525" s="306">
        <f t="shared" si="184"/>
        <v>0</v>
      </c>
      <c r="V525" s="306" t="b">
        <f t="shared" si="177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8"/>
        <v>48.780487804878049</v>
      </c>
      <c r="R526" s="278">
        <f t="shared" si="179"/>
        <v>60</v>
      </c>
      <c r="T526" s="306"/>
      <c r="U526" s="306">
        <f t="shared" si="184"/>
        <v>0</v>
      </c>
      <c r="V526" s="306" t="b">
        <f t="shared" si="177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8"/>
        <v>48.780487804878049</v>
      </c>
      <c r="R527" s="278">
        <f t="shared" si="179"/>
        <v>60</v>
      </c>
      <c r="T527" s="306"/>
      <c r="U527" s="306">
        <f t="shared" si="184"/>
        <v>0</v>
      </c>
      <c r="V527" s="306" t="b">
        <f t="shared" si="177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8"/>
        <v>48.780487804878049</v>
      </c>
      <c r="R528" s="278">
        <f t="shared" si="179"/>
        <v>60</v>
      </c>
      <c r="T528" s="306"/>
      <c r="U528" s="306">
        <f t="shared" si="184"/>
        <v>0</v>
      </c>
      <c r="V528" s="306" t="b">
        <f t="shared" si="177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8"/>
        <v>48.780487804878049</v>
      </c>
      <c r="R529" s="278">
        <f t="shared" si="179"/>
        <v>60</v>
      </c>
      <c r="T529" s="306"/>
      <c r="U529" s="306">
        <f t="shared" si="184"/>
        <v>0</v>
      </c>
      <c r="V529" s="306" t="b">
        <f t="shared" si="177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8"/>
        <v>97.560975609756099</v>
      </c>
      <c r="R530" s="278">
        <f t="shared" si="179"/>
        <v>120</v>
      </c>
      <c r="T530" s="306"/>
      <c r="U530" s="306">
        <f t="shared" si="184"/>
        <v>0</v>
      </c>
      <c r="V530" s="306" t="b">
        <f t="shared" si="177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8"/>
        <v>97.560975609756099</v>
      </c>
      <c r="R531" s="278">
        <f t="shared" si="179"/>
        <v>120</v>
      </c>
      <c r="T531" s="306"/>
      <c r="U531" s="306">
        <f t="shared" si="184"/>
        <v>0</v>
      </c>
      <c r="V531" s="306" t="b">
        <f t="shared" si="177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8"/>
        <v>48.780487804878049</v>
      </c>
      <c r="R532" s="278">
        <f t="shared" si="179"/>
        <v>60</v>
      </c>
      <c r="T532" s="306"/>
      <c r="U532" s="306">
        <f t="shared" si="184"/>
        <v>0</v>
      </c>
      <c r="V532" s="306" t="b">
        <f t="shared" si="177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8"/>
        <v>48.780487804878049</v>
      </c>
      <c r="R533" s="278">
        <f t="shared" si="179"/>
        <v>60</v>
      </c>
      <c r="T533" s="332"/>
      <c r="U533" s="306">
        <f t="shared" si="184"/>
        <v>0</v>
      </c>
      <c r="V533" s="306" t="b">
        <f t="shared" si="177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T534" s="278"/>
      <c r="U534" s="278">
        <f t="shared" si="184"/>
        <v>0</v>
      </c>
      <c r="V534" s="278" t="b">
        <f t="shared" si="177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8"/>
        <v>330.1219512195122</v>
      </c>
      <c r="R535" s="278">
        <f t="shared" si="179"/>
        <v>406.05</v>
      </c>
      <c r="T535" s="278">
        <v>55.35</v>
      </c>
      <c r="U535" s="278">
        <f t="shared" si="184"/>
        <v>166.05</v>
      </c>
      <c r="V535" s="278">
        <f t="shared" si="177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8"/>
        <v>0</v>
      </c>
      <c r="R536" s="278">
        <f t="shared" si="179"/>
        <v>0</v>
      </c>
      <c r="T536" s="278"/>
      <c r="U536" s="278">
        <f t="shared" si="184"/>
        <v>0</v>
      </c>
      <c r="V536" s="278" t="b">
        <f t="shared" si="177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8"/>
        <v>273.1219512195122</v>
      </c>
      <c r="R537" s="278">
        <f t="shared" si="179"/>
        <v>335.94</v>
      </c>
      <c r="T537" s="278">
        <v>31.98</v>
      </c>
      <c r="U537" s="278">
        <f t="shared" si="184"/>
        <v>95.94</v>
      </c>
      <c r="V537" s="278">
        <f t="shared" si="177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8"/>
        <v>0</v>
      </c>
      <c r="R538" s="278">
        <f t="shared" si="179"/>
        <v>0</v>
      </c>
      <c r="T538" s="278"/>
      <c r="U538" s="278">
        <f t="shared" si="184"/>
        <v>0</v>
      </c>
      <c r="V538" s="278" t="b">
        <f t="shared" si="177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8"/>
        <v>273.1219512195122</v>
      </c>
      <c r="R539" s="278">
        <f t="shared" si="179"/>
        <v>335.94</v>
      </c>
      <c r="T539" s="278">
        <v>31.98</v>
      </c>
      <c r="U539" s="278">
        <f t="shared" si="184"/>
        <v>95.94</v>
      </c>
      <c r="V539" s="278">
        <f t="shared" si="177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8"/>
        <v>0</v>
      </c>
      <c r="R540" s="278">
        <f t="shared" si="179"/>
        <v>0</v>
      </c>
      <c r="T540" s="278"/>
      <c r="U540" s="278">
        <f t="shared" si="184"/>
        <v>0</v>
      </c>
      <c r="V540" s="278" t="b">
        <f t="shared" si="177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8"/>
        <v>330.1219512195122</v>
      </c>
      <c r="R541" s="278">
        <f t="shared" si="179"/>
        <v>406.05</v>
      </c>
      <c r="T541" s="278">
        <v>55.35</v>
      </c>
      <c r="U541" s="278">
        <f t="shared" si="184"/>
        <v>166.05</v>
      </c>
      <c r="V541" s="278">
        <f t="shared" si="177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8"/>
        <v>0</v>
      </c>
      <c r="R542" s="278">
        <f t="shared" si="179"/>
        <v>0</v>
      </c>
      <c r="T542" s="278"/>
      <c r="U542" s="278">
        <f t="shared" si="184"/>
        <v>0</v>
      </c>
      <c r="V542" s="278" t="b">
        <f t="shared" si="177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8"/>
        <v>330.1219512195122</v>
      </c>
      <c r="R543" s="278">
        <f t="shared" si="179"/>
        <v>406.05</v>
      </c>
      <c r="T543" s="278">
        <v>55.35</v>
      </c>
      <c r="U543" s="278">
        <f t="shared" si="184"/>
        <v>166.05</v>
      </c>
      <c r="V543" s="278">
        <f t="shared" si="177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8"/>
        <v>0</v>
      </c>
      <c r="R544" s="278">
        <f t="shared" si="179"/>
        <v>0</v>
      </c>
      <c r="T544" s="278"/>
      <c r="U544" s="278">
        <f t="shared" si="184"/>
        <v>0</v>
      </c>
      <c r="V544" s="278" t="b">
        <f t="shared" si="177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8"/>
        <v>330.1219512195122</v>
      </c>
      <c r="R545" s="278">
        <f t="shared" si="179"/>
        <v>406.05</v>
      </c>
      <c r="T545" s="278">
        <v>55.35</v>
      </c>
      <c r="U545" s="278">
        <f t="shared" si="184"/>
        <v>166.05</v>
      </c>
      <c r="V545" s="278">
        <f t="shared" si="177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8"/>
        <v>0</v>
      </c>
      <c r="R546" s="278">
        <f t="shared" si="179"/>
        <v>0</v>
      </c>
      <c r="T546" s="278"/>
      <c r="U546" s="278">
        <f t="shared" si="184"/>
        <v>0</v>
      </c>
      <c r="V546" s="278" t="b">
        <f t="shared" si="177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8"/>
        <v>330.1219512195122</v>
      </c>
      <c r="R547" s="278">
        <f t="shared" si="179"/>
        <v>406.05</v>
      </c>
      <c r="T547" s="278">
        <v>55.35</v>
      </c>
      <c r="U547" s="278">
        <f t="shared" si="184"/>
        <v>166.05</v>
      </c>
      <c r="V547" s="278">
        <f t="shared" si="177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8"/>
        <v>0</v>
      </c>
      <c r="R548" s="278">
        <f t="shared" si="179"/>
        <v>0</v>
      </c>
      <c r="T548" s="278"/>
      <c r="U548" s="278">
        <f t="shared" si="184"/>
        <v>0</v>
      </c>
      <c r="V548" s="278" t="b">
        <f t="shared" si="177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8"/>
        <v>330.1219512195122</v>
      </c>
      <c r="R549" s="278">
        <f t="shared" si="179"/>
        <v>406.05</v>
      </c>
      <c r="T549" s="278">
        <v>55.35</v>
      </c>
      <c r="U549" s="278">
        <f t="shared" si="184"/>
        <v>166.05</v>
      </c>
      <c r="V549" s="278">
        <f t="shared" si="177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8"/>
        <v>0</v>
      </c>
      <c r="R550" s="278">
        <f t="shared" si="179"/>
        <v>0</v>
      </c>
      <c r="T550" s="278"/>
      <c r="U550" s="278">
        <f t="shared" si="184"/>
        <v>0</v>
      </c>
      <c r="V550" s="278" t="b">
        <f t="shared" si="177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8"/>
        <v>273.1219512195122</v>
      </c>
      <c r="R551" s="278">
        <f t="shared" si="179"/>
        <v>335.94</v>
      </c>
      <c r="T551" s="278">
        <v>31.98</v>
      </c>
      <c r="U551" s="278">
        <f t="shared" si="184"/>
        <v>95.94</v>
      </c>
      <c r="V551" s="278">
        <f t="shared" si="177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8"/>
        <v>0</v>
      </c>
      <c r="R552" s="278">
        <f t="shared" si="179"/>
        <v>0</v>
      </c>
      <c r="T552" s="278"/>
      <c r="U552" s="278">
        <f t="shared" si="184"/>
        <v>0</v>
      </c>
      <c r="V552" s="278" t="b">
        <f t="shared" si="177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8"/>
        <v>0</v>
      </c>
      <c r="R553" s="278">
        <f t="shared" si="179"/>
        <v>0</v>
      </c>
      <c r="T553" s="278"/>
      <c r="U553" s="278">
        <f t="shared" si="184"/>
        <v>0</v>
      </c>
      <c r="V553" s="278" t="b">
        <f t="shared" si="177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8"/>
        <v>0</v>
      </c>
      <c r="R554" s="278">
        <f t="shared" si="179"/>
        <v>0</v>
      </c>
      <c r="T554" s="278"/>
      <c r="U554" s="278">
        <f t="shared" si="184"/>
        <v>0</v>
      </c>
      <c r="V554" s="278" t="b">
        <f t="shared" si="177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8"/>
        <v>0</v>
      </c>
      <c r="R555" s="278">
        <f t="shared" si="179"/>
        <v>0</v>
      </c>
      <c r="T555" s="278"/>
      <c r="U555" s="278">
        <f t="shared" si="184"/>
        <v>0</v>
      </c>
      <c r="V555" s="278" t="b">
        <f t="shared" si="177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8"/>
        <v>300.1219512195122</v>
      </c>
      <c r="R556" s="278">
        <f t="shared" si="179"/>
        <v>369.15</v>
      </c>
      <c r="T556" s="278">
        <v>43.05</v>
      </c>
      <c r="U556" s="278">
        <f t="shared" si="184"/>
        <v>129.14999999999998</v>
      </c>
      <c r="V556" s="278">
        <f t="shared" si="177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8"/>
        <v>0</v>
      </c>
      <c r="R557" s="278">
        <f t="shared" si="179"/>
        <v>0</v>
      </c>
      <c r="T557" s="278"/>
      <c r="U557" s="278">
        <f t="shared" si="184"/>
        <v>0</v>
      </c>
      <c r="V557" s="278" t="b">
        <f t="shared" si="177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8"/>
        <v>0</v>
      </c>
      <c r="R558" s="278">
        <f t="shared" si="179"/>
        <v>0</v>
      </c>
      <c r="T558" s="278"/>
      <c r="U558" s="278">
        <f t="shared" si="184"/>
        <v>0</v>
      </c>
      <c r="V558" s="278" t="b">
        <f t="shared" si="177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8"/>
        <v>48.780487804878049</v>
      </c>
      <c r="R559" s="278">
        <f t="shared" si="179"/>
        <v>60</v>
      </c>
      <c r="T559" s="306"/>
      <c r="U559" s="306">
        <f t="shared" si="184"/>
        <v>0</v>
      </c>
      <c r="V559" s="306" t="b">
        <f t="shared" si="177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 ht="13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8"/>
        <v>0</v>
      </c>
      <c r="R560" s="278">
        <f t="shared" si="179"/>
        <v>0</v>
      </c>
      <c r="T560" s="278"/>
      <c r="U560" s="278">
        <f t="shared" si="184"/>
        <v>0</v>
      </c>
      <c r="V560" s="278" t="b">
        <f t="shared" si="177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8"/>
        <v>48.780487804878049</v>
      </c>
      <c r="R561" s="278">
        <f t="shared" si="179"/>
        <v>60</v>
      </c>
      <c r="T561" s="306"/>
      <c r="U561" s="306">
        <f t="shared" si="184"/>
        <v>0</v>
      </c>
      <c r="V561" s="306" t="b">
        <f t="shared" si="177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8"/>
        <v>48.780487804878049</v>
      </c>
      <c r="R562" s="278">
        <f t="shared" si="179"/>
        <v>60</v>
      </c>
      <c r="T562" s="306"/>
      <c r="U562" s="306">
        <f t="shared" si="184"/>
        <v>0</v>
      </c>
      <c r="V562" s="306" t="b">
        <f t="shared" si="177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8"/>
        <v>48.780487804878049</v>
      </c>
      <c r="R563" s="278">
        <f t="shared" si="179"/>
        <v>60</v>
      </c>
      <c r="T563" s="306"/>
      <c r="U563" s="306">
        <f t="shared" si="184"/>
        <v>0</v>
      </c>
      <c r="V563" s="306" t="b">
        <f t="shared" si="177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8"/>
        <v>48.780487804878049</v>
      </c>
      <c r="R564" s="278">
        <f t="shared" si="179"/>
        <v>60</v>
      </c>
      <c r="T564" s="306"/>
      <c r="U564" s="306">
        <f t="shared" si="184"/>
        <v>0</v>
      </c>
      <c r="V564" s="306" t="b">
        <f t="shared" si="177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8"/>
        <v>48.780487804878049</v>
      </c>
      <c r="R565" s="278">
        <f t="shared" si="179"/>
        <v>60</v>
      </c>
      <c r="T565" s="306"/>
      <c r="U565" s="306">
        <f t="shared" si="184"/>
        <v>0</v>
      </c>
      <c r="V565" s="306" t="b">
        <f t="shared" si="177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8"/>
        <v>48.780487804878049</v>
      </c>
      <c r="R566" s="278">
        <f t="shared" si="179"/>
        <v>60</v>
      </c>
      <c r="T566" s="306"/>
      <c r="U566" s="306">
        <f t="shared" si="184"/>
        <v>0</v>
      </c>
      <c r="V566" s="306" t="b">
        <f t="shared" si="177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8"/>
        <v>48.780487804878049</v>
      </c>
      <c r="R567" s="278">
        <f t="shared" si="179"/>
        <v>60</v>
      </c>
      <c r="T567" s="306"/>
      <c r="U567" s="306">
        <f t="shared" si="184"/>
        <v>0</v>
      </c>
      <c r="V567" s="306" t="b">
        <f t="shared" si="177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8"/>
        <v>48.780487804878049</v>
      </c>
      <c r="R568" s="278">
        <f t="shared" si="179"/>
        <v>60</v>
      </c>
      <c r="T568" s="306"/>
      <c r="U568" s="306">
        <f t="shared" si="184"/>
        <v>0</v>
      </c>
      <c r="V568" s="306" t="b">
        <f t="shared" si="177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8"/>
        <v>48.780487804878049</v>
      </c>
      <c r="R569" s="278">
        <f t="shared" si="179"/>
        <v>60</v>
      </c>
      <c r="T569" s="306"/>
      <c r="U569" s="306">
        <f t="shared" si="184"/>
        <v>0</v>
      </c>
      <c r="V569" s="306" t="b">
        <f t="shared" si="177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8"/>
        <v>146.34146341463415</v>
      </c>
      <c r="R570" s="278">
        <f t="shared" si="179"/>
        <v>180</v>
      </c>
      <c r="T570" s="306"/>
      <c r="U570" s="306">
        <f t="shared" si="184"/>
        <v>0</v>
      </c>
      <c r="V570" s="306" t="b">
        <f t="shared" si="177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8"/>
        <v>97.560975609756099</v>
      </c>
      <c r="R571" s="278">
        <f t="shared" si="179"/>
        <v>120</v>
      </c>
      <c r="T571" s="306"/>
      <c r="U571" s="306">
        <f t="shared" si="184"/>
        <v>0</v>
      </c>
      <c r="V571" s="306" t="b">
        <f t="shared" si="177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8"/>
        <v>48.780487804878049</v>
      </c>
      <c r="R572" s="278">
        <f t="shared" si="179"/>
        <v>60</v>
      </c>
      <c r="T572" s="306"/>
      <c r="U572" s="306">
        <f t="shared" si="184"/>
        <v>0</v>
      </c>
      <c r="V572" s="306" t="b">
        <f t="shared" si="177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8"/>
        <v>48.780487804878049</v>
      </c>
      <c r="R573" s="278">
        <f t="shared" si="179"/>
        <v>60</v>
      </c>
      <c r="T573" s="306"/>
      <c r="U573" s="306">
        <f t="shared" si="184"/>
        <v>0</v>
      </c>
      <c r="V573" s="306" t="b">
        <f t="shared" si="177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8"/>
        <v>97.560975609756099</v>
      </c>
      <c r="R574" s="278">
        <f t="shared" si="179"/>
        <v>120</v>
      </c>
      <c r="T574" s="306"/>
      <c r="U574" s="306">
        <f t="shared" si="184"/>
        <v>0</v>
      </c>
      <c r="V574" s="306" t="b">
        <f t="shared" si="177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8"/>
        <v>48.780487804878049</v>
      </c>
      <c r="R575" s="278">
        <f t="shared" si="179"/>
        <v>60</v>
      </c>
      <c r="T575" s="306"/>
      <c r="U575" s="306">
        <f t="shared" si="184"/>
        <v>0</v>
      </c>
      <c r="V575" s="306" t="b">
        <f t="shared" si="177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8"/>
        <v>48.780487804878049</v>
      </c>
      <c r="R576" s="278">
        <f t="shared" si="179"/>
        <v>60</v>
      </c>
      <c r="T576" s="306"/>
      <c r="U576" s="306">
        <f t="shared" si="184"/>
        <v>0</v>
      </c>
      <c r="V576" s="306" t="b">
        <f t="shared" si="177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8"/>
        <v>48.780487804878049</v>
      </c>
      <c r="R577" s="278">
        <f t="shared" si="179"/>
        <v>60</v>
      </c>
      <c r="T577" s="332"/>
      <c r="U577" s="306">
        <f t="shared" si="184"/>
        <v>0</v>
      </c>
      <c r="V577" s="306" t="b">
        <f t="shared" si="177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T578" s="278"/>
      <c r="U578" s="278">
        <f t="shared" si="184"/>
        <v>0</v>
      </c>
      <c r="V578" s="278" t="b">
        <f t="shared" si="177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8"/>
        <v>1257.1219512195123</v>
      </c>
      <c r="R579" s="278">
        <f t="shared" si="179"/>
        <v>1546.26</v>
      </c>
      <c r="T579" s="278">
        <v>435.42</v>
      </c>
      <c r="U579" s="278">
        <f t="shared" si="184"/>
        <v>1306.26</v>
      </c>
      <c r="V579" s="278">
        <f t="shared" si="177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8"/>
        <v>416.51219512195121</v>
      </c>
      <c r="R580" s="278">
        <f t="shared" si="179"/>
        <v>512.30999999999995</v>
      </c>
      <c r="T580" s="278">
        <v>90.77</v>
      </c>
      <c r="U580" s="278">
        <f t="shared" si="184"/>
        <v>272.31</v>
      </c>
      <c r="V580" s="278">
        <f t="shared" si="177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 ht="13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8"/>
        <v>0</v>
      </c>
      <c r="R581" s="278">
        <f t="shared" si="179"/>
        <v>0</v>
      </c>
      <c r="T581" s="278"/>
      <c r="U581" s="278">
        <f t="shared" si="184"/>
        <v>0</v>
      </c>
      <c r="V581" s="278" t="b">
        <f t="shared" si="177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8"/>
        <v>48.780487804878049</v>
      </c>
      <c r="R582" s="278">
        <f t="shared" si="179"/>
        <v>60</v>
      </c>
      <c r="T582" s="306"/>
      <c r="U582" s="306">
        <f t="shared" si="184"/>
        <v>0</v>
      </c>
      <c r="V582" s="306" t="b">
        <f t="shared" ref="V582:V645" si="213">IF(U582&gt;0,$AD$3*$AD$7)</f>
        <v>0</v>
      </c>
      <c r="W582" s="306">
        <f t="shared" ref="W582:W591" si="214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5">R583/1.23</f>
        <v>48.780487804878049</v>
      </c>
      <c r="R583" s="278">
        <f t="shared" ref="R583:R646" si="216">X583</f>
        <v>60</v>
      </c>
      <c r="T583" s="306"/>
      <c r="U583" s="306">
        <f t="shared" si="184"/>
        <v>0</v>
      </c>
      <c r="V583" s="306" t="b">
        <f t="shared" si="213"/>
        <v>0</v>
      </c>
      <c r="W583" s="306">
        <f t="shared" si="214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5"/>
        <v>48.780487804878049</v>
      </c>
      <c r="R584" s="278">
        <f t="shared" si="216"/>
        <v>60</v>
      </c>
      <c r="T584" s="306"/>
      <c r="U584" s="306">
        <f t="shared" ref="U584:U647" si="219">T584*$AD$9</f>
        <v>0</v>
      </c>
      <c r="V584" s="306" t="b">
        <f t="shared" si="213"/>
        <v>0</v>
      </c>
      <c r="W584" s="306">
        <f t="shared" si="214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5"/>
        <v>48.780487804878049</v>
      </c>
      <c r="R585" s="278">
        <f t="shared" si="216"/>
        <v>60</v>
      </c>
      <c r="T585" s="306"/>
      <c r="U585" s="306">
        <f t="shared" si="219"/>
        <v>0</v>
      </c>
      <c r="V585" s="306" t="b">
        <f t="shared" si="213"/>
        <v>0</v>
      </c>
      <c r="W585" s="306">
        <f t="shared" si="214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5"/>
        <v>48.780487804878049</v>
      </c>
      <c r="R586" s="278">
        <f t="shared" si="216"/>
        <v>60</v>
      </c>
      <c r="T586" s="306"/>
      <c r="U586" s="306">
        <f t="shared" si="219"/>
        <v>0</v>
      </c>
      <c r="V586" s="306" t="b">
        <f t="shared" si="213"/>
        <v>0</v>
      </c>
      <c r="W586" s="306">
        <f t="shared" si="214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5"/>
        <v>48.780487804878049</v>
      </c>
      <c r="R587" s="278">
        <f t="shared" si="216"/>
        <v>60</v>
      </c>
      <c r="T587" s="306"/>
      <c r="U587" s="306">
        <f t="shared" si="219"/>
        <v>0</v>
      </c>
      <c r="V587" s="306" t="b">
        <f t="shared" si="213"/>
        <v>0</v>
      </c>
      <c r="W587" s="306">
        <f t="shared" si="214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5"/>
        <v>48.780487804878049</v>
      </c>
      <c r="R588" s="278">
        <f t="shared" si="216"/>
        <v>60</v>
      </c>
      <c r="T588" s="306"/>
      <c r="U588" s="306">
        <f t="shared" si="219"/>
        <v>0</v>
      </c>
      <c r="V588" s="306" t="b">
        <f t="shared" si="213"/>
        <v>0</v>
      </c>
      <c r="W588" s="306">
        <f t="shared" si="214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5"/>
        <v>48.780487804878049</v>
      </c>
      <c r="R589" s="278">
        <f t="shared" si="216"/>
        <v>60</v>
      </c>
      <c r="T589" s="306"/>
      <c r="U589" s="306">
        <f t="shared" si="219"/>
        <v>0</v>
      </c>
      <c r="V589" s="306" t="b">
        <f t="shared" si="213"/>
        <v>0</v>
      </c>
      <c r="W589" s="306">
        <f t="shared" si="214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5"/>
        <v>48.780487804878049</v>
      </c>
      <c r="R590" s="278">
        <f t="shared" si="216"/>
        <v>60</v>
      </c>
      <c r="T590" s="306"/>
      <c r="U590" s="306">
        <f t="shared" si="219"/>
        <v>0</v>
      </c>
      <c r="V590" s="306" t="b">
        <f t="shared" si="213"/>
        <v>0</v>
      </c>
      <c r="W590" s="306">
        <f t="shared" si="214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5"/>
        <v>48.780487804878049</v>
      </c>
      <c r="R591" s="278">
        <f t="shared" si="216"/>
        <v>60</v>
      </c>
      <c r="T591" s="332"/>
      <c r="U591" s="306">
        <f t="shared" si="219"/>
        <v>0</v>
      </c>
      <c r="V591" s="306" t="b">
        <f t="shared" si="213"/>
        <v>0</v>
      </c>
      <c r="W591" s="306">
        <f t="shared" si="214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T592" s="278"/>
      <c r="U592" s="278">
        <f t="shared" si="219"/>
        <v>0</v>
      </c>
      <c r="V592" s="278" t="b">
        <f t="shared" si="213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5"/>
        <v>284.21951219512198</v>
      </c>
      <c r="R593" s="278">
        <f t="shared" si="216"/>
        <v>349.59000000000003</v>
      </c>
      <c r="T593" s="278">
        <v>36.53</v>
      </c>
      <c r="U593" s="278">
        <f t="shared" si="219"/>
        <v>109.59</v>
      </c>
      <c r="V593" s="278">
        <f t="shared" si="213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5"/>
        <v>325.3170731707317</v>
      </c>
      <c r="R594" s="278">
        <f t="shared" si="216"/>
        <v>400.14</v>
      </c>
      <c r="T594" s="278">
        <v>53.38</v>
      </c>
      <c r="U594" s="278">
        <f t="shared" si="219"/>
        <v>160.14000000000001</v>
      </c>
      <c r="V594" s="278">
        <f t="shared" si="213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5"/>
        <v>304.63414634146341</v>
      </c>
      <c r="R595" s="278">
        <f t="shared" si="216"/>
        <v>374.7</v>
      </c>
      <c r="T595" s="278">
        <v>44.9</v>
      </c>
      <c r="U595" s="278">
        <f t="shared" si="219"/>
        <v>134.69999999999999</v>
      </c>
      <c r="V595" s="278">
        <f t="shared" si="213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5"/>
        <v>0</v>
      </c>
      <c r="R596" s="278">
        <f t="shared" si="216"/>
        <v>0</v>
      </c>
      <c r="T596" s="278"/>
      <c r="U596" s="278">
        <f t="shared" si="219"/>
        <v>0</v>
      </c>
      <c r="V596" s="278" t="b">
        <f t="shared" si="213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 ht="13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5"/>
        <v>0</v>
      </c>
      <c r="R597" s="278">
        <f t="shared" si="216"/>
        <v>0</v>
      </c>
      <c r="T597" s="278"/>
      <c r="U597" s="278">
        <f t="shared" si="219"/>
        <v>0</v>
      </c>
      <c r="V597" s="278" t="b">
        <f t="shared" si="213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 ht="25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5"/>
        <v>48.780487804878049</v>
      </c>
      <c r="R598" s="278">
        <f t="shared" si="216"/>
        <v>60</v>
      </c>
      <c r="T598" s="306"/>
      <c r="U598" s="306">
        <f t="shared" si="219"/>
        <v>0</v>
      </c>
      <c r="V598" s="306" t="b">
        <f t="shared" si="213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 ht="25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5"/>
        <v>48.780487804878049</v>
      </c>
      <c r="R599" s="278">
        <f t="shared" si="216"/>
        <v>60</v>
      </c>
      <c r="T599" s="306"/>
      <c r="U599" s="306">
        <f t="shared" si="219"/>
        <v>0</v>
      </c>
      <c r="V599" s="306" t="b">
        <f t="shared" si="213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 ht="25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5"/>
        <v>48.780487804878049</v>
      </c>
      <c r="R600" s="278">
        <f t="shared" si="216"/>
        <v>60</v>
      </c>
      <c r="T600" s="306"/>
      <c r="U600" s="306">
        <f t="shared" si="219"/>
        <v>0</v>
      </c>
      <c r="V600" s="306" t="b">
        <f t="shared" si="213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 ht="25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5"/>
        <v>48.780487804878049</v>
      </c>
      <c r="R601" s="278">
        <f t="shared" si="216"/>
        <v>60</v>
      </c>
      <c r="T601" s="306"/>
      <c r="U601" s="306">
        <f t="shared" si="219"/>
        <v>0</v>
      </c>
      <c r="V601" s="306" t="b">
        <f t="shared" si="213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 ht="25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5"/>
        <v>48.780487804878049</v>
      </c>
      <c r="R602" s="278">
        <f t="shared" si="216"/>
        <v>60</v>
      </c>
      <c r="T602" s="306"/>
      <c r="U602" s="306">
        <f t="shared" si="219"/>
        <v>0</v>
      </c>
      <c r="V602" s="306" t="b">
        <f t="shared" si="213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 ht="25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5"/>
        <v>48.780487804878049</v>
      </c>
      <c r="R603" s="278">
        <f t="shared" si="216"/>
        <v>60</v>
      </c>
      <c r="T603" s="306"/>
      <c r="U603" s="306">
        <f t="shared" si="219"/>
        <v>0</v>
      </c>
      <c r="V603" s="306" t="b">
        <f t="shared" si="213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 ht="25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5"/>
        <v>48.780487804878049</v>
      </c>
      <c r="R604" s="278">
        <f t="shared" si="216"/>
        <v>60</v>
      </c>
      <c r="T604" s="306"/>
      <c r="U604" s="306">
        <f t="shared" si="219"/>
        <v>0</v>
      </c>
      <c r="V604" s="306" t="b">
        <f t="shared" si="213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 ht="25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5"/>
        <v>97.560975609756099</v>
      </c>
      <c r="R605" s="278">
        <f t="shared" si="216"/>
        <v>120</v>
      </c>
      <c r="T605" s="306"/>
      <c r="U605" s="306">
        <f t="shared" si="219"/>
        <v>0</v>
      </c>
      <c r="V605" s="306" t="b">
        <f t="shared" si="213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2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5"/>
        <v>48.780487804878049</v>
      </c>
      <c r="R606" s="278">
        <f t="shared" si="216"/>
        <v>60</v>
      </c>
      <c r="T606" s="332"/>
      <c r="U606" s="306">
        <f t="shared" si="219"/>
        <v>0</v>
      </c>
      <c r="V606" s="306" t="b">
        <f t="shared" si="213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  <c r="T607" s="278"/>
      <c r="U607" s="278">
        <f t="shared" si="219"/>
        <v>0</v>
      </c>
      <c r="V607" s="278" t="b">
        <f t="shared" si="213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5"/>
        <v>1257.1219512195123</v>
      </c>
      <c r="R608" s="278">
        <f t="shared" si="216"/>
        <v>1546.26</v>
      </c>
      <c r="T608" s="278">
        <v>435.42</v>
      </c>
      <c r="U608" s="278">
        <f t="shared" si="219"/>
        <v>1306.26</v>
      </c>
      <c r="V608" s="278">
        <f t="shared" si="213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5"/>
        <v>416.51219512195121</v>
      </c>
      <c r="R609" s="278">
        <f t="shared" si="216"/>
        <v>512.30999999999995</v>
      </c>
      <c r="T609" s="278">
        <v>90.77</v>
      </c>
      <c r="U609" s="278">
        <f t="shared" si="219"/>
        <v>272.31</v>
      </c>
      <c r="V609" s="278">
        <f t="shared" si="213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5"/>
        <v>1257.1219512195123</v>
      </c>
      <c r="R610" s="278">
        <f t="shared" si="216"/>
        <v>1546.26</v>
      </c>
      <c r="T610" s="278">
        <v>435.42</v>
      </c>
      <c r="U610" s="278">
        <f t="shared" si="219"/>
        <v>1306.26</v>
      </c>
      <c r="V610" s="278">
        <f t="shared" si="213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5"/>
        <v>416.51219512195121</v>
      </c>
      <c r="R611" s="278">
        <f t="shared" si="216"/>
        <v>512.30999999999995</v>
      </c>
      <c r="T611" s="278">
        <v>90.77</v>
      </c>
      <c r="U611" s="278">
        <f t="shared" si="219"/>
        <v>272.31</v>
      </c>
      <c r="V611" s="278">
        <f t="shared" si="213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5"/>
        <v>903.1219512195122</v>
      </c>
      <c r="R612" s="278">
        <f t="shared" si="216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3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5"/>
        <v>0</v>
      </c>
      <c r="R613" s="278">
        <f t="shared" si="216"/>
        <v>0</v>
      </c>
      <c r="T613" s="278"/>
      <c r="U613" s="278">
        <f t="shared" si="219"/>
        <v>0</v>
      </c>
      <c r="V613" s="278" t="b">
        <f t="shared" si="213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5"/>
        <v>2319.1219512195121</v>
      </c>
      <c r="R614" s="278">
        <f t="shared" si="216"/>
        <v>2852.52</v>
      </c>
      <c r="T614" s="278">
        <v>870.84</v>
      </c>
      <c r="U614" s="278">
        <f t="shared" si="219"/>
        <v>2612.52</v>
      </c>
      <c r="V614" s="278">
        <f t="shared" si="213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5"/>
        <v>0</v>
      </c>
      <c r="R615" s="278">
        <f t="shared" si="216"/>
        <v>0</v>
      </c>
      <c r="T615" s="278"/>
      <c r="U615" s="278">
        <f t="shared" si="219"/>
        <v>0</v>
      </c>
      <c r="V615" s="278" t="b">
        <f t="shared" si="213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5"/>
        <v>0</v>
      </c>
      <c r="R616" s="278">
        <f t="shared" si="216"/>
        <v>0</v>
      </c>
      <c r="T616" s="278"/>
      <c r="U616" s="278">
        <f t="shared" si="219"/>
        <v>0</v>
      </c>
      <c r="V616" s="278" t="b">
        <f t="shared" si="213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5"/>
        <v>903.1219512195122</v>
      </c>
      <c r="R617" s="278">
        <f t="shared" si="216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3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5"/>
        <v>0</v>
      </c>
      <c r="R618" s="278">
        <f t="shared" si="216"/>
        <v>0</v>
      </c>
      <c r="T618" s="278"/>
      <c r="U618" s="278">
        <f t="shared" si="219"/>
        <v>0</v>
      </c>
      <c r="V618" s="278" t="b">
        <f t="shared" si="213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5"/>
        <v>633.1219512195122</v>
      </c>
      <c r="R619" s="278">
        <f t="shared" si="216"/>
        <v>778.74</v>
      </c>
      <c r="T619" s="278">
        <v>179.58</v>
      </c>
      <c r="U619" s="278">
        <f t="shared" si="219"/>
        <v>538.74</v>
      </c>
      <c r="V619" s="278">
        <f t="shared" si="213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5"/>
        <v>0</v>
      </c>
      <c r="R620" s="278">
        <f t="shared" si="216"/>
        <v>0</v>
      </c>
      <c r="T620" s="278"/>
      <c r="U620" s="278">
        <f t="shared" si="219"/>
        <v>0</v>
      </c>
      <c r="V620" s="278" t="b">
        <f t="shared" si="213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5"/>
        <v>1257.1219512195123</v>
      </c>
      <c r="R621" s="278">
        <f t="shared" si="216"/>
        <v>1546.26</v>
      </c>
      <c r="T621" s="278">
        <v>435.42</v>
      </c>
      <c r="U621" s="278">
        <f t="shared" si="219"/>
        <v>1306.26</v>
      </c>
      <c r="V621" s="278">
        <f t="shared" si="213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5"/>
        <v>416.51219512195121</v>
      </c>
      <c r="R622" s="278">
        <f t="shared" si="216"/>
        <v>512.30999999999995</v>
      </c>
      <c r="T622" s="278">
        <v>90.77</v>
      </c>
      <c r="U622" s="278">
        <f t="shared" si="219"/>
        <v>272.31</v>
      </c>
      <c r="V622" s="278">
        <f t="shared" si="213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5"/>
        <v>633.1219512195122</v>
      </c>
      <c r="R623" s="278">
        <f t="shared" si="216"/>
        <v>778.74</v>
      </c>
      <c r="T623" s="278">
        <v>179.58</v>
      </c>
      <c r="U623" s="278">
        <f t="shared" si="219"/>
        <v>538.74</v>
      </c>
      <c r="V623" s="278">
        <f t="shared" si="213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5"/>
        <v>0</v>
      </c>
      <c r="R624" s="278">
        <f t="shared" si="216"/>
        <v>0</v>
      </c>
      <c r="T624" s="278"/>
      <c r="U624" s="278">
        <f t="shared" si="219"/>
        <v>0</v>
      </c>
      <c r="V624" s="278" t="b">
        <f t="shared" si="213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5"/>
        <v>2319.1219512195121</v>
      </c>
      <c r="R625" s="278">
        <f t="shared" si="216"/>
        <v>2852.52</v>
      </c>
      <c r="T625" s="278">
        <v>870.84</v>
      </c>
      <c r="U625" s="278">
        <f t="shared" si="219"/>
        <v>2612.52</v>
      </c>
      <c r="V625" s="278">
        <f t="shared" si="213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5"/>
        <v>0</v>
      </c>
      <c r="R626" s="278">
        <f t="shared" si="216"/>
        <v>0</v>
      </c>
      <c r="T626" s="278"/>
      <c r="U626" s="278">
        <f t="shared" si="219"/>
        <v>0</v>
      </c>
      <c r="V626" s="278" t="b">
        <f t="shared" si="213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5"/>
        <v>2319.1219512195121</v>
      </c>
      <c r="R627" s="278">
        <f t="shared" si="216"/>
        <v>2852.52</v>
      </c>
      <c r="T627" s="278">
        <v>870.84</v>
      </c>
      <c r="U627" s="278">
        <f t="shared" si="219"/>
        <v>2612.52</v>
      </c>
      <c r="V627" s="278">
        <f t="shared" si="213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5"/>
        <v>0</v>
      </c>
      <c r="R628" s="278">
        <f t="shared" si="216"/>
        <v>0</v>
      </c>
      <c r="T628" s="278"/>
      <c r="U628" s="278">
        <f t="shared" si="219"/>
        <v>0</v>
      </c>
      <c r="V628" s="278" t="b">
        <f t="shared" si="213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5"/>
        <v>2319.1219512195121</v>
      </c>
      <c r="R629" s="278">
        <f t="shared" si="216"/>
        <v>2852.52</v>
      </c>
      <c r="T629" s="278">
        <v>870.84</v>
      </c>
      <c r="U629" s="278">
        <f t="shared" si="219"/>
        <v>2612.52</v>
      </c>
      <c r="V629" s="278">
        <f t="shared" si="213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7.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5"/>
        <v>0</v>
      </c>
      <c r="R630" s="278">
        <f t="shared" si="216"/>
        <v>0</v>
      </c>
      <c r="T630" s="278"/>
      <c r="U630" s="278">
        <f t="shared" si="219"/>
        <v>0</v>
      </c>
      <c r="V630" s="278" t="b">
        <f t="shared" si="213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5"/>
        <v>903.1219512195122</v>
      </c>
      <c r="R631" s="278">
        <f t="shared" si="216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3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7.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5"/>
        <v>416.21951219512198</v>
      </c>
      <c r="R632" s="278">
        <f t="shared" si="216"/>
        <v>511.95000000000005</v>
      </c>
      <c r="T632" s="278">
        <v>90.65</v>
      </c>
      <c r="U632" s="278">
        <f t="shared" si="219"/>
        <v>271.95000000000005</v>
      </c>
      <c r="V632" s="278">
        <f t="shared" si="213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5"/>
        <v>48.780487804878049</v>
      </c>
      <c r="R633" s="278">
        <f t="shared" si="216"/>
        <v>60</v>
      </c>
      <c r="T633" s="306"/>
      <c r="U633" s="306">
        <f t="shared" si="219"/>
        <v>0</v>
      </c>
      <c r="V633" s="306" t="b">
        <f t="shared" si="213"/>
        <v>0</v>
      </c>
      <c r="W633" s="306">
        <f t="shared" ref="W633:W664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5"/>
        <v>0</v>
      </c>
      <c r="R634" s="278">
        <f t="shared" si="216"/>
        <v>0</v>
      </c>
      <c r="T634" s="306"/>
      <c r="U634" s="306">
        <f t="shared" si="219"/>
        <v>0</v>
      </c>
      <c r="V634" s="306" t="b">
        <f t="shared" si="213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5"/>
        <v>48.780487804878049</v>
      </c>
      <c r="R635" s="278">
        <f t="shared" si="216"/>
        <v>60</v>
      </c>
      <c r="T635" s="306"/>
      <c r="U635" s="306">
        <f t="shared" si="219"/>
        <v>0</v>
      </c>
      <c r="V635" s="306" t="b">
        <f t="shared" si="213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5"/>
        <v>0</v>
      </c>
      <c r="R636" s="278">
        <f t="shared" si="216"/>
        <v>0</v>
      </c>
      <c r="T636" s="306"/>
      <c r="U636" s="306">
        <f t="shared" si="219"/>
        <v>0</v>
      </c>
      <c r="V636" s="306" t="b">
        <f t="shared" si="213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5"/>
        <v>48.780487804878049</v>
      </c>
      <c r="R637" s="278">
        <f t="shared" si="216"/>
        <v>60</v>
      </c>
      <c r="T637" s="306"/>
      <c r="U637" s="306">
        <f t="shared" si="219"/>
        <v>0</v>
      </c>
      <c r="V637" s="306" t="b">
        <f t="shared" si="213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5"/>
        <v>0</v>
      </c>
      <c r="R638" s="278">
        <f t="shared" si="216"/>
        <v>0</v>
      </c>
      <c r="T638" s="306"/>
      <c r="U638" s="306">
        <f t="shared" si="219"/>
        <v>0</v>
      </c>
      <c r="V638" s="306" t="b">
        <f t="shared" si="213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5"/>
        <v>48.780487804878049</v>
      </c>
      <c r="R639" s="278">
        <f t="shared" si="216"/>
        <v>60</v>
      </c>
      <c r="T639" s="306"/>
      <c r="U639" s="306">
        <f t="shared" si="219"/>
        <v>0</v>
      </c>
      <c r="V639" s="306" t="b">
        <f t="shared" si="213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5"/>
        <v>0</v>
      </c>
      <c r="R640" s="278">
        <f t="shared" si="216"/>
        <v>0</v>
      </c>
      <c r="T640" s="306"/>
      <c r="U640" s="306">
        <f t="shared" si="219"/>
        <v>0</v>
      </c>
      <c r="V640" s="306" t="b">
        <f t="shared" si="213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 ht="13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5"/>
        <v>0</v>
      </c>
      <c r="R641" s="278">
        <f t="shared" si="216"/>
        <v>0</v>
      </c>
      <c r="T641" s="278"/>
      <c r="U641" s="278">
        <f t="shared" si="219"/>
        <v>0</v>
      </c>
      <c r="V641" s="278" t="b">
        <f t="shared" si="213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5"/>
        <v>48.780487804878049</v>
      </c>
      <c r="R642" s="278">
        <f t="shared" si="216"/>
        <v>60</v>
      </c>
      <c r="T642" s="306"/>
      <c r="U642" s="306">
        <f t="shared" si="219"/>
        <v>0</v>
      </c>
      <c r="V642" s="306" t="b">
        <f t="shared" si="213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5"/>
        <v>0</v>
      </c>
      <c r="R643" s="278">
        <f t="shared" si="216"/>
        <v>0</v>
      </c>
      <c r="T643" s="306"/>
      <c r="U643" s="306">
        <f t="shared" si="219"/>
        <v>0</v>
      </c>
      <c r="V643" s="306" t="b">
        <f t="shared" si="213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5"/>
        <v>48.780487804878049</v>
      </c>
      <c r="R644" s="278">
        <f t="shared" si="216"/>
        <v>60</v>
      </c>
      <c r="T644" s="306"/>
      <c r="U644" s="306">
        <f t="shared" si="219"/>
        <v>0</v>
      </c>
      <c r="V644" s="306" t="b">
        <f t="shared" si="213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5"/>
        <v>0</v>
      </c>
      <c r="R645" s="278">
        <f t="shared" si="216"/>
        <v>0</v>
      </c>
      <c r="T645" s="306"/>
      <c r="U645" s="306">
        <f t="shared" si="219"/>
        <v>0</v>
      </c>
      <c r="V645" s="306" t="b">
        <f t="shared" si="213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5"/>
        <v>48.780487804878049</v>
      </c>
      <c r="R646" s="278">
        <f t="shared" si="216"/>
        <v>60</v>
      </c>
      <c r="T646" s="306"/>
      <c r="U646" s="306">
        <f t="shared" si="219"/>
        <v>0</v>
      </c>
      <c r="V646" s="306" t="b">
        <f t="shared" ref="V646:V709" si="265">IF(U646&gt;0,$AD$3*$AD$7)</f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6">R647/1.23</f>
        <v>0</v>
      </c>
      <c r="R647" s="278">
        <f t="shared" ref="R647:R710" si="267">X647</f>
        <v>0</v>
      </c>
      <c r="T647" s="306"/>
      <c r="U647" s="306">
        <f t="shared" si="219"/>
        <v>0</v>
      </c>
      <c r="V647" s="306" t="b">
        <f t="shared" si="265"/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6"/>
        <v>48.780487804878049</v>
      </c>
      <c r="R648" s="278">
        <f t="shared" si="267"/>
        <v>60</v>
      </c>
      <c r="T648" s="306"/>
      <c r="U648" s="306">
        <f t="shared" ref="U648:U711" si="271">T648*$AD$9</f>
        <v>0</v>
      </c>
      <c r="V648" s="306" t="b">
        <f t="shared" si="265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6"/>
        <v>0</v>
      </c>
      <c r="R649" s="278">
        <f t="shared" si="267"/>
        <v>0</v>
      </c>
      <c r="T649" s="306"/>
      <c r="U649" s="306">
        <f t="shared" si="271"/>
        <v>0</v>
      </c>
      <c r="V649" s="306" t="b">
        <f t="shared" si="265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6"/>
        <v>48.780487804878049</v>
      </c>
      <c r="R650" s="278">
        <f t="shared" si="267"/>
        <v>60</v>
      </c>
      <c r="T650" s="306"/>
      <c r="U650" s="306">
        <f t="shared" si="271"/>
        <v>0</v>
      </c>
      <c r="V650" s="306" t="b">
        <f t="shared" si="265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6"/>
        <v>0</v>
      </c>
      <c r="R651" s="278">
        <f t="shared" si="267"/>
        <v>0</v>
      </c>
      <c r="T651" s="306"/>
      <c r="U651" s="306">
        <f t="shared" si="271"/>
        <v>0</v>
      </c>
      <c r="V651" s="306" t="b">
        <f t="shared" si="265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6"/>
        <v>48.780487804878049</v>
      </c>
      <c r="R652" s="278">
        <f t="shared" si="267"/>
        <v>60</v>
      </c>
      <c r="T652" s="306"/>
      <c r="U652" s="306">
        <f t="shared" si="271"/>
        <v>0</v>
      </c>
      <c r="V652" s="306" t="b">
        <f t="shared" si="265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6"/>
        <v>0</v>
      </c>
      <c r="R653" s="278">
        <f t="shared" si="267"/>
        <v>0</v>
      </c>
      <c r="T653" s="306"/>
      <c r="U653" s="306">
        <f t="shared" si="271"/>
        <v>0</v>
      </c>
      <c r="V653" s="306" t="b">
        <f t="shared" si="265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6"/>
        <v>48.780487804878049</v>
      </c>
      <c r="R654" s="278">
        <f t="shared" si="267"/>
        <v>60</v>
      </c>
      <c r="T654" s="306"/>
      <c r="U654" s="306">
        <f t="shared" si="271"/>
        <v>0</v>
      </c>
      <c r="V654" s="306" t="b">
        <f t="shared" si="265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6"/>
        <v>0</v>
      </c>
      <c r="R655" s="278">
        <f t="shared" si="267"/>
        <v>0</v>
      </c>
      <c r="T655" s="306"/>
      <c r="U655" s="306">
        <f t="shared" si="271"/>
        <v>0</v>
      </c>
      <c r="V655" s="306" t="b">
        <f t="shared" si="265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6"/>
        <v>195.1219512195122</v>
      </c>
      <c r="R656" s="278">
        <f t="shared" si="267"/>
        <v>240</v>
      </c>
      <c r="T656" s="306"/>
      <c r="U656" s="306">
        <f t="shared" si="271"/>
        <v>0</v>
      </c>
      <c r="V656" s="306" t="b">
        <f t="shared" si="265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6"/>
        <v>0</v>
      </c>
      <c r="R657" s="278">
        <f t="shared" si="267"/>
        <v>0</v>
      </c>
      <c r="T657" s="306"/>
      <c r="U657" s="306">
        <f t="shared" si="271"/>
        <v>0</v>
      </c>
      <c r="V657" s="306" t="b">
        <f t="shared" si="265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6"/>
        <v>195.1219512195122</v>
      </c>
      <c r="R658" s="278">
        <f t="shared" si="267"/>
        <v>240</v>
      </c>
      <c r="T658" s="306"/>
      <c r="U658" s="306">
        <f t="shared" si="271"/>
        <v>0</v>
      </c>
      <c r="V658" s="306" t="b">
        <f t="shared" si="265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6"/>
        <v>0</v>
      </c>
      <c r="R659" s="278">
        <f t="shared" si="267"/>
        <v>0</v>
      </c>
      <c r="T659" s="306"/>
      <c r="U659" s="306">
        <f t="shared" si="271"/>
        <v>0</v>
      </c>
      <c r="V659" s="306" t="b">
        <f t="shared" si="265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6"/>
        <v>97.560975609756099</v>
      </c>
      <c r="R660" s="278">
        <f t="shared" si="267"/>
        <v>120</v>
      </c>
      <c r="T660" s="306"/>
      <c r="U660" s="306">
        <f t="shared" si="271"/>
        <v>0</v>
      </c>
      <c r="V660" s="306" t="b">
        <f t="shared" si="265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6"/>
        <v>0</v>
      </c>
      <c r="R661" s="278">
        <f t="shared" si="267"/>
        <v>0</v>
      </c>
      <c r="T661" s="306"/>
      <c r="U661" s="306">
        <f t="shared" si="271"/>
        <v>0</v>
      </c>
      <c r="V661" s="306" t="b">
        <f t="shared" si="265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6"/>
        <v>97.560975609756099</v>
      </c>
      <c r="R662" s="278">
        <f t="shared" si="267"/>
        <v>120</v>
      </c>
      <c r="T662" s="306"/>
      <c r="U662" s="306">
        <f t="shared" si="271"/>
        <v>0</v>
      </c>
      <c r="V662" s="306" t="b">
        <f t="shared" si="265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6"/>
        <v>0</v>
      </c>
      <c r="R663" s="278">
        <f t="shared" si="267"/>
        <v>0</v>
      </c>
      <c r="T663" s="306"/>
      <c r="U663" s="306">
        <f t="shared" si="271"/>
        <v>0</v>
      </c>
      <c r="V663" s="306" t="b">
        <f t="shared" si="265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6"/>
        <v>97.560975609756099</v>
      </c>
      <c r="R664" s="278">
        <f t="shared" si="267"/>
        <v>120</v>
      </c>
      <c r="T664" s="306"/>
      <c r="U664" s="306">
        <f t="shared" si="271"/>
        <v>0</v>
      </c>
      <c r="V664" s="306" t="b">
        <f t="shared" si="265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6"/>
        <v>0</v>
      </c>
      <c r="R665" s="278">
        <f t="shared" si="267"/>
        <v>0</v>
      </c>
      <c r="T665" s="306"/>
      <c r="U665" s="306">
        <f t="shared" si="271"/>
        <v>0</v>
      </c>
      <c r="V665" s="306" t="b">
        <f t="shared" si="265"/>
        <v>0</v>
      </c>
      <c r="W665" s="306">
        <f t="shared" ref="W665:W692" si="282">G665*$AD$4*$AD$7</f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3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6"/>
        <v>97.560975609756099</v>
      </c>
      <c r="R666" s="278">
        <f t="shared" si="267"/>
        <v>120</v>
      </c>
      <c r="T666" s="306"/>
      <c r="U666" s="306">
        <f t="shared" si="271"/>
        <v>0</v>
      </c>
      <c r="V666" s="306" t="b">
        <f t="shared" si="265"/>
        <v>0</v>
      </c>
      <c r="W666" s="306">
        <f t="shared" si="282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6"/>
        <v>0</v>
      </c>
      <c r="R667" s="278">
        <f t="shared" si="267"/>
        <v>0</v>
      </c>
      <c r="T667" s="306"/>
      <c r="U667" s="306">
        <f t="shared" si="271"/>
        <v>0</v>
      </c>
      <c r="V667" s="306" t="b">
        <f t="shared" si="265"/>
        <v>0</v>
      </c>
      <c r="W667" s="306">
        <f t="shared" si="282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4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6"/>
        <v>97.560975609756099</v>
      </c>
      <c r="R668" s="278">
        <f t="shared" si="267"/>
        <v>120</v>
      </c>
      <c r="T668" s="306"/>
      <c r="U668" s="306">
        <f t="shared" si="271"/>
        <v>0</v>
      </c>
      <c r="V668" s="306" t="b">
        <f t="shared" si="265"/>
        <v>0</v>
      </c>
      <c r="W668" s="306">
        <f t="shared" si="282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6"/>
        <v>0</v>
      </c>
      <c r="R669" s="278">
        <f t="shared" si="267"/>
        <v>0</v>
      </c>
      <c r="T669" s="306"/>
      <c r="U669" s="306">
        <f t="shared" si="271"/>
        <v>0</v>
      </c>
      <c r="V669" s="306" t="b">
        <f t="shared" si="265"/>
        <v>0</v>
      </c>
      <c r="W669" s="306">
        <f t="shared" si="282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5">O670</f>
        <v>300</v>
      </c>
      <c r="J670" s="304">
        <f t="shared" ref="J670:J672" si="286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6"/>
        <v>342.60975609756093</v>
      </c>
      <c r="R670" s="278">
        <f t="shared" si="267"/>
        <v>421.40999999999997</v>
      </c>
      <c r="T670" s="306">
        <v>40.47</v>
      </c>
      <c r="U670" s="306">
        <f t="shared" si="271"/>
        <v>121.41</v>
      </c>
      <c r="V670" s="306">
        <f t="shared" si="265"/>
        <v>240</v>
      </c>
      <c r="W670" s="306">
        <f t="shared" si="282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6"/>
        <v>0</v>
      </c>
      <c r="R671" s="278">
        <f t="shared" si="267"/>
        <v>0</v>
      </c>
      <c r="T671" s="306"/>
      <c r="U671" s="306">
        <f t="shared" si="271"/>
        <v>0</v>
      </c>
      <c r="V671" s="306" t="b">
        <f t="shared" si="265"/>
        <v>0</v>
      </c>
      <c r="W671" s="306">
        <f t="shared" si="282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7">O672</f>
        <v>300</v>
      </c>
      <c r="J672" s="304">
        <f t="shared" si="286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6"/>
        <v>342.60975609756093</v>
      </c>
      <c r="R672" s="278">
        <f t="shared" si="267"/>
        <v>421.40999999999997</v>
      </c>
      <c r="T672" s="306">
        <v>40.47</v>
      </c>
      <c r="U672" s="306">
        <f t="shared" si="271"/>
        <v>121.41</v>
      </c>
      <c r="V672" s="306">
        <f t="shared" si="265"/>
        <v>240</v>
      </c>
      <c r="W672" s="306">
        <f t="shared" si="282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6"/>
        <v>0</v>
      </c>
      <c r="R673" s="278">
        <f t="shared" si="267"/>
        <v>0</v>
      </c>
      <c r="T673" s="306"/>
      <c r="U673" s="306">
        <f t="shared" si="271"/>
        <v>0</v>
      </c>
      <c r="V673" s="306" t="b">
        <f t="shared" si="265"/>
        <v>0</v>
      </c>
      <c r="W673" s="306">
        <f t="shared" si="282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8">O674</f>
        <v>40</v>
      </c>
      <c r="J674" s="304">
        <f t="shared" ref="J674" si="289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6"/>
        <v>48.780487804878049</v>
      </c>
      <c r="R674" s="278">
        <f t="shared" si="267"/>
        <v>60</v>
      </c>
      <c r="T674" s="306"/>
      <c r="U674" s="306">
        <f t="shared" si="271"/>
        <v>0</v>
      </c>
      <c r="V674" s="306" t="b">
        <f t="shared" si="265"/>
        <v>0</v>
      </c>
      <c r="W674" s="306">
        <f t="shared" si="282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6"/>
        <v>0</v>
      </c>
      <c r="R675" s="278">
        <f t="shared" si="267"/>
        <v>0</v>
      </c>
      <c r="T675" s="306"/>
      <c r="U675" s="306">
        <f t="shared" si="271"/>
        <v>0</v>
      </c>
      <c r="V675" s="306" t="b">
        <f t="shared" si="265"/>
        <v>0</v>
      </c>
      <c r="W675" s="306">
        <f t="shared" si="282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6"/>
        <v>0</v>
      </c>
      <c r="R676" s="278">
        <f t="shared" si="267"/>
        <v>0</v>
      </c>
      <c r="T676" s="306"/>
      <c r="U676" s="306">
        <f t="shared" si="271"/>
        <v>0</v>
      </c>
      <c r="V676" s="306" t="b">
        <f t="shared" si="265"/>
        <v>0</v>
      </c>
      <c r="W676" s="306">
        <f t="shared" si="282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90">O677</f>
        <v>40</v>
      </c>
      <c r="J677" s="304">
        <f t="shared" ref="J677" si="291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6"/>
        <v>48.780487804878049</v>
      </c>
      <c r="R677" s="278">
        <f t="shared" si="267"/>
        <v>60</v>
      </c>
      <c r="T677" s="306"/>
      <c r="U677" s="306">
        <f t="shared" si="271"/>
        <v>0</v>
      </c>
      <c r="V677" s="306" t="b">
        <f t="shared" si="265"/>
        <v>0</v>
      </c>
      <c r="W677" s="306">
        <f t="shared" si="282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6"/>
        <v>0</v>
      </c>
      <c r="R678" s="278">
        <f t="shared" si="267"/>
        <v>0</v>
      </c>
      <c r="T678" s="306"/>
      <c r="U678" s="306">
        <f t="shared" si="271"/>
        <v>0</v>
      </c>
      <c r="V678" s="306" t="b">
        <f t="shared" si="265"/>
        <v>0</v>
      </c>
      <c r="W678" s="306">
        <f t="shared" si="282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6"/>
        <v>0</v>
      </c>
      <c r="R679" s="278">
        <f t="shared" si="267"/>
        <v>0</v>
      </c>
      <c r="T679" s="306"/>
      <c r="U679" s="306">
        <f t="shared" si="271"/>
        <v>0</v>
      </c>
      <c r="V679" s="306" t="b">
        <f t="shared" si="265"/>
        <v>0</v>
      </c>
      <c r="W679" s="306">
        <f t="shared" si="282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2">O680</f>
        <v>40</v>
      </c>
      <c r="J680" s="304">
        <f t="shared" ref="J680" si="293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6"/>
        <v>48.780487804878049</v>
      </c>
      <c r="R680" s="278">
        <f t="shared" si="267"/>
        <v>60</v>
      </c>
      <c r="T680" s="306"/>
      <c r="U680" s="306">
        <f t="shared" si="271"/>
        <v>0</v>
      </c>
      <c r="V680" s="306" t="b">
        <f t="shared" si="265"/>
        <v>0</v>
      </c>
      <c r="W680" s="306">
        <f t="shared" si="282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6"/>
        <v>0</v>
      </c>
      <c r="R681" s="278">
        <f t="shared" si="267"/>
        <v>0</v>
      </c>
      <c r="T681" s="306"/>
      <c r="U681" s="306">
        <f t="shared" si="271"/>
        <v>0</v>
      </c>
      <c r="V681" s="306" t="b">
        <f t="shared" si="265"/>
        <v>0</v>
      </c>
      <c r="W681" s="306">
        <f t="shared" si="282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6"/>
        <v>0</v>
      </c>
      <c r="R682" s="278">
        <f t="shared" si="267"/>
        <v>0</v>
      </c>
      <c r="T682" s="306"/>
      <c r="U682" s="306">
        <f t="shared" si="271"/>
        <v>0</v>
      </c>
      <c r="V682" s="306" t="b">
        <f t="shared" si="265"/>
        <v>0</v>
      </c>
      <c r="W682" s="306">
        <f t="shared" si="282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4">O683</f>
        <v>40</v>
      </c>
      <c r="J683" s="304">
        <f t="shared" ref="J683" si="295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6"/>
        <v>48.780487804878049</v>
      </c>
      <c r="R683" s="278">
        <f t="shared" si="267"/>
        <v>60</v>
      </c>
      <c r="T683" s="306"/>
      <c r="U683" s="306">
        <f t="shared" si="271"/>
        <v>0</v>
      </c>
      <c r="V683" s="306" t="b">
        <f t="shared" si="265"/>
        <v>0</v>
      </c>
      <c r="W683" s="306">
        <f t="shared" si="282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6"/>
        <v>0</v>
      </c>
      <c r="R684" s="278">
        <f t="shared" si="267"/>
        <v>0</v>
      </c>
      <c r="T684" s="306"/>
      <c r="U684" s="306">
        <f t="shared" si="271"/>
        <v>0</v>
      </c>
      <c r="V684" s="306" t="b">
        <f t="shared" si="265"/>
        <v>0</v>
      </c>
      <c r="W684" s="306">
        <f t="shared" si="282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6"/>
        <v>0</v>
      </c>
      <c r="R685" s="278">
        <f t="shared" si="267"/>
        <v>0</v>
      </c>
      <c r="T685" s="306"/>
      <c r="U685" s="306">
        <f t="shared" si="271"/>
        <v>0</v>
      </c>
      <c r="V685" s="306" t="b">
        <f t="shared" si="265"/>
        <v>0</v>
      </c>
      <c r="W685" s="306">
        <f t="shared" si="282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6">O686</f>
        <v>40</v>
      </c>
      <c r="J686" s="304">
        <f t="shared" ref="J686" si="297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6"/>
        <v>48.780487804878049</v>
      </c>
      <c r="R686" s="278">
        <f t="shared" si="267"/>
        <v>60</v>
      </c>
      <c r="T686" s="306"/>
      <c r="U686" s="306">
        <f t="shared" si="271"/>
        <v>0</v>
      </c>
      <c r="V686" s="306" t="b">
        <f t="shared" si="265"/>
        <v>0</v>
      </c>
      <c r="W686" s="306">
        <f t="shared" si="282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6"/>
        <v>0</v>
      </c>
      <c r="R687" s="278">
        <f t="shared" si="267"/>
        <v>0</v>
      </c>
      <c r="T687" s="306"/>
      <c r="U687" s="306">
        <f t="shared" si="271"/>
        <v>0</v>
      </c>
      <c r="V687" s="306" t="b">
        <f t="shared" si="265"/>
        <v>0</v>
      </c>
      <c r="W687" s="306">
        <f t="shared" si="282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6"/>
        <v>0</v>
      </c>
      <c r="R688" s="278">
        <f t="shared" si="267"/>
        <v>0</v>
      </c>
      <c r="T688" s="306"/>
      <c r="U688" s="306">
        <f t="shared" si="271"/>
        <v>0</v>
      </c>
      <c r="V688" s="306" t="b">
        <f t="shared" si="265"/>
        <v>0</v>
      </c>
      <c r="W688" s="306">
        <f t="shared" si="282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8">O689</f>
        <v>40</v>
      </c>
      <c r="J689" s="304">
        <f t="shared" ref="J689" si="299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6"/>
        <v>48.780487804878049</v>
      </c>
      <c r="R689" s="278">
        <f t="shared" si="267"/>
        <v>60</v>
      </c>
      <c r="T689" s="306"/>
      <c r="U689" s="306">
        <f t="shared" si="271"/>
        <v>0</v>
      </c>
      <c r="V689" s="306" t="b">
        <f t="shared" si="265"/>
        <v>0</v>
      </c>
      <c r="W689" s="306">
        <f t="shared" si="282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6"/>
        <v>0</v>
      </c>
      <c r="R690" s="278">
        <f t="shared" si="267"/>
        <v>0</v>
      </c>
      <c r="T690" s="306"/>
      <c r="U690" s="306">
        <f t="shared" si="271"/>
        <v>0</v>
      </c>
      <c r="V690" s="306" t="b">
        <f t="shared" si="265"/>
        <v>0</v>
      </c>
      <c r="W690" s="306">
        <f t="shared" si="282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6"/>
        <v>0</v>
      </c>
      <c r="R691" s="278">
        <f t="shared" si="267"/>
        <v>0</v>
      </c>
      <c r="T691" s="306"/>
      <c r="U691" s="306">
        <f t="shared" si="271"/>
        <v>0</v>
      </c>
      <c r="V691" s="306" t="b">
        <f t="shared" si="265"/>
        <v>0</v>
      </c>
      <c r="W691" s="306">
        <f t="shared" si="282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6"/>
        <v>48.780487804878049</v>
      </c>
      <c r="R692" s="278">
        <f t="shared" si="267"/>
        <v>60</v>
      </c>
      <c r="T692" s="306"/>
      <c r="U692" s="306">
        <f t="shared" si="271"/>
        <v>0</v>
      </c>
      <c r="V692" s="306" t="b">
        <f t="shared" si="265"/>
        <v>0</v>
      </c>
      <c r="W692" s="306">
        <f t="shared" si="282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T693" s="278"/>
      <c r="U693" s="278">
        <f t="shared" si="271"/>
        <v>0</v>
      </c>
      <c r="V693" s="278" t="b">
        <f t="shared" si="265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6"/>
        <v>0</v>
      </c>
      <c r="R694" s="278">
        <f t="shared" si="267"/>
        <v>0</v>
      </c>
      <c r="T694" s="279"/>
      <c r="U694" s="278">
        <f t="shared" si="271"/>
        <v>0</v>
      </c>
      <c r="V694" s="278" t="b">
        <f t="shared" si="265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T695" s="278"/>
      <c r="U695" s="278">
        <f t="shared" si="271"/>
        <v>0</v>
      </c>
      <c r="V695" s="278" t="b">
        <f t="shared" si="265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300">O696</f>
        <v>720</v>
      </c>
      <c r="J696" s="234">
        <f t="shared" ref="J696" si="301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6"/>
        <v>891.1219512195122</v>
      </c>
      <c r="R696" s="278">
        <f t="shared" si="267"/>
        <v>1096.08</v>
      </c>
      <c r="T696" s="278">
        <v>285.36</v>
      </c>
      <c r="U696" s="278">
        <f t="shared" si="271"/>
        <v>856.08</v>
      </c>
      <c r="V696" s="278">
        <f t="shared" si="265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6"/>
        <v>0</v>
      </c>
      <c r="R697" s="278">
        <f t="shared" si="267"/>
        <v>0</v>
      </c>
      <c r="T697" s="278"/>
      <c r="U697" s="278">
        <f t="shared" si="271"/>
        <v>0</v>
      </c>
      <c r="V697" s="278" t="b">
        <f t="shared" si="265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2">O698</f>
        <v>720</v>
      </c>
      <c r="J698" s="234">
        <f t="shared" ref="J698" si="303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6"/>
        <v>891.1219512195122</v>
      </c>
      <c r="R698" s="278">
        <f t="shared" si="267"/>
        <v>1096.08</v>
      </c>
      <c r="T698" s="278">
        <v>285.36</v>
      </c>
      <c r="U698" s="278">
        <f t="shared" si="271"/>
        <v>856.08</v>
      </c>
      <c r="V698" s="278">
        <f t="shared" si="265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6"/>
        <v>0</v>
      </c>
      <c r="R699" s="278">
        <f t="shared" si="267"/>
        <v>0</v>
      </c>
      <c r="T699" s="278"/>
      <c r="U699" s="278">
        <f t="shared" si="271"/>
        <v>0</v>
      </c>
      <c r="V699" s="278" t="b">
        <f t="shared" si="265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4">O700</f>
        <v>440</v>
      </c>
      <c r="J700" s="234">
        <f t="shared" ref="J700" si="305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6"/>
        <v>379.3170731707317</v>
      </c>
      <c r="R700" s="278">
        <f t="shared" si="267"/>
        <v>466.56</v>
      </c>
      <c r="T700" s="278">
        <v>75.52</v>
      </c>
      <c r="U700" s="278">
        <f t="shared" si="271"/>
        <v>226.56</v>
      </c>
      <c r="V700" s="278">
        <f t="shared" si="265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6"/>
        <v>315.1219512195122</v>
      </c>
      <c r="R701" s="278">
        <f t="shared" si="267"/>
        <v>387.6</v>
      </c>
      <c r="T701" s="278">
        <v>49.2</v>
      </c>
      <c r="U701" s="278">
        <f t="shared" si="271"/>
        <v>147.60000000000002</v>
      </c>
      <c r="V701" s="278">
        <f t="shared" si="265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6">O702</f>
        <v>440</v>
      </c>
      <c r="J702" s="234">
        <f t="shared" ref="J702" si="307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6"/>
        <v>379.3170731707317</v>
      </c>
      <c r="R702" s="278">
        <f t="shared" si="267"/>
        <v>466.56</v>
      </c>
      <c r="T702" s="278">
        <v>75.52</v>
      </c>
      <c r="U702" s="278">
        <f t="shared" si="271"/>
        <v>226.56</v>
      </c>
      <c r="V702" s="278">
        <f t="shared" si="265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6"/>
        <v>315.1219512195122</v>
      </c>
      <c r="R703" s="278">
        <f t="shared" si="267"/>
        <v>387.6</v>
      </c>
      <c r="T703" s="278">
        <v>49.2</v>
      </c>
      <c r="U703" s="278">
        <f t="shared" si="271"/>
        <v>147.60000000000002</v>
      </c>
      <c r="V703" s="278">
        <f t="shared" si="265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 ht="13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6"/>
        <v>0</v>
      </c>
      <c r="R704" s="278">
        <f t="shared" si="267"/>
        <v>0</v>
      </c>
      <c r="T704" s="278"/>
      <c r="U704" s="278">
        <f t="shared" si="271"/>
        <v>0</v>
      </c>
      <c r="V704" s="278" t="b">
        <f t="shared" si="265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8">O705</f>
        <v>40</v>
      </c>
      <c r="J705" s="304">
        <f t="shared" ref="J705:J757" si="309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6"/>
        <v>48.780487804878049</v>
      </c>
      <c r="R705" s="278">
        <f t="shared" si="267"/>
        <v>60</v>
      </c>
      <c r="T705" s="306"/>
      <c r="U705" s="306">
        <f t="shared" si="271"/>
        <v>0</v>
      </c>
      <c r="V705" s="306" t="b">
        <f t="shared" si="265"/>
        <v>0</v>
      </c>
      <c r="W705" s="306">
        <f t="shared" ref="W705:W736" si="310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8"/>
        <v>40</v>
      </c>
      <c r="J706" s="304">
        <f t="shared" si="309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6"/>
        <v>48.780487804878049</v>
      </c>
      <c r="R706" s="278">
        <f t="shared" si="267"/>
        <v>60</v>
      </c>
      <c r="T706" s="306"/>
      <c r="U706" s="306">
        <f t="shared" si="271"/>
        <v>0</v>
      </c>
      <c r="V706" s="306" t="b">
        <f t="shared" si="265"/>
        <v>0</v>
      </c>
      <c r="W706" s="306">
        <f t="shared" si="310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8"/>
        <v>40</v>
      </c>
      <c r="J707" s="304">
        <f t="shared" si="309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6"/>
        <v>48.780487804878049</v>
      </c>
      <c r="R707" s="278">
        <f t="shared" si="267"/>
        <v>60</v>
      </c>
      <c r="T707" s="306"/>
      <c r="U707" s="306">
        <f t="shared" si="271"/>
        <v>0</v>
      </c>
      <c r="V707" s="306" t="b">
        <f t="shared" si="265"/>
        <v>0</v>
      </c>
      <c r="W707" s="306">
        <f t="shared" si="310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8"/>
        <v>40</v>
      </c>
      <c r="J708" s="304">
        <f t="shared" si="309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6"/>
        <v>48.780487804878049</v>
      </c>
      <c r="R708" s="278">
        <f t="shared" si="267"/>
        <v>60</v>
      </c>
      <c r="T708" s="306"/>
      <c r="U708" s="306">
        <f t="shared" si="271"/>
        <v>0</v>
      </c>
      <c r="V708" s="306" t="b">
        <f t="shared" si="265"/>
        <v>0</v>
      </c>
      <c r="W708" s="306">
        <f t="shared" si="310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8"/>
        <v>40</v>
      </c>
      <c r="J709" s="304">
        <f t="shared" si="309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6"/>
        <v>48.780487804878049</v>
      </c>
      <c r="R709" s="278">
        <f t="shared" si="267"/>
        <v>60</v>
      </c>
      <c r="T709" s="306"/>
      <c r="U709" s="306">
        <f t="shared" si="271"/>
        <v>0</v>
      </c>
      <c r="V709" s="306" t="b">
        <f t="shared" si="265"/>
        <v>0</v>
      </c>
      <c r="W709" s="306">
        <f t="shared" si="310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8"/>
        <v>40</v>
      </c>
      <c r="J710" s="304">
        <f t="shared" si="309"/>
        <v>49.2</v>
      </c>
      <c r="L710" s="305">
        <v>1</v>
      </c>
      <c r="M710" s="305">
        <f t="shared" ref="M710:M773" si="311">K710*35</f>
        <v>0</v>
      </c>
      <c r="N710" s="305">
        <f t="shared" si="274"/>
        <v>40</v>
      </c>
      <c r="O710" s="305">
        <f t="shared" si="273"/>
        <v>40</v>
      </c>
      <c r="Q710" s="278">
        <f t="shared" si="266"/>
        <v>48.780487804878049</v>
      </c>
      <c r="R710" s="278">
        <f t="shared" si="267"/>
        <v>60</v>
      </c>
      <c r="T710" s="306"/>
      <c r="U710" s="306">
        <f t="shared" si="271"/>
        <v>0</v>
      </c>
      <c r="V710" s="306" t="b">
        <f t="shared" ref="V710:V773" si="312">IF(U710&gt;0,$AD$3*$AD$7)</f>
        <v>0</v>
      </c>
      <c r="W710" s="306">
        <f t="shared" si="310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8"/>
        <v>0</v>
      </c>
      <c r="J711" s="304">
        <f t="shared" si="309"/>
        <v>0</v>
      </c>
      <c r="L711" s="305">
        <v>1</v>
      </c>
      <c r="M711" s="305">
        <f t="shared" si="311"/>
        <v>0</v>
      </c>
      <c r="N711" s="305">
        <f t="shared" si="274"/>
        <v>0</v>
      </c>
      <c r="O711" s="305">
        <f t="shared" si="273"/>
        <v>0</v>
      </c>
      <c r="Q711" s="278">
        <f t="shared" ref="Q711:Q774" si="313">R711/1.23</f>
        <v>0</v>
      </c>
      <c r="R711" s="278">
        <f t="shared" ref="R711:R774" si="314">X711</f>
        <v>0</v>
      </c>
      <c r="T711" s="306"/>
      <c r="U711" s="306">
        <f t="shared" si="271"/>
        <v>0</v>
      </c>
      <c r="V711" s="306" t="b">
        <f t="shared" si="312"/>
        <v>0</v>
      </c>
      <c r="W711" s="306">
        <f t="shared" si="310"/>
        <v>0</v>
      </c>
      <c r="X711" s="306">
        <f t="shared" ref="X711:X774" si="315">V711+U711+W711</f>
        <v>0</v>
      </c>
      <c r="Y711" s="278">
        <f t="shared" ref="Y711:Y774" si="316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8"/>
        <v>40</v>
      </c>
      <c r="J712" s="304">
        <f t="shared" si="309"/>
        <v>49.2</v>
      </c>
      <c r="L712" s="305">
        <v>1</v>
      </c>
      <c r="M712" s="305">
        <f t="shared" si="311"/>
        <v>0</v>
      </c>
      <c r="N712" s="305">
        <f t="shared" si="274"/>
        <v>40</v>
      </c>
      <c r="O712" s="305">
        <f t="shared" si="273"/>
        <v>40</v>
      </c>
      <c r="Q712" s="278">
        <f t="shared" si="313"/>
        <v>48.780487804878049</v>
      </c>
      <c r="R712" s="278">
        <f t="shared" si="314"/>
        <v>60</v>
      </c>
      <c r="T712" s="306"/>
      <c r="U712" s="306">
        <f t="shared" ref="U712:U775" si="317">T712*$AD$9</f>
        <v>0</v>
      </c>
      <c r="V712" s="306" t="b">
        <f t="shared" si="312"/>
        <v>0</v>
      </c>
      <c r="W712" s="306">
        <f t="shared" si="310"/>
        <v>60</v>
      </c>
      <c r="X712" s="306">
        <f t="shared" si="315"/>
        <v>60</v>
      </c>
      <c r="Y712" s="278">
        <f t="shared" si="316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8"/>
        <v>0</v>
      </c>
      <c r="J713" s="304">
        <f t="shared" si="309"/>
        <v>0</v>
      </c>
      <c r="L713" s="305">
        <v>1</v>
      </c>
      <c r="M713" s="305">
        <f t="shared" si="311"/>
        <v>0</v>
      </c>
      <c r="N713" s="305">
        <f t="shared" si="274"/>
        <v>0</v>
      </c>
      <c r="O713" s="305">
        <f t="shared" si="273"/>
        <v>0</v>
      </c>
      <c r="Q713" s="278">
        <f t="shared" si="313"/>
        <v>0</v>
      </c>
      <c r="R713" s="278">
        <f t="shared" si="314"/>
        <v>0</v>
      </c>
      <c r="T713" s="306"/>
      <c r="U713" s="306">
        <f t="shared" si="317"/>
        <v>0</v>
      </c>
      <c r="V713" s="306" t="b">
        <f t="shared" si="312"/>
        <v>0</v>
      </c>
      <c r="W713" s="306">
        <f t="shared" si="310"/>
        <v>0</v>
      </c>
      <c r="X713" s="306">
        <f t="shared" si="315"/>
        <v>0</v>
      </c>
      <c r="Y713" s="278">
        <f t="shared" si="316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8"/>
        <v>40</v>
      </c>
      <c r="J714" s="304">
        <f t="shared" si="309"/>
        <v>49.2</v>
      </c>
      <c r="L714" s="305">
        <v>1</v>
      </c>
      <c r="M714" s="305">
        <f t="shared" si="311"/>
        <v>0</v>
      </c>
      <c r="N714" s="305">
        <f t="shared" si="274"/>
        <v>40</v>
      </c>
      <c r="O714" s="305">
        <f t="shared" ref="O714:O777" si="318">M714+N714</f>
        <v>40</v>
      </c>
      <c r="Q714" s="278">
        <f t="shared" si="313"/>
        <v>48.780487804878049</v>
      </c>
      <c r="R714" s="278">
        <f t="shared" si="314"/>
        <v>60</v>
      </c>
      <c r="T714" s="306"/>
      <c r="U714" s="306">
        <f t="shared" si="317"/>
        <v>0</v>
      </c>
      <c r="V714" s="306" t="b">
        <f t="shared" si="312"/>
        <v>0</v>
      </c>
      <c r="W714" s="306">
        <f t="shared" si="310"/>
        <v>60</v>
      </c>
      <c r="X714" s="306">
        <f t="shared" si="315"/>
        <v>60</v>
      </c>
      <c r="Y714" s="278">
        <f t="shared" si="316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8"/>
        <v>0</v>
      </c>
      <c r="J715" s="304">
        <f t="shared" si="309"/>
        <v>0</v>
      </c>
      <c r="L715" s="305">
        <v>1</v>
      </c>
      <c r="M715" s="305">
        <f t="shared" si="311"/>
        <v>0</v>
      </c>
      <c r="N715" s="305">
        <f t="shared" ref="N715:N754" si="319">L715*G715*40</f>
        <v>0</v>
      </c>
      <c r="O715" s="305">
        <f t="shared" si="318"/>
        <v>0</v>
      </c>
      <c r="Q715" s="278">
        <f t="shared" si="313"/>
        <v>0</v>
      </c>
      <c r="R715" s="278">
        <f t="shared" si="314"/>
        <v>0</v>
      </c>
      <c r="T715" s="306"/>
      <c r="U715" s="306">
        <f t="shared" si="317"/>
        <v>0</v>
      </c>
      <c r="V715" s="306" t="b">
        <f t="shared" si="312"/>
        <v>0</v>
      </c>
      <c r="W715" s="306">
        <f t="shared" si="310"/>
        <v>0</v>
      </c>
      <c r="X715" s="306">
        <f t="shared" si="315"/>
        <v>0</v>
      </c>
      <c r="Y715" s="278">
        <f t="shared" si="316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8"/>
        <v>40</v>
      </c>
      <c r="J716" s="304">
        <f t="shared" si="309"/>
        <v>49.2</v>
      </c>
      <c r="L716" s="305">
        <v>1</v>
      </c>
      <c r="M716" s="305">
        <f t="shared" si="311"/>
        <v>0</v>
      </c>
      <c r="N716" s="305">
        <f t="shared" si="319"/>
        <v>40</v>
      </c>
      <c r="O716" s="305">
        <f t="shared" si="318"/>
        <v>40</v>
      </c>
      <c r="Q716" s="278">
        <f t="shared" si="313"/>
        <v>48.780487804878049</v>
      </c>
      <c r="R716" s="278">
        <f t="shared" si="314"/>
        <v>60</v>
      </c>
      <c r="T716" s="306"/>
      <c r="U716" s="306">
        <f t="shared" si="317"/>
        <v>0</v>
      </c>
      <c r="V716" s="306" t="b">
        <f t="shared" si="312"/>
        <v>0</v>
      </c>
      <c r="W716" s="306">
        <f t="shared" si="310"/>
        <v>60</v>
      </c>
      <c r="X716" s="306">
        <f t="shared" si="315"/>
        <v>60</v>
      </c>
      <c r="Y716" s="278">
        <f t="shared" si="316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8"/>
        <v>40</v>
      </c>
      <c r="J717" s="304">
        <f t="shared" si="309"/>
        <v>49.2</v>
      </c>
      <c r="L717" s="305">
        <v>1</v>
      </c>
      <c r="M717" s="305">
        <f t="shared" si="311"/>
        <v>0</v>
      </c>
      <c r="N717" s="305">
        <f t="shared" si="319"/>
        <v>40</v>
      </c>
      <c r="O717" s="305">
        <f t="shared" si="318"/>
        <v>40</v>
      </c>
      <c r="Q717" s="278">
        <f t="shared" si="313"/>
        <v>48.780487804878049</v>
      </c>
      <c r="R717" s="278">
        <f t="shared" si="314"/>
        <v>60</v>
      </c>
      <c r="T717" s="306"/>
      <c r="U717" s="306">
        <f t="shared" si="317"/>
        <v>0</v>
      </c>
      <c r="V717" s="306" t="b">
        <f t="shared" si="312"/>
        <v>0</v>
      </c>
      <c r="W717" s="306">
        <f t="shared" si="310"/>
        <v>60</v>
      </c>
      <c r="X717" s="306">
        <f t="shared" si="315"/>
        <v>60</v>
      </c>
      <c r="Y717" s="278">
        <f t="shared" si="316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8"/>
        <v>40</v>
      </c>
      <c r="J718" s="304">
        <f t="shared" si="309"/>
        <v>49.2</v>
      </c>
      <c r="L718" s="305">
        <v>1</v>
      </c>
      <c r="M718" s="305">
        <f t="shared" si="311"/>
        <v>0</v>
      </c>
      <c r="N718" s="305">
        <f t="shared" si="319"/>
        <v>40</v>
      </c>
      <c r="O718" s="305">
        <f t="shared" si="318"/>
        <v>40</v>
      </c>
      <c r="Q718" s="278">
        <f t="shared" si="313"/>
        <v>48.780487804878049</v>
      </c>
      <c r="R718" s="278">
        <f t="shared" si="314"/>
        <v>60</v>
      </c>
      <c r="T718" s="306"/>
      <c r="U718" s="306">
        <f t="shared" si="317"/>
        <v>0</v>
      </c>
      <c r="V718" s="306" t="b">
        <f t="shared" si="312"/>
        <v>0</v>
      </c>
      <c r="W718" s="306">
        <f t="shared" si="310"/>
        <v>60</v>
      </c>
      <c r="X718" s="306">
        <f t="shared" si="315"/>
        <v>60</v>
      </c>
      <c r="Y718" s="278">
        <f t="shared" si="316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8"/>
        <v>40</v>
      </c>
      <c r="J719" s="304">
        <f t="shared" si="309"/>
        <v>49.2</v>
      </c>
      <c r="L719" s="305">
        <v>1</v>
      </c>
      <c r="M719" s="305">
        <f t="shared" si="311"/>
        <v>0</v>
      </c>
      <c r="N719" s="305">
        <f t="shared" si="319"/>
        <v>40</v>
      </c>
      <c r="O719" s="305">
        <f t="shared" si="318"/>
        <v>40</v>
      </c>
      <c r="Q719" s="278">
        <f t="shared" si="313"/>
        <v>48.780487804878049</v>
      </c>
      <c r="R719" s="278">
        <f t="shared" si="314"/>
        <v>60</v>
      </c>
      <c r="T719" s="306"/>
      <c r="U719" s="306">
        <f t="shared" si="317"/>
        <v>0</v>
      </c>
      <c r="V719" s="306" t="b">
        <f t="shared" si="312"/>
        <v>0</v>
      </c>
      <c r="W719" s="306">
        <f t="shared" si="310"/>
        <v>60</v>
      </c>
      <c r="X719" s="306">
        <f t="shared" si="315"/>
        <v>60</v>
      </c>
      <c r="Y719" s="278">
        <f t="shared" si="316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8"/>
        <v>40</v>
      </c>
      <c r="J720" s="304">
        <f t="shared" si="309"/>
        <v>49.2</v>
      </c>
      <c r="L720" s="305">
        <v>1</v>
      </c>
      <c r="M720" s="305">
        <f t="shared" si="311"/>
        <v>0</v>
      </c>
      <c r="N720" s="305">
        <f t="shared" si="319"/>
        <v>40</v>
      </c>
      <c r="O720" s="305">
        <f t="shared" si="318"/>
        <v>40</v>
      </c>
      <c r="Q720" s="278">
        <f t="shared" si="313"/>
        <v>48.780487804878049</v>
      </c>
      <c r="R720" s="278">
        <f t="shared" si="314"/>
        <v>60</v>
      </c>
      <c r="T720" s="306"/>
      <c r="U720" s="306">
        <f t="shared" si="317"/>
        <v>0</v>
      </c>
      <c r="V720" s="306" t="b">
        <f t="shared" si="312"/>
        <v>0</v>
      </c>
      <c r="W720" s="306">
        <f t="shared" si="310"/>
        <v>60</v>
      </c>
      <c r="X720" s="306">
        <f t="shared" si="315"/>
        <v>60</v>
      </c>
      <c r="Y720" s="278">
        <f t="shared" si="316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8"/>
        <v>40</v>
      </c>
      <c r="J721" s="304">
        <f t="shared" si="309"/>
        <v>49.2</v>
      </c>
      <c r="L721" s="305">
        <v>1</v>
      </c>
      <c r="M721" s="305">
        <f t="shared" si="311"/>
        <v>0</v>
      </c>
      <c r="N721" s="305">
        <f t="shared" si="319"/>
        <v>40</v>
      </c>
      <c r="O721" s="305">
        <f t="shared" si="318"/>
        <v>40</v>
      </c>
      <c r="Q721" s="278">
        <f t="shared" si="313"/>
        <v>48.780487804878049</v>
      </c>
      <c r="R721" s="278">
        <f t="shared" si="314"/>
        <v>60</v>
      </c>
      <c r="T721" s="306"/>
      <c r="U721" s="306">
        <f t="shared" si="317"/>
        <v>0</v>
      </c>
      <c r="V721" s="306" t="b">
        <f t="shared" si="312"/>
        <v>0</v>
      </c>
      <c r="W721" s="306">
        <f t="shared" si="310"/>
        <v>60</v>
      </c>
      <c r="X721" s="306">
        <f t="shared" si="315"/>
        <v>60</v>
      </c>
      <c r="Y721" s="278">
        <f t="shared" si="316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8"/>
        <v>40</v>
      </c>
      <c r="J722" s="304">
        <f t="shared" si="309"/>
        <v>49.2</v>
      </c>
      <c r="L722" s="305">
        <v>1</v>
      </c>
      <c r="M722" s="305">
        <f t="shared" si="311"/>
        <v>0</v>
      </c>
      <c r="N722" s="305">
        <f t="shared" si="319"/>
        <v>40</v>
      </c>
      <c r="O722" s="305">
        <f t="shared" si="318"/>
        <v>40</v>
      </c>
      <c r="Q722" s="278">
        <f t="shared" si="313"/>
        <v>48.780487804878049</v>
      </c>
      <c r="R722" s="278">
        <f t="shared" si="314"/>
        <v>60</v>
      </c>
      <c r="T722" s="306"/>
      <c r="U722" s="306">
        <f t="shared" si="317"/>
        <v>0</v>
      </c>
      <c r="V722" s="306" t="b">
        <f t="shared" si="312"/>
        <v>0</v>
      </c>
      <c r="W722" s="306">
        <f t="shared" si="310"/>
        <v>60</v>
      </c>
      <c r="X722" s="306">
        <f t="shared" si="315"/>
        <v>60</v>
      </c>
      <c r="Y722" s="278">
        <f t="shared" si="316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8"/>
        <v>40</v>
      </c>
      <c r="J723" s="304">
        <f t="shared" si="309"/>
        <v>49.2</v>
      </c>
      <c r="L723" s="305">
        <v>1</v>
      </c>
      <c r="M723" s="305">
        <f t="shared" si="311"/>
        <v>0</v>
      </c>
      <c r="N723" s="305">
        <f t="shared" si="319"/>
        <v>40</v>
      </c>
      <c r="O723" s="305">
        <f t="shared" si="318"/>
        <v>40</v>
      </c>
      <c r="Q723" s="278">
        <f t="shared" si="313"/>
        <v>48.780487804878049</v>
      </c>
      <c r="R723" s="278">
        <f t="shared" si="314"/>
        <v>60</v>
      </c>
      <c r="T723" s="306"/>
      <c r="U723" s="306">
        <f t="shared" si="317"/>
        <v>0</v>
      </c>
      <c r="V723" s="306" t="b">
        <f t="shared" si="312"/>
        <v>0</v>
      </c>
      <c r="W723" s="306">
        <f t="shared" si="310"/>
        <v>60</v>
      </c>
      <c r="X723" s="306">
        <f t="shared" si="315"/>
        <v>60</v>
      </c>
      <c r="Y723" s="278">
        <f t="shared" si="316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8"/>
        <v>40</v>
      </c>
      <c r="J724" s="304">
        <f t="shared" si="309"/>
        <v>49.2</v>
      </c>
      <c r="L724" s="305">
        <v>1</v>
      </c>
      <c r="M724" s="305">
        <f t="shared" si="311"/>
        <v>0</v>
      </c>
      <c r="N724" s="305">
        <f t="shared" si="319"/>
        <v>40</v>
      </c>
      <c r="O724" s="305">
        <f t="shared" si="318"/>
        <v>40</v>
      </c>
      <c r="Q724" s="278">
        <f t="shared" si="313"/>
        <v>48.780487804878049</v>
      </c>
      <c r="R724" s="278">
        <f t="shared" si="314"/>
        <v>60</v>
      </c>
      <c r="T724" s="306"/>
      <c r="U724" s="306">
        <f t="shared" si="317"/>
        <v>0</v>
      </c>
      <c r="V724" s="306" t="b">
        <f t="shared" si="312"/>
        <v>0</v>
      </c>
      <c r="W724" s="306">
        <f t="shared" si="310"/>
        <v>60</v>
      </c>
      <c r="X724" s="306">
        <f t="shared" si="315"/>
        <v>60</v>
      </c>
      <c r="Y724" s="278">
        <f t="shared" si="316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8"/>
        <v>40</v>
      </c>
      <c r="J725" s="304">
        <f t="shared" si="309"/>
        <v>49.2</v>
      </c>
      <c r="L725" s="305">
        <v>1</v>
      </c>
      <c r="M725" s="305">
        <f t="shared" si="311"/>
        <v>0</v>
      </c>
      <c r="N725" s="305">
        <f t="shared" si="319"/>
        <v>40</v>
      </c>
      <c r="O725" s="305">
        <f t="shared" si="318"/>
        <v>40</v>
      </c>
      <c r="Q725" s="278">
        <f t="shared" si="313"/>
        <v>48.780487804878049</v>
      </c>
      <c r="R725" s="278">
        <f t="shared" si="314"/>
        <v>60</v>
      </c>
      <c r="T725" s="306"/>
      <c r="U725" s="306">
        <f t="shared" si="317"/>
        <v>0</v>
      </c>
      <c r="V725" s="306" t="b">
        <f t="shared" si="312"/>
        <v>0</v>
      </c>
      <c r="W725" s="306">
        <f t="shared" si="310"/>
        <v>60</v>
      </c>
      <c r="X725" s="306">
        <f t="shared" si="315"/>
        <v>60</v>
      </c>
      <c r="Y725" s="278">
        <f t="shared" si="316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8"/>
        <v>40</v>
      </c>
      <c r="J726" s="304">
        <f t="shared" si="309"/>
        <v>49.2</v>
      </c>
      <c r="L726" s="305">
        <v>1</v>
      </c>
      <c r="M726" s="305">
        <f t="shared" si="311"/>
        <v>0</v>
      </c>
      <c r="N726" s="305">
        <f t="shared" si="319"/>
        <v>40</v>
      </c>
      <c r="O726" s="305">
        <f t="shared" si="318"/>
        <v>40</v>
      </c>
      <c r="Q726" s="278">
        <f t="shared" si="313"/>
        <v>48.780487804878049</v>
      </c>
      <c r="R726" s="278">
        <f t="shared" si="314"/>
        <v>60</v>
      </c>
      <c r="T726" s="306"/>
      <c r="U726" s="306">
        <f t="shared" si="317"/>
        <v>0</v>
      </c>
      <c r="V726" s="306" t="b">
        <f t="shared" si="312"/>
        <v>0</v>
      </c>
      <c r="W726" s="306">
        <f t="shared" si="310"/>
        <v>60</v>
      </c>
      <c r="X726" s="306">
        <f t="shared" si="315"/>
        <v>60</v>
      </c>
      <c r="Y726" s="278">
        <f t="shared" si="316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8"/>
        <v>40</v>
      </c>
      <c r="J727" s="304">
        <f t="shared" si="309"/>
        <v>49.2</v>
      </c>
      <c r="L727" s="305">
        <v>1</v>
      </c>
      <c r="M727" s="305">
        <f t="shared" si="311"/>
        <v>0</v>
      </c>
      <c r="N727" s="305">
        <f t="shared" si="319"/>
        <v>40</v>
      </c>
      <c r="O727" s="305">
        <f t="shared" si="318"/>
        <v>40</v>
      </c>
      <c r="Q727" s="278">
        <f t="shared" si="313"/>
        <v>48.780487804878049</v>
      </c>
      <c r="R727" s="278">
        <f t="shared" si="314"/>
        <v>60</v>
      </c>
      <c r="T727" s="306"/>
      <c r="U727" s="306">
        <f t="shared" si="317"/>
        <v>0</v>
      </c>
      <c r="V727" s="306" t="b">
        <f t="shared" si="312"/>
        <v>0</v>
      </c>
      <c r="W727" s="306">
        <f t="shared" si="310"/>
        <v>60</v>
      </c>
      <c r="X727" s="306">
        <f t="shared" si="315"/>
        <v>60</v>
      </c>
      <c r="Y727" s="278">
        <f t="shared" si="316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8"/>
        <v>40</v>
      </c>
      <c r="J728" s="304">
        <f t="shared" si="309"/>
        <v>49.2</v>
      </c>
      <c r="L728" s="305">
        <v>1</v>
      </c>
      <c r="M728" s="305">
        <f t="shared" si="311"/>
        <v>0</v>
      </c>
      <c r="N728" s="305">
        <f t="shared" si="319"/>
        <v>40</v>
      </c>
      <c r="O728" s="305">
        <f t="shared" si="318"/>
        <v>40</v>
      </c>
      <c r="Q728" s="278">
        <f t="shared" si="313"/>
        <v>48.780487804878049</v>
      </c>
      <c r="R728" s="278">
        <f t="shared" si="314"/>
        <v>60</v>
      </c>
      <c r="T728" s="306"/>
      <c r="U728" s="306">
        <f t="shared" si="317"/>
        <v>0</v>
      </c>
      <c r="V728" s="306" t="b">
        <f t="shared" si="312"/>
        <v>0</v>
      </c>
      <c r="W728" s="306">
        <f t="shared" si="310"/>
        <v>60</v>
      </c>
      <c r="X728" s="306">
        <f t="shared" si="315"/>
        <v>60</v>
      </c>
      <c r="Y728" s="278">
        <f t="shared" si="316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8"/>
        <v>40</v>
      </c>
      <c r="J729" s="304">
        <f t="shared" si="309"/>
        <v>49.2</v>
      </c>
      <c r="L729" s="305">
        <v>1</v>
      </c>
      <c r="M729" s="305">
        <f t="shared" si="311"/>
        <v>0</v>
      </c>
      <c r="N729" s="305">
        <f t="shared" si="319"/>
        <v>40</v>
      </c>
      <c r="O729" s="305">
        <f t="shared" si="318"/>
        <v>40</v>
      </c>
      <c r="Q729" s="278">
        <f t="shared" si="313"/>
        <v>48.780487804878049</v>
      </c>
      <c r="R729" s="278">
        <f t="shared" si="314"/>
        <v>60</v>
      </c>
      <c r="T729" s="306"/>
      <c r="U729" s="306">
        <f t="shared" si="317"/>
        <v>0</v>
      </c>
      <c r="V729" s="306" t="b">
        <f t="shared" si="312"/>
        <v>0</v>
      </c>
      <c r="W729" s="306">
        <f t="shared" si="310"/>
        <v>60</v>
      </c>
      <c r="X729" s="306">
        <f t="shared" si="315"/>
        <v>60</v>
      </c>
      <c r="Y729" s="278">
        <f t="shared" si="316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8"/>
        <v>40</v>
      </c>
      <c r="J730" s="304">
        <f t="shared" si="309"/>
        <v>49.2</v>
      </c>
      <c r="L730" s="305">
        <v>1</v>
      </c>
      <c r="M730" s="305">
        <f t="shared" si="311"/>
        <v>0</v>
      </c>
      <c r="N730" s="305">
        <f t="shared" si="319"/>
        <v>40</v>
      </c>
      <c r="O730" s="305">
        <f t="shared" si="318"/>
        <v>40</v>
      </c>
      <c r="Q730" s="278">
        <f t="shared" si="313"/>
        <v>48.780487804878049</v>
      </c>
      <c r="R730" s="278">
        <f t="shared" si="314"/>
        <v>60</v>
      </c>
      <c r="T730" s="306"/>
      <c r="U730" s="306">
        <f t="shared" si="317"/>
        <v>0</v>
      </c>
      <c r="V730" s="306" t="b">
        <f t="shared" si="312"/>
        <v>0</v>
      </c>
      <c r="W730" s="306">
        <f t="shared" si="310"/>
        <v>60</v>
      </c>
      <c r="X730" s="306">
        <f t="shared" si="315"/>
        <v>60</v>
      </c>
      <c r="Y730" s="278">
        <f t="shared" si="316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8"/>
        <v>40</v>
      </c>
      <c r="J731" s="304">
        <f t="shared" si="309"/>
        <v>49.2</v>
      </c>
      <c r="L731" s="305">
        <v>1</v>
      </c>
      <c r="M731" s="305">
        <f t="shared" si="311"/>
        <v>0</v>
      </c>
      <c r="N731" s="305">
        <f t="shared" si="319"/>
        <v>40</v>
      </c>
      <c r="O731" s="305">
        <f t="shared" si="318"/>
        <v>40</v>
      </c>
      <c r="Q731" s="278">
        <f t="shared" si="313"/>
        <v>48.780487804878049</v>
      </c>
      <c r="R731" s="278">
        <f t="shared" si="314"/>
        <v>60</v>
      </c>
      <c r="T731" s="306"/>
      <c r="U731" s="306">
        <f t="shared" si="317"/>
        <v>0</v>
      </c>
      <c r="V731" s="306" t="b">
        <f t="shared" si="312"/>
        <v>0</v>
      </c>
      <c r="W731" s="306">
        <f t="shared" si="310"/>
        <v>60</v>
      </c>
      <c r="X731" s="306">
        <f t="shared" si="315"/>
        <v>60</v>
      </c>
      <c r="Y731" s="278">
        <f t="shared" si="316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8"/>
        <v>40</v>
      </c>
      <c r="J732" s="304">
        <f t="shared" si="309"/>
        <v>49.2</v>
      </c>
      <c r="L732" s="305">
        <v>1</v>
      </c>
      <c r="M732" s="305">
        <f t="shared" si="311"/>
        <v>0</v>
      </c>
      <c r="N732" s="305">
        <f t="shared" si="319"/>
        <v>40</v>
      </c>
      <c r="O732" s="305">
        <f t="shared" si="318"/>
        <v>40</v>
      </c>
      <c r="Q732" s="278">
        <f t="shared" si="313"/>
        <v>48.780487804878049</v>
      </c>
      <c r="R732" s="278">
        <f t="shared" si="314"/>
        <v>60</v>
      </c>
      <c r="T732" s="306"/>
      <c r="U732" s="306">
        <f t="shared" si="317"/>
        <v>0</v>
      </c>
      <c r="V732" s="306" t="b">
        <f t="shared" si="312"/>
        <v>0</v>
      </c>
      <c r="W732" s="306">
        <f t="shared" si="310"/>
        <v>60</v>
      </c>
      <c r="X732" s="306">
        <f t="shared" si="315"/>
        <v>60</v>
      </c>
      <c r="Y732" s="278">
        <f t="shared" si="316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8"/>
        <v>40</v>
      </c>
      <c r="J733" s="304">
        <f t="shared" si="309"/>
        <v>49.2</v>
      </c>
      <c r="L733" s="305">
        <v>1</v>
      </c>
      <c r="M733" s="305">
        <f t="shared" si="311"/>
        <v>0</v>
      </c>
      <c r="N733" s="305">
        <f t="shared" si="319"/>
        <v>40</v>
      </c>
      <c r="O733" s="305">
        <f t="shared" si="318"/>
        <v>40</v>
      </c>
      <c r="Q733" s="278">
        <f t="shared" si="313"/>
        <v>48.780487804878049</v>
      </c>
      <c r="R733" s="278">
        <f t="shared" si="314"/>
        <v>60</v>
      </c>
      <c r="T733" s="306"/>
      <c r="U733" s="306">
        <f t="shared" si="317"/>
        <v>0</v>
      </c>
      <c r="V733" s="306" t="b">
        <f t="shared" si="312"/>
        <v>0</v>
      </c>
      <c r="W733" s="306">
        <f t="shared" si="310"/>
        <v>60</v>
      </c>
      <c r="X733" s="306">
        <f t="shared" si="315"/>
        <v>60</v>
      </c>
      <c r="Y733" s="278">
        <f t="shared" si="316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8"/>
        <v>80</v>
      </c>
      <c r="J734" s="304">
        <f t="shared" si="309"/>
        <v>98.4</v>
      </c>
      <c r="L734" s="305">
        <v>1</v>
      </c>
      <c r="M734" s="305">
        <f t="shared" si="311"/>
        <v>0</v>
      </c>
      <c r="N734" s="305">
        <f t="shared" si="319"/>
        <v>80</v>
      </c>
      <c r="O734" s="305">
        <f t="shared" si="318"/>
        <v>80</v>
      </c>
      <c r="Q734" s="278">
        <f t="shared" si="313"/>
        <v>97.560975609756099</v>
      </c>
      <c r="R734" s="278">
        <f t="shared" si="314"/>
        <v>120</v>
      </c>
      <c r="T734" s="306"/>
      <c r="U734" s="306">
        <f t="shared" si="317"/>
        <v>0</v>
      </c>
      <c r="V734" s="306" t="b">
        <f t="shared" si="312"/>
        <v>0</v>
      </c>
      <c r="W734" s="306">
        <f t="shared" si="310"/>
        <v>120</v>
      </c>
      <c r="X734" s="306">
        <f t="shared" si="315"/>
        <v>120</v>
      </c>
      <c r="Y734" s="278">
        <f t="shared" si="316"/>
        <v>97.560975609756099</v>
      </c>
      <c r="Z734" s="276"/>
      <c r="AA734" s="276"/>
    </row>
    <row r="735" spans="1:27" s="305" customFormat="1" ht="2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8"/>
        <v>40</v>
      </c>
      <c r="J735" s="304">
        <f t="shared" si="309"/>
        <v>49.2</v>
      </c>
      <c r="L735" s="305">
        <v>1</v>
      </c>
      <c r="M735" s="305">
        <f t="shared" si="311"/>
        <v>0</v>
      </c>
      <c r="N735" s="305">
        <f t="shared" si="319"/>
        <v>40</v>
      </c>
      <c r="O735" s="305">
        <f t="shared" si="318"/>
        <v>40</v>
      </c>
      <c r="Q735" s="278">
        <f t="shared" si="313"/>
        <v>48.780487804878049</v>
      </c>
      <c r="R735" s="278">
        <f t="shared" si="314"/>
        <v>60</v>
      </c>
      <c r="T735" s="306"/>
      <c r="U735" s="306">
        <f t="shared" si="317"/>
        <v>0</v>
      </c>
      <c r="V735" s="306" t="b">
        <f t="shared" si="312"/>
        <v>0</v>
      </c>
      <c r="W735" s="306">
        <f t="shared" si="310"/>
        <v>60</v>
      </c>
      <c r="X735" s="306">
        <f t="shared" si="315"/>
        <v>60</v>
      </c>
      <c r="Y735" s="278">
        <f t="shared" si="316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8"/>
        <v>80</v>
      </c>
      <c r="J736" s="304">
        <f t="shared" si="309"/>
        <v>98.4</v>
      </c>
      <c r="L736" s="305">
        <v>1</v>
      </c>
      <c r="M736" s="305">
        <f t="shared" si="311"/>
        <v>0</v>
      </c>
      <c r="N736" s="305">
        <f t="shared" si="319"/>
        <v>80</v>
      </c>
      <c r="O736" s="305">
        <f t="shared" si="318"/>
        <v>80</v>
      </c>
      <c r="Q736" s="278">
        <f t="shared" si="313"/>
        <v>97.560975609756099</v>
      </c>
      <c r="R736" s="278">
        <f t="shared" si="314"/>
        <v>120</v>
      </c>
      <c r="T736" s="306"/>
      <c r="U736" s="306">
        <f t="shared" si="317"/>
        <v>0</v>
      </c>
      <c r="V736" s="306" t="b">
        <f t="shared" si="312"/>
        <v>0</v>
      </c>
      <c r="W736" s="306">
        <f t="shared" si="310"/>
        <v>120</v>
      </c>
      <c r="X736" s="306">
        <f t="shared" si="315"/>
        <v>120</v>
      </c>
      <c r="Y736" s="278">
        <f t="shared" si="316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8"/>
        <v>40</v>
      </c>
      <c r="J737" s="304">
        <f t="shared" si="309"/>
        <v>49.2</v>
      </c>
      <c r="L737" s="305">
        <v>1</v>
      </c>
      <c r="M737" s="305">
        <f t="shared" si="311"/>
        <v>0</v>
      </c>
      <c r="N737" s="305">
        <f t="shared" si="319"/>
        <v>40</v>
      </c>
      <c r="O737" s="305">
        <f t="shared" si="318"/>
        <v>40</v>
      </c>
      <c r="Q737" s="278">
        <f t="shared" si="313"/>
        <v>48.780487804878049</v>
      </c>
      <c r="R737" s="278">
        <f t="shared" si="314"/>
        <v>60</v>
      </c>
      <c r="T737" s="306"/>
      <c r="U737" s="306">
        <f t="shared" si="317"/>
        <v>0</v>
      </c>
      <c r="V737" s="306" t="b">
        <f t="shared" si="312"/>
        <v>0</v>
      </c>
      <c r="W737" s="306">
        <f t="shared" ref="W737:W767" si="320">G737*$AD$4*$AD$7</f>
        <v>60</v>
      </c>
      <c r="X737" s="306">
        <f t="shared" si="315"/>
        <v>60</v>
      </c>
      <c r="Y737" s="278">
        <f t="shared" si="316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8"/>
        <v>40</v>
      </c>
      <c r="J738" s="304">
        <f t="shared" si="309"/>
        <v>49.2</v>
      </c>
      <c r="L738" s="305">
        <v>1</v>
      </c>
      <c r="M738" s="305">
        <f t="shared" si="311"/>
        <v>0</v>
      </c>
      <c r="N738" s="305">
        <f t="shared" si="319"/>
        <v>40</v>
      </c>
      <c r="O738" s="305">
        <f t="shared" si="318"/>
        <v>40</v>
      </c>
      <c r="Q738" s="278">
        <f t="shared" si="313"/>
        <v>48.780487804878049</v>
      </c>
      <c r="R738" s="278">
        <f t="shared" si="314"/>
        <v>60</v>
      </c>
      <c r="T738" s="306"/>
      <c r="U738" s="306">
        <f t="shared" si="317"/>
        <v>0</v>
      </c>
      <c r="V738" s="306" t="b">
        <f t="shared" si="312"/>
        <v>0</v>
      </c>
      <c r="W738" s="306">
        <f t="shared" si="320"/>
        <v>60</v>
      </c>
      <c r="X738" s="306">
        <f t="shared" si="315"/>
        <v>60</v>
      </c>
      <c r="Y738" s="278">
        <f t="shared" si="316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8"/>
        <v>80</v>
      </c>
      <c r="J739" s="304">
        <f t="shared" si="309"/>
        <v>98.4</v>
      </c>
      <c r="L739" s="305">
        <v>1</v>
      </c>
      <c r="M739" s="305">
        <f t="shared" si="311"/>
        <v>0</v>
      </c>
      <c r="N739" s="305">
        <f t="shared" si="319"/>
        <v>80</v>
      </c>
      <c r="O739" s="305">
        <f t="shared" si="318"/>
        <v>80</v>
      </c>
      <c r="Q739" s="278">
        <f t="shared" si="313"/>
        <v>97.560975609756099</v>
      </c>
      <c r="R739" s="278">
        <f t="shared" si="314"/>
        <v>120</v>
      </c>
      <c r="T739" s="306"/>
      <c r="U739" s="306">
        <f t="shared" si="317"/>
        <v>0</v>
      </c>
      <c r="V739" s="306" t="b">
        <f t="shared" si="312"/>
        <v>0</v>
      </c>
      <c r="W739" s="306">
        <f t="shared" si="320"/>
        <v>120</v>
      </c>
      <c r="X739" s="306">
        <f t="shared" si="315"/>
        <v>120</v>
      </c>
      <c r="Y739" s="278">
        <f t="shared" si="316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8"/>
        <v>80</v>
      </c>
      <c r="J740" s="304">
        <f t="shared" si="309"/>
        <v>98.4</v>
      </c>
      <c r="L740" s="305">
        <v>1</v>
      </c>
      <c r="M740" s="305">
        <f t="shared" si="311"/>
        <v>0</v>
      </c>
      <c r="N740" s="305">
        <f t="shared" si="319"/>
        <v>80</v>
      </c>
      <c r="O740" s="305">
        <f t="shared" si="318"/>
        <v>80</v>
      </c>
      <c r="Q740" s="278">
        <f t="shared" si="313"/>
        <v>97.560975609756099</v>
      </c>
      <c r="R740" s="278">
        <f t="shared" si="314"/>
        <v>120</v>
      </c>
      <c r="T740" s="306"/>
      <c r="U740" s="306">
        <f t="shared" si="317"/>
        <v>0</v>
      </c>
      <c r="V740" s="306" t="b">
        <f t="shared" si="312"/>
        <v>0</v>
      </c>
      <c r="W740" s="306">
        <f t="shared" si="320"/>
        <v>120</v>
      </c>
      <c r="X740" s="306">
        <f t="shared" si="315"/>
        <v>120</v>
      </c>
      <c r="Y740" s="278">
        <f t="shared" si="316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8"/>
        <v>40</v>
      </c>
      <c r="J741" s="304">
        <f t="shared" si="309"/>
        <v>49.2</v>
      </c>
      <c r="L741" s="305">
        <v>1</v>
      </c>
      <c r="M741" s="305">
        <f t="shared" si="311"/>
        <v>0</v>
      </c>
      <c r="N741" s="305">
        <f t="shared" si="319"/>
        <v>40</v>
      </c>
      <c r="O741" s="305">
        <f t="shared" si="318"/>
        <v>40</v>
      </c>
      <c r="Q741" s="278">
        <f t="shared" si="313"/>
        <v>48.780487804878049</v>
      </c>
      <c r="R741" s="278">
        <f t="shared" si="314"/>
        <v>60</v>
      </c>
      <c r="T741" s="306"/>
      <c r="U741" s="306">
        <f t="shared" si="317"/>
        <v>0</v>
      </c>
      <c r="V741" s="306" t="b">
        <f t="shared" si="312"/>
        <v>0</v>
      </c>
      <c r="W741" s="306">
        <f t="shared" si="320"/>
        <v>60</v>
      </c>
      <c r="X741" s="306">
        <f t="shared" si="315"/>
        <v>60</v>
      </c>
      <c r="Y741" s="278">
        <f t="shared" si="316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8"/>
        <v>40</v>
      </c>
      <c r="J742" s="304">
        <f t="shared" si="309"/>
        <v>49.2</v>
      </c>
      <c r="L742" s="305">
        <v>1</v>
      </c>
      <c r="M742" s="305">
        <f t="shared" si="311"/>
        <v>0</v>
      </c>
      <c r="N742" s="305">
        <f t="shared" si="319"/>
        <v>40</v>
      </c>
      <c r="O742" s="305">
        <f t="shared" si="318"/>
        <v>40</v>
      </c>
      <c r="Q742" s="278">
        <f t="shared" si="313"/>
        <v>48.780487804878049</v>
      </c>
      <c r="R742" s="278">
        <f t="shared" si="314"/>
        <v>60</v>
      </c>
      <c r="T742" s="306"/>
      <c r="U742" s="306">
        <f t="shared" si="317"/>
        <v>0</v>
      </c>
      <c r="V742" s="306" t="b">
        <f t="shared" si="312"/>
        <v>0</v>
      </c>
      <c r="W742" s="306">
        <f t="shared" si="320"/>
        <v>60</v>
      </c>
      <c r="X742" s="306">
        <f t="shared" si="315"/>
        <v>60</v>
      </c>
      <c r="Y742" s="278">
        <f t="shared" si="316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8"/>
        <v>40</v>
      </c>
      <c r="J743" s="304">
        <f t="shared" si="309"/>
        <v>49.2</v>
      </c>
      <c r="L743" s="305">
        <v>1</v>
      </c>
      <c r="M743" s="305">
        <f t="shared" si="311"/>
        <v>0</v>
      </c>
      <c r="N743" s="305">
        <f t="shared" si="319"/>
        <v>40</v>
      </c>
      <c r="O743" s="305">
        <f t="shared" si="318"/>
        <v>40</v>
      </c>
      <c r="Q743" s="278">
        <f t="shared" si="313"/>
        <v>48.780487804878049</v>
      </c>
      <c r="R743" s="278">
        <f t="shared" si="314"/>
        <v>60</v>
      </c>
      <c r="T743" s="306"/>
      <c r="U743" s="306">
        <f t="shared" si="317"/>
        <v>0</v>
      </c>
      <c r="V743" s="306" t="b">
        <f t="shared" si="312"/>
        <v>0</v>
      </c>
      <c r="W743" s="306">
        <f t="shared" si="320"/>
        <v>60</v>
      </c>
      <c r="X743" s="306">
        <f t="shared" si="315"/>
        <v>60</v>
      </c>
      <c r="Y743" s="278">
        <f t="shared" si="316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8"/>
        <v>40</v>
      </c>
      <c r="J744" s="304">
        <f t="shared" si="309"/>
        <v>49.2</v>
      </c>
      <c r="L744" s="305">
        <v>1</v>
      </c>
      <c r="M744" s="305">
        <f t="shared" si="311"/>
        <v>0</v>
      </c>
      <c r="N744" s="305">
        <f t="shared" si="319"/>
        <v>40</v>
      </c>
      <c r="O744" s="305">
        <f t="shared" si="318"/>
        <v>40</v>
      </c>
      <c r="Q744" s="278">
        <f t="shared" si="313"/>
        <v>48.780487804878049</v>
      </c>
      <c r="R744" s="278">
        <f t="shared" si="314"/>
        <v>60</v>
      </c>
      <c r="T744" s="306"/>
      <c r="U744" s="306">
        <f t="shared" si="317"/>
        <v>0</v>
      </c>
      <c r="V744" s="306" t="b">
        <f t="shared" si="312"/>
        <v>0</v>
      </c>
      <c r="W744" s="306">
        <f t="shared" si="320"/>
        <v>60</v>
      </c>
      <c r="X744" s="306">
        <f t="shared" si="315"/>
        <v>60</v>
      </c>
      <c r="Y744" s="278">
        <f t="shared" si="316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8"/>
        <v>40</v>
      </c>
      <c r="J745" s="304">
        <f t="shared" si="309"/>
        <v>49.2</v>
      </c>
      <c r="L745" s="305">
        <v>1</v>
      </c>
      <c r="M745" s="305">
        <f t="shared" si="311"/>
        <v>0</v>
      </c>
      <c r="N745" s="305">
        <f t="shared" si="319"/>
        <v>40</v>
      </c>
      <c r="O745" s="305">
        <f t="shared" si="318"/>
        <v>40</v>
      </c>
      <c r="Q745" s="278">
        <f t="shared" si="313"/>
        <v>48.780487804878049</v>
      </c>
      <c r="R745" s="278">
        <f t="shared" si="314"/>
        <v>60</v>
      </c>
      <c r="T745" s="306"/>
      <c r="U745" s="306">
        <f t="shared" si="317"/>
        <v>0</v>
      </c>
      <c r="V745" s="306" t="b">
        <f t="shared" si="312"/>
        <v>0</v>
      </c>
      <c r="W745" s="306">
        <f t="shared" si="320"/>
        <v>60</v>
      </c>
      <c r="X745" s="306">
        <f t="shared" si="315"/>
        <v>60</v>
      </c>
      <c r="Y745" s="278">
        <f t="shared" si="316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8"/>
        <v>40</v>
      </c>
      <c r="J746" s="304">
        <f t="shared" si="309"/>
        <v>49.2</v>
      </c>
      <c r="L746" s="305">
        <v>1</v>
      </c>
      <c r="M746" s="305">
        <f t="shared" si="311"/>
        <v>0</v>
      </c>
      <c r="N746" s="305">
        <f t="shared" si="319"/>
        <v>40</v>
      </c>
      <c r="O746" s="305">
        <f t="shared" si="318"/>
        <v>40</v>
      </c>
      <c r="Q746" s="278">
        <f t="shared" si="313"/>
        <v>48.780487804878049</v>
      </c>
      <c r="R746" s="278">
        <f t="shared" si="314"/>
        <v>60</v>
      </c>
      <c r="T746" s="306"/>
      <c r="U746" s="306">
        <f t="shared" si="317"/>
        <v>0</v>
      </c>
      <c r="V746" s="306" t="b">
        <f t="shared" si="312"/>
        <v>0</v>
      </c>
      <c r="W746" s="306">
        <f t="shared" si="320"/>
        <v>60</v>
      </c>
      <c r="X746" s="306">
        <f t="shared" si="315"/>
        <v>60</v>
      </c>
      <c r="Y746" s="278">
        <f t="shared" si="316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8"/>
        <v>40</v>
      </c>
      <c r="J747" s="304">
        <f t="shared" si="309"/>
        <v>49.2</v>
      </c>
      <c r="L747" s="305">
        <v>1</v>
      </c>
      <c r="M747" s="305">
        <f t="shared" si="311"/>
        <v>0</v>
      </c>
      <c r="N747" s="305">
        <f t="shared" si="319"/>
        <v>40</v>
      </c>
      <c r="O747" s="305">
        <f t="shared" si="318"/>
        <v>40</v>
      </c>
      <c r="Q747" s="278">
        <f t="shared" si="313"/>
        <v>48.780487804878049</v>
      </c>
      <c r="R747" s="278">
        <f t="shared" si="314"/>
        <v>60</v>
      </c>
      <c r="T747" s="306"/>
      <c r="U747" s="306">
        <f t="shared" si="317"/>
        <v>0</v>
      </c>
      <c r="V747" s="306" t="b">
        <f t="shared" si="312"/>
        <v>0</v>
      </c>
      <c r="W747" s="306">
        <f t="shared" si="320"/>
        <v>60</v>
      </c>
      <c r="X747" s="306">
        <f t="shared" si="315"/>
        <v>60</v>
      </c>
      <c r="Y747" s="278">
        <f t="shared" si="316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8"/>
        <v>40</v>
      </c>
      <c r="J748" s="304">
        <f t="shared" si="309"/>
        <v>49.2</v>
      </c>
      <c r="L748" s="305">
        <v>1</v>
      </c>
      <c r="M748" s="305">
        <f t="shared" si="311"/>
        <v>0</v>
      </c>
      <c r="N748" s="305">
        <f t="shared" si="319"/>
        <v>40</v>
      </c>
      <c r="O748" s="305">
        <f t="shared" si="318"/>
        <v>40</v>
      </c>
      <c r="Q748" s="278">
        <f t="shared" si="313"/>
        <v>48.780487804878049</v>
      </c>
      <c r="R748" s="278">
        <f t="shared" si="314"/>
        <v>60</v>
      </c>
      <c r="T748" s="306"/>
      <c r="U748" s="306">
        <f t="shared" si="317"/>
        <v>0</v>
      </c>
      <c r="V748" s="306" t="b">
        <f t="shared" si="312"/>
        <v>0</v>
      </c>
      <c r="W748" s="306">
        <f t="shared" si="320"/>
        <v>60</v>
      </c>
      <c r="X748" s="306">
        <f t="shared" si="315"/>
        <v>60</v>
      </c>
      <c r="Y748" s="278">
        <f t="shared" si="316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8"/>
        <v>40</v>
      </c>
      <c r="J749" s="304">
        <f t="shared" si="309"/>
        <v>49.2</v>
      </c>
      <c r="L749" s="305">
        <v>1</v>
      </c>
      <c r="M749" s="305">
        <f t="shared" si="311"/>
        <v>0</v>
      </c>
      <c r="N749" s="305">
        <f t="shared" si="319"/>
        <v>40</v>
      </c>
      <c r="O749" s="305">
        <f t="shared" si="318"/>
        <v>40</v>
      </c>
      <c r="Q749" s="278">
        <f t="shared" si="313"/>
        <v>48.780487804878049</v>
      </c>
      <c r="R749" s="278">
        <f t="shared" si="314"/>
        <v>60</v>
      </c>
      <c r="T749" s="306"/>
      <c r="U749" s="306">
        <f t="shared" si="317"/>
        <v>0</v>
      </c>
      <c r="V749" s="306" t="b">
        <f t="shared" si="312"/>
        <v>0</v>
      </c>
      <c r="W749" s="306">
        <f t="shared" si="320"/>
        <v>60</v>
      </c>
      <c r="X749" s="306">
        <f t="shared" si="315"/>
        <v>60</v>
      </c>
      <c r="Y749" s="278">
        <f t="shared" si="316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8"/>
        <v>40</v>
      </c>
      <c r="J750" s="304">
        <f t="shared" si="309"/>
        <v>49.2</v>
      </c>
      <c r="L750" s="305">
        <v>1</v>
      </c>
      <c r="M750" s="305">
        <f t="shared" si="311"/>
        <v>0</v>
      </c>
      <c r="N750" s="305">
        <f t="shared" si="319"/>
        <v>40</v>
      </c>
      <c r="O750" s="305">
        <f t="shared" si="318"/>
        <v>40</v>
      </c>
      <c r="Q750" s="278">
        <f t="shared" si="313"/>
        <v>48.780487804878049</v>
      </c>
      <c r="R750" s="278">
        <f t="shared" si="314"/>
        <v>60</v>
      </c>
      <c r="T750" s="306"/>
      <c r="U750" s="306">
        <f t="shared" si="317"/>
        <v>0</v>
      </c>
      <c r="V750" s="306" t="b">
        <f t="shared" si="312"/>
        <v>0</v>
      </c>
      <c r="W750" s="306">
        <f t="shared" si="320"/>
        <v>60</v>
      </c>
      <c r="X750" s="306">
        <f t="shared" si="315"/>
        <v>60</v>
      </c>
      <c r="Y750" s="278">
        <f t="shared" si="316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8"/>
        <v>40</v>
      </c>
      <c r="J751" s="304">
        <f t="shared" si="309"/>
        <v>49.2</v>
      </c>
      <c r="L751" s="305">
        <v>1</v>
      </c>
      <c r="M751" s="305">
        <f t="shared" si="311"/>
        <v>0</v>
      </c>
      <c r="N751" s="305">
        <f t="shared" si="319"/>
        <v>40</v>
      </c>
      <c r="O751" s="305">
        <f t="shared" si="318"/>
        <v>40</v>
      </c>
      <c r="Q751" s="278">
        <f t="shared" si="313"/>
        <v>48.780487804878049</v>
      </c>
      <c r="R751" s="278">
        <f t="shared" si="314"/>
        <v>60</v>
      </c>
      <c r="T751" s="306"/>
      <c r="U751" s="306">
        <f t="shared" si="317"/>
        <v>0</v>
      </c>
      <c r="V751" s="306" t="b">
        <f t="shared" si="312"/>
        <v>0</v>
      </c>
      <c r="W751" s="306">
        <f t="shared" si="320"/>
        <v>60</v>
      </c>
      <c r="X751" s="306">
        <f t="shared" si="315"/>
        <v>60</v>
      </c>
      <c r="Y751" s="278">
        <f t="shared" si="316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8"/>
        <v>120</v>
      </c>
      <c r="J752" s="304">
        <f t="shared" si="309"/>
        <v>147.6</v>
      </c>
      <c r="L752" s="305">
        <v>1</v>
      </c>
      <c r="M752" s="305">
        <f t="shared" si="311"/>
        <v>0</v>
      </c>
      <c r="N752" s="305">
        <f t="shared" si="319"/>
        <v>120</v>
      </c>
      <c r="O752" s="305">
        <f t="shared" si="318"/>
        <v>120</v>
      </c>
      <c r="Q752" s="278">
        <f t="shared" si="313"/>
        <v>146.34146341463415</v>
      </c>
      <c r="R752" s="278">
        <f t="shared" si="314"/>
        <v>180</v>
      </c>
      <c r="T752" s="306"/>
      <c r="U752" s="306">
        <f t="shared" si="317"/>
        <v>0</v>
      </c>
      <c r="V752" s="306" t="b">
        <f t="shared" si="312"/>
        <v>0</v>
      </c>
      <c r="W752" s="306">
        <f t="shared" si="320"/>
        <v>180</v>
      </c>
      <c r="X752" s="306">
        <f t="shared" si="315"/>
        <v>180</v>
      </c>
      <c r="Y752" s="278">
        <f t="shared" si="316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8"/>
        <v>40</v>
      </c>
      <c r="J753" s="304">
        <f t="shared" si="309"/>
        <v>49.2</v>
      </c>
      <c r="L753" s="305">
        <v>1</v>
      </c>
      <c r="M753" s="305">
        <f t="shared" si="311"/>
        <v>0</v>
      </c>
      <c r="N753" s="305">
        <f t="shared" si="319"/>
        <v>40</v>
      </c>
      <c r="O753" s="305">
        <f t="shared" si="318"/>
        <v>40</v>
      </c>
      <c r="Q753" s="278">
        <f t="shared" si="313"/>
        <v>48.780487804878049</v>
      </c>
      <c r="R753" s="278">
        <f t="shared" si="314"/>
        <v>60</v>
      </c>
      <c r="T753" s="306"/>
      <c r="U753" s="306">
        <f t="shared" si="317"/>
        <v>0</v>
      </c>
      <c r="V753" s="306" t="b">
        <f t="shared" si="312"/>
        <v>0</v>
      </c>
      <c r="W753" s="306">
        <f t="shared" si="320"/>
        <v>60</v>
      </c>
      <c r="X753" s="306">
        <f t="shared" si="315"/>
        <v>60</v>
      </c>
      <c r="Y753" s="278">
        <f t="shared" si="316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8"/>
        <v>40</v>
      </c>
      <c r="J754" s="304">
        <f t="shared" si="309"/>
        <v>49.2</v>
      </c>
      <c r="L754" s="305">
        <v>1</v>
      </c>
      <c r="M754" s="305">
        <f t="shared" si="311"/>
        <v>0</v>
      </c>
      <c r="N754" s="305">
        <f t="shared" si="319"/>
        <v>40</v>
      </c>
      <c r="O754" s="305">
        <f t="shared" si="318"/>
        <v>40</v>
      </c>
      <c r="Q754" s="278">
        <f t="shared" si="313"/>
        <v>48.780487804878049</v>
      </c>
      <c r="R754" s="278">
        <f t="shared" si="314"/>
        <v>60</v>
      </c>
      <c r="T754" s="306"/>
      <c r="U754" s="306">
        <f t="shared" si="317"/>
        <v>0</v>
      </c>
      <c r="V754" s="306" t="b">
        <f t="shared" si="312"/>
        <v>0</v>
      </c>
      <c r="W754" s="306">
        <f t="shared" si="320"/>
        <v>60</v>
      </c>
      <c r="X754" s="306">
        <f t="shared" si="315"/>
        <v>60</v>
      </c>
      <c r="Y754" s="278">
        <f t="shared" si="316"/>
        <v>48.780487804878049</v>
      </c>
      <c r="Z754" s="276"/>
      <c r="AA754" s="276"/>
    </row>
    <row r="755" spans="1:27" s="305" customFormat="1" ht="37.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9"/>
        <v>49.2</v>
      </c>
      <c r="L755" s="305">
        <v>1</v>
      </c>
      <c r="M755" s="305">
        <f t="shared" si="311"/>
        <v>0</v>
      </c>
      <c r="N755" s="305">
        <f>L755*P755*40</f>
        <v>40</v>
      </c>
      <c r="O755" s="305">
        <f t="shared" si="318"/>
        <v>40</v>
      </c>
      <c r="P755" s="305">
        <v>1</v>
      </c>
      <c r="Q755" s="278">
        <f t="shared" si="313"/>
        <v>195.1219512195122</v>
      </c>
      <c r="R755" s="278">
        <f t="shared" si="314"/>
        <v>240</v>
      </c>
      <c r="T755" s="306"/>
      <c r="U755" s="306">
        <f t="shared" si="317"/>
        <v>0</v>
      </c>
      <c r="V755" s="306" t="b">
        <f t="shared" si="312"/>
        <v>0</v>
      </c>
      <c r="W755" s="306">
        <f t="shared" si="320"/>
        <v>240</v>
      </c>
      <c r="X755" s="306">
        <f t="shared" si="315"/>
        <v>240</v>
      </c>
      <c r="Y755" s="278">
        <f t="shared" si="316"/>
        <v>195.1219512195122</v>
      </c>
      <c r="Z755" s="276"/>
      <c r="AA755" s="276"/>
    </row>
    <row r="756" spans="1:27" s="305" customFormat="1" ht="37.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21">O756</f>
        <v>40</v>
      </c>
      <c r="J756" s="304">
        <f t="shared" si="309"/>
        <v>49.2</v>
      </c>
      <c r="L756" s="305">
        <v>1</v>
      </c>
      <c r="M756" s="305">
        <f t="shared" si="311"/>
        <v>0</v>
      </c>
      <c r="N756" s="305">
        <f t="shared" ref="N756:N757" si="322">L756*P756*40</f>
        <v>40</v>
      </c>
      <c r="O756" s="305">
        <f t="shared" si="318"/>
        <v>40</v>
      </c>
      <c r="P756" s="305">
        <v>1</v>
      </c>
      <c r="Q756" s="278">
        <f t="shared" si="313"/>
        <v>48.780487804878049</v>
      </c>
      <c r="R756" s="278">
        <f t="shared" si="314"/>
        <v>60</v>
      </c>
      <c r="T756" s="306"/>
      <c r="U756" s="306">
        <f t="shared" si="317"/>
        <v>0</v>
      </c>
      <c r="V756" s="306" t="b">
        <f t="shared" si="312"/>
        <v>0</v>
      </c>
      <c r="W756" s="306">
        <f t="shared" si="320"/>
        <v>60</v>
      </c>
      <c r="X756" s="306">
        <f t="shared" si="315"/>
        <v>60</v>
      </c>
      <c r="Y756" s="278">
        <f t="shared" si="316"/>
        <v>48.780487804878049</v>
      </c>
      <c r="Z756" s="276"/>
      <c r="AA756" s="276"/>
    </row>
    <row r="757" spans="1:27" s="331" customFormat="1" ht="37.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21"/>
        <v>40</v>
      </c>
      <c r="J757" s="304">
        <f t="shared" si="309"/>
        <v>49.2</v>
      </c>
      <c r="L757" s="331">
        <v>1</v>
      </c>
      <c r="M757" s="305">
        <f t="shared" si="311"/>
        <v>0</v>
      </c>
      <c r="N757" s="305">
        <f t="shared" si="322"/>
        <v>40</v>
      </c>
      <c r="O757" s="305">
        <f t="shared" si="318"/>
        <v>40</v>
      </c>
      <c r="P757" s="331">
        <v>1</v>
      </c>
      <c r="Q757" s="278">
        <f t="shared" si="313"/>
        <v>97.560975609756099</v>
      </c>
      <c r="R757" s="278">
        <f t="shared" si="314"/>
        <v>120</v>
      </c>
      <c r="T757" s="332"/>
      <c r="U757" s="306">
        <f t="shared" si="317"/>
        <v>0</v>
      </c>
      <c r="V757" s="306" t="b">
        <f t="shared" si="312"/>
        <v>0</v>
      </c>
      <c r="W757" s="306">
        <f t="shared" si="320"/>
        <v>120</v>
      </c>
      <c r="X757" s="306">
        <f t="shared" si="315"/>
        <v>120</v>
      </c>
      <c r="Y757" s="278">
        <f t="shared" si="316"/>
        <v>97.560975609756099</v>
      </c>
      <c r="Z757" s="276"/>
      <c r="AA757" s="276"/>
    </row>
    <row r="758" spans="1:27" s="331" customFormat="1" ht="15.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1"/>
        <v>0</v>
      </c>
      <c r="N758" s="305">
        <f t="shared" ref="N758:N767" si="323">L758*G758*39</f>
        <v>0</v>
      </c>
      <c r="O758" s="305">
        <f t="shared" si="318"/>
        <v>0</v>
      </c>
      <c r="Q758" s="278">
        <f t="shared" si="313"/>
        <v>48.780487804878049</v>
      </c>
      <c r="R758" s="278">
        <f t="shared" si="314"/>
        <v>60</v>
      </c>
      <c r="T758" s="332"/>
      <c r="U758" s="306">
        <f t="shared" si="317"/>
        <v>0</v>
      </c>
      <c r="V758" s="306" t="b">
        <f t="shared" si="312"/>
        <v>0</v>
      </c>
      <c r="W758" s="306">
        <f t="shared" si="320"/>
        <v>60</v>
      </c>
      <c r="X758" s="306">
        <f t="shared" si="315"/>
        <v>60</v>
      </c>
      <c r="Y758" s="278">
        <f t="shared" si="316"/>
        <v>48.780487804878049</v>
      </c>
      <c r="Z758" s="276"/>
      <c r="AA758" s="276"/>
    </row>
    <row r="759" spans="1:27" s="331" customFormat="1" ht="15.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1"/>
        <v>0</v>
      </c>
      <c r="N759" s="305">
        <f t="shared" si="323"/>
        <v>0</v>
      </c>
      <c r="O759" s="305">
        <f t="shared" si="318"/>
        <v>0</v>
      </c>
      <c r="Q759" s="278">
        <f t="shared" si="313"/>
        <v>48.780487804878049</v>
      </c>
      <c r="R759" s="278">
        <f t="shared" si="314"/>
        <v>60</v>
      </c>
      <c r="T759" s="332"/>
      <c r="U759" s="306">
        <f t="shared" si="317"/>
        <v>0</v>
      </c>
      <c r="V759" s="306" t="b">
        <f t="shared" si="312"/>
        <v>0</v>
      </c>
      <c r="W759" s="306">
        <f t="shared" si="320"/>
        <v>60</v>
      </c>
      <c r="X759" s="306">
        <f t="shared" si="315"/>
        <v>60</v>
      </c>
      <c r="Y759" s="278">
        <f t="shared" si="316"/>
        <v>48.780487804878049</v>
      </c>
      <c r="Z759" s="276"/>
      <c r="AA759" s="276"/>
    </row>
    <row r="760" spans="1:27" s="331" customFormat="1" ht="37.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1"/>
        <v>0</v>
      </c>
      <c r="N760" s="305">
        <f t="shared" si="323"/>
        <v>0</v>
      </c>
      <c r="O760" s="305">
        <f t="shared" si="318"/>
        <v>0</v>
      </c>
      <c r="Q760" s="278">
        <f t="shared" si="313"/>
        <v>48.780487804878049</v>
      </c>
      <c r="R760" s="278">
        <f t="shared" si="314"/>
        <v>60</v>
      </c>
      <c r="T760" s="332"/>
      <c r="U760" s="306">
        <f t="shared" si="317"/>
        <v>0</v>
      </c>
      <c r="V760" s="306" t="b">
        <f t="shared" si="312"/>
        <v>0</v>
      </c>
      <c r="W760" s="306">
        <f t="shared" si="320"/>
        <v>60</v>
      </c>
      <c r="X760" s="306">
        <f t="shared" si="315"/>
        <v>60</v>
      </c>
      <c r="Y760" s="278">
        <f t="shared" si="316"/>
        <v>48.780487804878049</v>
      </c>
      <c r="Z760" s="276"/>
      <c r="AA760" s="276"/>
    </row>
    <row r="761" spans="1:27" s="331" customFormat="1" ht="15.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1"/>
        <v>0</v>
      </c>
      <c r="N761" s="305">
        <f t="shared" si="323"/>
        <v>0</v>
      </c>
      <c r="O761" s="305">
        <f t="shared" si="318"/>
        <v>0</v>
      </c>
      <c r="Q761" s="278">
        <f t="shared" si="313"/>
        <v>48.780487804878049</v>
      </c>
      <c r="R761" s="278">
        <f t="shared" si="314"/>
        <v>60</v>
      </c>
      <c r="T761" s="332"/>
      <c r="U761" s="306">
        <f t="shared" si="317"/>
        <v>0</v>
      </c>
      <c r="V761" s="306" t="b">
        <f t="shared" si="312"/>
        <v>0</v>
      </c>
      <c r="W761" s="306">
        <f t="shared" si="320"/>
        <v>60</v>
      </c>
      <c r="X761" s="306">
        <f t="shared" si="315"/>
        <v>60</v>
      </c>
      <c r="Y761" s="278">
        <f t="shared" si="316"/>
        <v>48.780487804878049</v>
      </c>
      <c r="Z761" s="276"/>
      <c r="AA761" s="276"/>
    </row>
    <row r="762" spans="1:27" s="331" customFormat="1" ht="15.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1"/>
        <v>0</v>
      </c>
      <c r="N762" s="305">
        <f t="shared" si="323"/>
        <v>0</v>
      </c>
      <c r="O762" s="305">
        <f t="shared" si="318"/>
        <v>0</v>
      </c>
      <c r="Q762" s="278">
        <f t="shared" si="313"/>
        <v>48.780487804878049</v>
      </c>
      <c r="R762" s="278">
        <f t="shared" si="314"/>
        <v>60</v>
      </c>
      <c r="T762" s="332"/>
      <c r="U762" s="306">
        <f t="shared" si="317"/>
        <v>0</v>
      </c>
      <c r="V762" s="306" t="b">
        <f t="shared" si="312"/>
        <v>0</v>
      </c>
      <c r="W762" s="306">
        <f t="shared" si="320"/>
        <v>60</v>
      </c>
      <c r="X762" s="306">
        <f t="shared" si="315"/>
        <v>60</v>
      </c>
      <c r="Y762" s="278">
        <f t="shared" si="316"/>
        <v>48.780487804878049</v>
      </c>
      <c r="Z762" s="276"/>
      <c r="AA762" s="276"/>
    </row>
    <row r="763" spans="1:27" s="331" customFormat="1" ht="37.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1"/>
        <v>0</v>
      </c>
      <c r="N763" s="305">
        <f t="shared" si="323"/>
        <v>0</v>
      </c>
      <c r="O763" s="305">
        <f t="shared" si="318"/>
        <v>0</v>
      </c>
      <c r="Q763" s="278">
        <f t="shared" si="313"/>
        <v>48.780487804878049</v>
      </c>
      <c r="R763" s="278">
        <f t="shared" si="314"/>
        <v>60</v>
      </c>
      <c r="T763" s="332"/>
      <c r="U763" s="306">
        <f t="shared" si="317"/>
        <v>0</v>
      </c>
      <c r="V763" s="306" t="b">
        <f t="shared" si="312"/>
        <v>0</v>
      </c>
      <c r="W763" s="306">
        <f t="shared" si="320"/>
        <v>60</v>
      </c>
      <c r="X763" s="306">
        <f t="shared" si="315"/>
        <v>60</v>
      </c>
      <c r="Y763" s="278">
        <f t="shared" si="316"/>
        <v>48.780487804878049</v>
      </c>
      <c r="Z763" s="276"/>
      <c r="AA763" s="276"/>
    </row>
    <row r="764" spans="1:27" s="331" customFormat="1" ht="15.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1"/>
        <v>0</v>
      </c>
      <c r="N764" s="305">
        <f t="shared" si="323"/>
        <v>0</v>
      </c>
      <c r="O764" s="305">
        <f t="shared" si="318"/>
        <v>0</v>
      </c>
      <c r="Q764" s="278">
        <f t="shared" si="313"/>
        <v>48.780487804878049</v>
      </c>
      <c r="R764" s="278">
        <f t="shared" si="314"/>
        <v>60</v>
      </c>
      <c r="T764" s="332"/>
      <c r="U764" s="306">
        <f t="shared" si="317"/>
        <v>0</v>
      </c>
      <c r="V764" s="306" t="b">
        <f t="shared" si="312"/>
        <v>0</v>
      </c>
      <c r="W764" s="306">
        <f t="shared" si="320"/>
        <v>60</v>
      </c>
      <c r="X764" s="306">
        <f t="shared" si="315"/>
        <v>60</v>
      </c>
      <c r="Y764" s="278">
        <f t="shared" si="316"/>
        <v>48.780487804878049</v>
      </c>
      <c r="Z764" s="276"/>
      <c r="AA764" s="276"/>
    </row>
    <row r="765" spans="1:27" s="331" customFormat="1" ht="15.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1"/>
        <v>0</v>
      </c>
      <c r="N765" s="305">
        <f t="shared" si="323"/>
        <v>0</v>
      </c>
      <c r="O765" s="305">
        <f t="shared" si="318"/>
        <v>0</v>
      </c>
      <c r="Q765" s="278">
        <f t="shared" si="313"/>
        <v>48.780487804878049</v>
      </c>
      <c r="R765" s="278">
        <f t="shared" si="314"/>
        <v>60</v>
      </c>
      <c r="T765" s="332"/>
      <c r="U765" s="306">
        <f t="shared" si="317"/>
        <v>0</v>
      </c>
      <c r="V765" s="306" t="b">
        <f t="shared" si="312"/>
        <v>0</v>
      </c>
      <c r="W765" s="306">
        <f t="shared" si="320"/>
        <v>60</v>
      </c>
      <c r="X765" s="306">
        <f t="shared" si="315"/>
        <v>60</v>
      </c>
      <c r="Y765" s="278">
        <f t="shared" si="316"/>
        <v>48.780487804878049</v>
      </c>
      <c r="Z765" s="276"/>
      <c r="AA765" s="276"/>
    </row>
    <row r="766" spans="1:27" s="331" customFormat="1" ht="37.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1"/>
        <v>0</v>
      </c>
      <c r="N766" s="305">
        <f t="shared" si="323"/>
        <v>0</v>
      </c>
      <c r="O766" s="305">
        <f t="shared" si="318"/>
        <v>0</v>
      </c>
      <c r="Q766" s="278">
        <f t="shared" si="313"/>
        <v>48.780487804878049</v>
      </c>
      <c r="R766" s="278">
        <f t="shared" si="314"/>
        <v>60</v>
      </c>
      <c r="T766" s="332"/>
      <c r="U766" s="306">
        <f t="shared" si="317"/>
        <v>0</v>
      </c>
      <c r="V766" s="306" t="b">
        <f t="shared" si="312"/>
        <v>0</v>
      </c>
      <c r="W766" s="306">
        <f t="shared" si="320"/>
        <v>60</v>
      </c>
      <c r="X766" s="306">
        <f t="shared" si="315"/>
        <v>60</v>
      </c>
      <c r="Y766" s="278">
        <f t="shared" si="316"/>
        <v>48.780487804878049</v>
      </c>
      <c r="Z766" s="276"/>
      <c r="AA766" s="276"/>
    </row>
    <row r="767" spans="1:27" s="331" customFormat="1" ht="15.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1"/>
        <v>0</v>
      </c>
      <c r="N767" s="305">
        <f t="shared" si="323"/>
        <v>0</v>
      </c>
      <c r="O767" s="305">
        <f t="shared" si="318"/>
        <v>0</v>
      </c>
      <c r="Q767" s="278">
        <f t="shared" si="313"/>
        <v>48.780487804878049</v>
      </c>
      <c r="R767" s="278">
        <f t="shared" si="314"/>
        <v>60</v>
      </c>
      <c r="T767" s="332"/>
      <c r="U767" s="306">
        <f t="shared" si="317"/>
        <v>0</v>
      </c>
      <c r="V767" s="306" t="b">
        <f t="shared" si="312"/>
        <v>0</v>
      </c>
      <c r="W767" s="306">
        <f t="shared" si="320"/>
        <v>60</v>
      </c>
      <c r="X767" s="306">
        <f t="shared" si="315"/>
        <v>60</v>
      </c>
      <c r="Y767" s="278">
        <f t="shared" si="316"/>
        <v>48.780487804878049</v>
      </c>
      <c r="Z767" s="276"/>
      <c r="AA767" s="276"/>
    </row>
    <row r="768" spans="1:27" s="59" customFormat="1" ht="15.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T768" s="280"/>
      <c r="U768" s="278">
        <f t="shared" si="317"/>
        <v>0</v>
      </c>
      <c r="V768" s="278" t="b">
        <f t="shared" si="312"/>
        <v>0</v>
      </c>
      <c r="W768" s="278"/>
      <c r="X768" s="278">
        <f t="shared" si="315"/>
        <v>0</v>
      </c>
      <c r="Y768" s="278">
        <f t="shared" si="316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4">O769</f>
        <v>720</v>
      </c>
      <c r="J769" s="234">
        <f t="shared" ref="J769:J770" si="325">I769*1.23</f>
        <v>885.6</v>
      </c>
      <c r="K769">
        <v>16</v>
      </c>
      <c r="L769">
        <v>4</v>
      </c>
      <c r="M769">
        <f t="shared" si="311"/>
        <v>560</v>
      </c>
      <c r="N769">
        <f>L769*G769*40</f>
        <v>160</v>
      </c>
      <c r="O769">
        <f t="shared" si="318"/>
        <v>720</v>
      </c>
      <c r="Q769" s="278">
        <f t="shared" si="313"/>
        <v>601.92682926829275</v>
      </c>
      <c r="R769" s="278">
        <f t="shared" si="314"/>
        <v>740.37</v>
      </c>
      <c r="T769" s="280">
        <v>166.79</v>
      </c>
      <c r="U769" s="278">
        <f t="shared" si="317"/>
        <v>500.37</v>
      </c>
      <c r="V769" s="278">
        <f t="shared" si="312"/>
        <v>240</v>
      </c>
      <c r="W769" s="278"/>
      <c r="X769" s="278">
        <f t="shared" si="315"/>
        <v>740.37</v>
      </c>
      <c r="Y769" s="278">
        <f t="shared" si="316"/>
        <v>601.92682926829275</v>
      </c>
      <c r="Z769" s="276"/>
      <c r="AA769" s="276"/>
    </row>
    <row r="770" spans="1:27" s="331" customFormat="1" ht="2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4"/>
        <v>160</v>
      </c>
      <c r="J770" s="304">
        <f t="shared" si="325"/>
        <v>196.8</v>
      </c>
      <c r="K770" s="305"/>
      <c r="L770" s="305">
        <v>4</v>
      </c>
      <c r="M770" s="305">
        <f t="shared" si="311"/>
        <v>0</v>
      </c>
      <c r="N770" s="305">
        <f t="shared" ref="N770:N796" si="326">L770*G770*40</f>
        <v>160</v>
      </c>
      <c r="O770" s="305">
        <f t="shared" si="318"/>
        <v>160</v>
      </c>
      <c r="Q770" s="278">
        <f t="shared" si="313"/>
        <v>48.780487804878049</v>
      </c>
      <c r="R770" s="278">
        <f t="shared" si="314"/>
        <v>60</v>
      </c>
      <c r="T770" s="332"/>
      <c r="U770" s="306">
        <f t="shared" si="317"/>
        <v>0</v>
      </c>
      <c r="V770" s="306" t="b">
        <f t="shared" si="312"/>
        <v>0</v>
      </c>
      <c r="W770" s="306">
        <f>G770*$AD$4*$AD$7</f>
        <v>60</v>
      </c>
      <c r="X770" s="306">
        <f t="shared" si="315"/>
        <v>60</v>
      </c>
      <c r="Y770" s="278">
        <f t="shared" si="316"/>
        <v>48.780487804878049</v>
      </c>
      <c r="Z770" s="276"/>
      <c r="AA770" s="276"/>
    </row>
    <row r="771" spans="1:27" ht="15.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1"/>
        <v>0</v>
      </c>
      <c r="N771">
        <f t="shared" si="326"/>
        <v>0</v>
      </c>
      <c r="O771">
        <f t="shared" si="318"/>
        <v>0</v>
      </c>
      <c r="Q771" s="278"/>
      <c r="R771" s="278"/>
      <c r="T771" s="278"/>
      <c r="U771" s="278">
        <f t="shared" si="317"/>
        <v>0</v>
      </c>
      <c r="V771" s="278" t="b">
        <f t="shared" si="312"/>
        <v>0</v>
      </c>
      <c r="W771" s="278"/>
      <c r="X771" s="278">
        <f t="shared" si="315"/>
        <v>0</v>
      </c>
      <c r="Y771" s="278">
        <f t="shared" si="316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7">O772</f>
        <v>240</v>
      </c>
      <c r="J772" s="304">
        <f t="shared" ref="J772:J797" si="328">I772*1.23</f>
        <v>295.2</v>
      </c>
      <c r="L772" s="305">
        <v>1</v>
      </c>
      <c r="M772" s="305">
        <f t="shared" si="311"/>
        <v>0</v>
      </c>
      <c r="N772" s="305">
        <f t="shared" si="326"/>
        <v>240</v>
      </c>
      <c r="O772" s="305">
        <f t="shared" si="318"/>
        <v>240</v>
      </c>
      <c r="Q772" s="278">
        <f t="shared" si="313"/>
        <v>292.6829268292683</v>
      </c>
      <c r="R772" s="278">
        <f t="shared" si="314"/>
        <v>360</v>
      </c>
      <c r="T772" s="306"/>
      <c r="U772" s="306">
        <f t="shared" si="317"/>
        <v>0</v>
      </c>
      <c r="V772" s="306" t="b">
        <f t="shared" si="312"/>
        <v>0</v>
      </c>
      <c r="W772" s="306">
        <f t="shared" ref="W772:W796" si="329">G772*$AD$4*$AD$7</f>
        <v>360</v>
      </c>
      <c r="X772" s="306">
        <f t="shared" si="315"/>
        <v>360</v>
      </c>
      <c r="Y772" s="278">
        <f t="shared" si="316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7"/>
        <v>240</v>
      </c>
      <c r="J773" s="304">
        <f t="shared" si="328"/>
        <v>295.2</v>
      </c>
      <c r="L773" s="305">
        <v>1</v>
      </c>
      <c r="M773" s="305">
        <f t="shared" si="311"/>
        <v>0</v>
      </c>
      <c r="N773" s="305">
        <f t="shared" si="326"/>
        <v>240</v>
      </c>
      <c r="O773" s="305">
        <f t="shared" si="318"/>
        <v>240</v>
      </c>
      <c r="Q773" s="278">
        <f t="shared" si="313"/>
        <v>292.6829268292683</v>
      </c>
      <c r="R773" s="278">
        <f t="shared" si="314"/>
        <v>360</v>
      </c>
      <c r="T773" s="306"/>
      <c r="U773" s="306">
        <f t="shared" si="317"/>
        <v>0</v>
      </c>
      <c r="V773" s="306" t="b">
        <f t="shared" si="312"/>
        <v>0</v>
      </c>
      <c r="W773" s="306">
        <f t="shared" si="329"/>
        <v>360</v>
      </c>
      <c r="X773" s="306">
        <f t="shared" si="315"/>
        <v>360</v>
      </c>
      <c r="Y773" s="278">
        <f t="shared" si="316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7"/>
        <v>40</v>
      </c>
      <c r="J774" s="304">
        <f t="shared" si="328"/>
        <v>49.2</v>
      </c>
      <c r="L774" s="305">
        <v>1</v>
      </c>
      <c r="M774" s="305">
        <f t="shared" ref="M774:M837" si="330">K774*35</f>
        <v>0</v>
      </c>
      <c r="N774" s="305">
        <f t="shared" si="326"/>
        <v>40</v>
      </c>
      <c r="O774" s="305">
        <f t="shared" si="318"/>
        <v>40</v>
      </c>
      <c r="Q774" s="278">
        <f t="shared" si="313"/>
        <v>48.780487804878049</v>
      </c>
      <c r="R774" s="278">
        <f t="shared" si="314"/>
        <v>60</v>
      </c>
      <c r="T774" s="306"/>
      <c r="U774" s="306">
        <f t="shared" si="317"/>
        <v>0</v>
      </c>
      <c r="V774" s="306" t="b">
        <f t="shared" ref="V774:V837" si="331">IF(U774&gt;0,$AD$3*$AD$7)</f>
        <v>0</v>
      </c>
      <c r="W774" s="306">
        <f t="shared" si="329"/>
        <v>60</v>
      </c>
      <c r="X774" s="306">
        <f t="shared" si="315"/>
        <v>60</v>
      </c>
      <c r="Y774" s="278">
        <f t="shared" si="316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7"/>
        <v>40</v>
      </c>
      <c r="J775" s="304">
        <f t="shared" si="328"/>
        <v>49.2</v>
      </c>
      <c r="L775" s="305">
        <v>1</v>
      </c>
      <c r="M775" s="305">
        <f t="shared" si="330"/>
        <v>0</v>
      </c>
      <c r="N775" s="305">
        <f t="shared" si="326"/>
        <v>40</v>
      </c>
      <c r="O775" s="305">
        <f t="shared" si="318"/>
        <v>40</v>
      </c>
      <c r="Q775" s="278">
        <f t="shared" ref="Q775:Q838" si="332">R775/1.23</f>
        <v>48.780487804878049</v>
      </c>
      <c r="R775" s="278">
        <f t="shared" ref="R775:R838" si="333">X775</f>
        <v>60</v>
      </c>
      <c r="T775" s="306"/>
      <c r="U775" s="306">
        <f t="shared" si="317"/>
        <v>0</v>
      </c>
      <c r="V775" s="306" t="b">
        <f t="shared" si="331"/>
        <v>0</v>
      </c>
      <c r="W775" s="306">
        <f t="shared" si="329"/>
        <v>60</v>
      </c>
      <c r="X775" s="306">
        <f t="shared" ref="X775:X838" si="334">V775+U775+W775</f>
        <v>60</v>
      </c>
      <c r="Y775" s="278">
        <f t="shared" ref="Y775:Y838" si="335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7"/>
        <v>40</v>
      </c>
      <c r="J776" s="304">
        <f t="shared" si="328"/>
        <v>49.2</v>
      </c>
      <c r="L776" s="305">
        <v>1</v>
      </c>
      <c r="M776" s="305">
        <f t="shared" si="330"/>
        <v>0</v>
      </c>
      <c r="N776" s="305">
        <f t="shared" si="326"/>
        <v>40</v>
      </c>
      <c r="O776" s="305">
        <f t="shared" si="318"/>
        <v>40</v>
      </c>
      <c r="Q776" s="278">
        <f t="shared" si="332"/>
        <v>48.780487804878049</v>
      </c>
      <c r="R776" s="278">
        <f t="shared" si="333"/>
        <v>60</v>
      </c>
      <c r="T776" s="306"/>
      <c r="U776" s="306">
        <f t="shared" ref="U776:U839" si="336">T776*$AD$9</f>
        <v>0</v>
      </c>
      <c r="V776" s="306" t="b">
        <f t="shared" si="331"/>
        <v>0</v>
      </c>
      <c r="W776" s="306">
        <f t="shared" si="329"/>
        <v>60</v>
      </c>
      <c r="X776" s="306">
        <f t="shared" si="334"/>
        <v>60</v>
      </c>
      <c r="Y776" s="278">
        <f t="shared" si="335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7"/>
        <v>40</v>
      </c>
      <c r="J777" s="304">
        <f t="shared" si="328"/>
        <v>49.2</v>
      </c>
      <c r="L777" s="305">
        <v>1</v>
      </c>
      <c r="M777" s="305">
        <f t="shared" si="330"/>
        <v>0</v>
      </c>
      <c r="N777" s="305">
        <f t="shared" si="326"/>
        <v>40</v>
      </c>
      <c r="O777" s="305">
        <f t="shared" si="318"/>
        <v>40</v>
      </c>
      <c r="Q777" s="278">
        <f t="shared" si="332"/>
        <v>48.780487804878049</v>
      </c>
      <c r="R777" s="278">
        <f t="shared" si="333"/>
        <v>60</v>
      </c>
      <c r="T777" s="306"/>
      <c r="U777" s="306">
        <f t="shared" si="336"/>
        <v>0</v>
      </c>
      <c r="V777" s="306" t="b">
        <f t="shared" si="331"/>
        <v>0</v>
      </c>
      <c r="W777" s="306">
        <f t="shared" si="329"/>
        <v>60</v>
      </c>
      <c r="X777" s="306">
        <f t="shared" si="334"/>
        <v>60</v>
      </c>
      <c r="Y777" s="278">
        <f t="shared" si="335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7"/>
        <v>40</v>
      </c>
      <c r="J778" s="304">
        <f t="shared" si="328"/>
        <v>49.2</v>
      </c>
      <c r="L778" s="305">
        <v>1</v>
      </c>
      <c r="M778" s="305">
        <f t="shared" si="330"/>
        <v>0</v>
      </c>
      <c r="N778" s="305">
        <f t="shared" si="326"/>
        <v>40</v>
      </c>
      <c r="O778" s="305">
        <f t="shared" ref="O778:O841" si="337">M778+N778</f>
        <v>40</v>
      </c>
      <c r="Q778" s="278">
        <f t="shared" si="332"/>
        <v>48.780487804878049</v>
      </c>
      <c r="R778" s="278">
        <f t="shared" si="333"/>
        <v>60</v>
      </c>
      <c r="T778" s="306"/>
      <c r="U778" s="306">
        <f t="shared" si="336"/>
        <v>0</v>
      </c>
      <c r="V778" s="306" t="b">
        <f t="shared" si="331"/>
        <v>0</v>
      </c>
      <c r="W778" s="306">
        <f t="shared" si="329"/>
        <v>60</v>
      </c>
      <c r="X778" s="306">
        <f t="shared" si="334"/>
        <v>60</v>
      </c>
      <c r="Y778" s="278">
        <f t="shared" si="335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7"/>
        <v>40</v>
      </c>
      <c r="J779" s="304">
        <f t="shared" si="328"/>
        <v>49.2</v>
      </c>
      <c r="L779" s="305">
        <v>1</v>
      </c>
      <c r="M779" s="305">
        <f t="shared" si="330"/>
        <v>0</v>
      </c>
      <c r="N779" s="305">
        <f t="shared" si="326"/>
        <v>40</v>
      </c>
      <c r="O779" s="305">
        <f t="shared" si="337"/>
        <v>40</v>
      </c>
      <c r="Q779" s="278">
        <f t="shared" si="332"/>
        <v>48.780487804878049</v>
      </c>
      <c r="R779" s="278">
        <f t="shared" si="333"/>
        <v>60</v>
      </c>
      <c r="T779" s="306"/>
      <c r="U779" s="306">
        <f t="shared" si="336"/>
        <v>0</v>
      </c>
      <c r="V779" s="306" t="b">
        <f t="shared" si="331"/>
        <v>0</v>
      </c>
      <c r="W779" s="306">
        <f t="shared" si="329"/>
        <v>60</v>
      </c>
      <c r="X779" s="306">
        <f t="shared" si="334"/>
        <v>60</v>
      </c>
      <c r="Y779" s="278">
        <f t="shared" si="335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7"/>
        <v>40</v>
      </c>
      <c r="J780" s="304">
        <f t="shared" si="328"/>
        <v>49.2</v>
      </c>
      <c r="L780" s="305">
        <v>1</v>
      </c>
      <c r="M780" s="305">
        <f t="shared" si="330"/>
        <v>0</v>
      </c>
      <c r="N780" s="305">
        <f t="shared" si="326"/>
        <v>40</v>
      </c>
      <c r="O780" s="305">
        <f t="shared" si="337"/>
        <v>40</v>
      </c>
      <c r="Q780" s="278">
        <f t="shared" si="332"/>
        <v>48.780487804878049</v>
      </c>
      <c r="R780" s="278">
        <f t="shared" si="333"/>
        <v>60</v>
      </c>
      <c r="T780" s="306"/>
      <c r="U780" s="306">
        <f t="shared" si="336"/>
        <v>0</v>
      </c>
      <c r="V780" s="306" t="b">
        <f t="shared" si="331"/>
        <v>0</v>
      </c>
      <c r="W780" s="306">
        <f t="shared" si="329"/>
        <v>60</v>
      </c>
      <c r="X780" s="306">
        <f t="shared" si="334"/>
        <v>60</v>
      </c>
      <c r="Y780" s="278">
        <f t="shared" si="335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7"/>
        <v>40</v>
      </c>
      <c r="J781" s="304">
        <f t="shared" si="328"/>
        <v>49.2</v>
      </c>
      <c r="L781" s="305">
        <v>1</v>
      </c>
      <c r="M781" s="305">
        <f t="shared" si="330"/>
        <v>0</v>
      </c>
      <c r="N781" s="305">
        <f t="shared" si="326"/>
        <v>40</v>
      </c>
      <c r="O781" s="305">
        <f t="shared" si="337"/>
        <v>40</v>
      </c>
      <c r="Q781" s="278">
        <f t="shared" si="332"/>
        <v>48.780487804878049</v>
      </c>
      <c r="R781" s="278">
        <f t="shared" si="333"/>
        <v>60</v>
      </c>
      <c r="T781" s="306"/>
      <c r="U781" s="306">
        <f t="shared" si="336"/>
        <v>0</v>
      </c>
      <c r="V781" s="306" t="b">
        <f t="shared" si="331"/>
        <v>0</v>
      </c>
      <c r="W781" s="306">
        <f t="shared" si="329"/>
        <v>60</v>
      </c>
      <c r="X781" s="306">
        <f t="shared" si="334"/>
        <v>60</v>
      </c>
      <c r="Y781" s="278">
        <f t="shared" si="335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7"/>
        <v>40</v>
      </c>
      <c r="J782" s="304">
        <f t="shared" si="328"/>
        <v>49.2</v>
      </c>
      <c r="L782" s="305">
        <v>1</v>
      </c>
      <c r="M782" s="305">
        <f t="shared" si="330"/>
        <v>0</v>
      </c>
      <c r="N782" s="305">
        <f t="shared" si="326"/>
        <v>40</v>
      </c>
      <c r="O782" s="305">
        <f t="shared" si="337"/>
        <v>40</v>
      </c>
      <c r="Q782" s="278">
        <f t="shared" si="332"/>
        <v>48.780487804878049</v>
      </c>
      <c r="R782" s="278">
        <f t="shared" si="333"/>
        <v>60</v>
      </c>
      <c r="T782" s="306"/>
      <c r="U782" s="306">
        <f t="shared" si="336"/>
        <v>0</v>
      </c>
      <c r="V782" s="306" t="b">
        <f t="shared" si="331"/>
        <v>0</v>
      </c>
      <c r="W782" s="306">
        <f t="shared" si="329"/>
        <v>60</v>
      </c>
      <c r="X782" s="306">
        <f t="shared" si="334"/>
        <v>60</v>
      </c>
      <c r="Y782" s="278">
        <f t="shared" si="335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7"/>
        <v>40</v>
      </c>
      <c r="J783" s="304">
        <f t="shared" si="328"/>
        <v>49.2</v>
      </c>
      <c r="L783" s="305">
        <v>1</v>
      </c>
      <c r="M783" s="305">
        <f t="shared" si="330"/>
        <v>0</v>
      </c>
      <c r="N783" s="305">
        <f t="shared" si="326"/>
        <v>40</v>
      </c>
      <c r="O783" s="305">
        <f t="shared" si="337"/>
        <v>40</v>
      </c>
      <c r="Q783" s="278">
        <f t="shared" si="332"/>
        <v>48.780487804878049</v>
      </c>
      <c r="R783" s="278">
        <f t="shared" si="333"/>
        <v>60</v>
      </c>
      <c r="T783" s="306"/>
      <c r="U783" s="306">
        <f t="shared" si="336"/>
        <v>0</v>
      </c>
      <c r="V783" s="306" t="b">
        <f t="shared" si="331"/>
        <v>0</v>
      </c>
      <c r="W783" s="306">
        <f t="shared" si="329"/>
        <v>60</v>
      </c>
      <c r="X783" s="306">
        <f t="shared" si="334"/>
        <v>60</v>
      </c>
      <c r="Y783" s="278">
        <f t="shared" si="335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7"/>
        <v>40</v>
      </c>
      <c r="J784" s="304">
        <f t="shared" si="328"/>
        <v>49.2</v>
      </c>
      <c r="L784" s="305">
        <v>1</v>
      </c>
      <c r="M784" s="305">
        <f t="shared" si="330"/>
        <v>0</v>
      </c>
      <c r="N784" s="305">
        <f t="shared" si="326"/>
        <v>40</v>
      </c>
      <c r="O784" s="305">
        <f t="shared" si="337"/>
        <v>40</v>
      </c>
      <c r="Q784" s="278">
        <f t="shared" si="332"/>
        <v>48.780487804878049</v>
      </c>
      <c r="R784" s="278">
        <f t="shared" si="333"/>
        <v>60</v>
      </c>
      <c r="T784" s="306"/>
      <c r="U784" s="306">
        <f t="shared" si="336"/>
        <v>0</v>
      </c>
      <c r="V784" s="306" t="b">
        <f t="shared" si="331"/>
        <v>0</v>
      </c>
      <c r="W784" s="306">
        <f t="shared" si="329"/>
        <v>60</v>
      </c>
      <c r="X784" s="306">
        <f t="shared" si="334"/>
        <v>60</v>
      </c>
      <c r="Y784" s="278">
        <f t="shared" si="335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7"/>
        <v>40</v>
      </c>
      <c r="J785" s="304">
        <f t="shared" si="328"/>
        <v>49.2</v>
      </c>
      <c r="L785" s="305">
        <v>1</v>
      </c>
      <c r="M785" s="305">
        <f t="shared" si="330"/>
        <v>0</v>
      </c>
      <c r="N785" s="305">
        <f t="shared" si="326"/>
        <v>40</v>
      </c>
      <c r="O785" s="305">
        <f t="shared" si="337"/>
        <v>40</v>
      </c>
      <c r="Q785" s="278">
        <f t="shared" si="332"/>
        <v>48.780487804878049</v>
      </c>
      <c r="R785" s="278">
        <f t="shared" si="333"/>
        <v>60</v>
      </c>
      <c r="T785" s="306"/>
      <c r="U785" s="306">
        <f t="shared" si="336"/>
        <v>0</v>
      </c>
      <c r="V785" s="306" t="b">
        <f t="shared" si="331"/>
        <v>0</v>
      </c>
      <c r="W785" s="306">
        <f t="shared" si="329"/>
        <v>60</v>
      </c>
      <c r="X785" s="306">
        <f t="shared" si="334"/>
        <v>60</v>
      </c>
      <c r="Y785" s="278">
        <f t="shared" si="335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7"/>
        <v>40</v>
      </c>
      <c r="J786" s="304">
        <f t="shared" si="328"/>
        <v>49.2</v>
      </c>
      <c r="L786" s="305">
        <v>1</v>
      </c>
      <c r="M786" s="305">
        <f t="shared" si="330"/>
        <v>0</v>
      </c>
      <c r="N786" s="305">
        <f t="shared" si="326"/>
        <v>40</v>
      </c>
      <c r="O786" s="305">
        <f t="shared" si="337"/>
        <v>40</v>
      </c>
      <c r="Q786" s="278">
        <f t="shared" si="332"/>
        <v>48.780487804878049</v>
      </c>
      <c r="R786" s="278">
        <f t="shared" si="333"/>
        <v>60</v>
      </c>
      <c r="T786" s="306"/>
      <c r="U786" s="306">
        <f t="shared" si="336"/>
        <v>0</v>
      </c>
      <c r="V786" s="306" t="b">
        <f t="shared" si="331"/>
        <v>0</v>
      </c>
      <c r="W786" s="306">
        <f t="shared" si="329"/>
        <v>60</v>
      </c>
      <c r="X786" s="306">
        <f t="shared" si="334"/>
        <v>60</v>
      </c>
      <c r="Y786" s="278">
        <f t="shared" si="335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7"/>
        <v>40</v>
      </c>
      <c r="J787" s="304">
        <f t="shared" si="328"/>
        <v>49.2</v>
      </c>
      <c r="L787" s="305">
        <v>1</v>
      </c>
      <c r="M787" s="305">
        <f t="shared" si="330"/>
        <v>0</v>
      </c>
      <c r="N787" s="305">
        <f t="shared" si="326"/>
        <v>40</v>
      </c>
      <c r="O787" s="305">
        <f t="shared" si="337"/>
        <v>40</v>
      </c>
      <c r="Q787" s="278">
        <f t="shared" si="332"/>
        <v>48.780487804878049</v>
      </c>
      <c r="R787" s="278">
        <f t="shared" si="333"/>
        <v>60</v>
      </c>
      <c r="T787" s="306"/>
      <c r="U787" s="306">
        <f t="shared" si="336"/>
        <v>0</v>
      </c>
      <c r="V787" s="306" t="b">
        <f t="shared" si="331"/>
        <v>0</v>
      </c>
      <c r="W787" s="306">
        <f t="shared" si="329"/>
        <v>60</v>
      </c>
      <c r="X787" s="306">
        <f t="shared" si="334"/>
        <v>60</v>
      </c>
      <c r="Y787" s="278">
        <f t="shared" si="335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7"/>
        <v>40</v>
      </c>
      <c r="J788" s="304">
        <f t="shared" si="328"/>
        <v>49.2</v>
      </c>
      <c r="L788" s="305">
        <v>1</v>
      </c>
      <c r="M788" s="305">
        <f t="shared" si="330"/>
        <v>0</v>
      </c>
      <c r="N788" s="305">
        <f t="shared" si="326"/>
        <v>40</v>
      </c>
      <c r="O788" s="305">
        <f t="shared" si="337"/>
        <v>40</v>
      </c>
      <c r="Q788" s="278">
        <f t="shared" si="332"/>
        <v>48.780487804878049</v>
      </c>
      <c r="R788" s="278">
        <f t="shared" si="333"/>
        <v>60</v>
      </c>
      <c r="T788" s="306"/>
      <c r="U788" s="306">
        <f t="shared" si="336"/>
        <v>0</v>
      </c>
      <c r="V788" s="306" t="b">
        <f t="shared" si="331"/>
        <v>0</v>
      </c>
      <c r="W788" s="306">
        <f t="shared" si="329"/>
        <v>60</v>
      </c>
      <c r="X788" s="306">
        <f t="shared" si="334"/>
        <v>60</v>
      </c>
      <c r="Y788" s="278">
        <f t="shared" si="335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7"/>
        <v>40</v>
      </c>
      <c r="J789" s="304">
        <f t="shared" si="328"/>
        <v>49.2</v>
      </c>
      <c r="L789" s="305">
        <v>1</v>
      </c>
      <c r="M789" s="305">
        <f t="shared" si="330"/>
        <v>0</v>
      </c>
      <c r="N789" s="305">
        <f t="shared" si="326"/>
        <v>40</v>
      </c>
      <c r="O789" s="305">
        <f t="shared" si="337"/>
        <v>40</v>
      </c>
      <c r="Q789" s="278">
        <f t="shared" si="332"/>
        <v>48.780487804878049</v>
      </c>
      <c r="R789" s="278">
        <f t="shared" si="333"/>
        <v>60</v>
      </c>
      <c r="T789" s="306"/>
      <c r="U789" s="306">
        <f t="shared" si="336"/>
        <v>0</v>
      </c>
      <c r="V789" s="306" t="b">
        <f t="shared" si="331"/>
        <v>0</v>
      </c>
      <c r="W789" s="306">
        <f t="shared" si="329"/>
        <v>60</v>
      </c>
      <c r="X789" s="306">
        <f t="shared" si="334"/>
        <v>60</v>
      </c>
      <c r="Y789" s="278">
        <f t="shared" si="335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7"/>
        <v>40</v>
      </c>
      <c r="J790" s="304">
        <f t="shared" si="328"/>
        <v>49.2</v>
      </c>
      <c r="L790" s="305">
        <v>1</v>
      </c>
      <c r="M790" s="305">
        <f t="shared" si="330"/>
        <v>0</v>
      </c>
      <c r="N790" s="305">
        <f t="shared" si="326"/>
        <v>40</v>
      </c>
      <c r="O790" s="305">
        <f t="shared" si="337"/>
        <v>40</v>
      </c>
      <c r="Q790" s="278">
        <f t="shared" si="332"/>
        <v>48.780487804878049</v>
      </c>
      <c r="R790" s="278">
        <f t="shared" si="333"/>
        <v>60</v>
      </c>
      <c r="T790" s="306"/>
      <c r="U790" s="306">
        <f t="shared" si="336"/>
        <v>0</v>
      </c>
      <c r="V790" s="306" t="b">
        <f t="shared" si="331"/>
        <v>0</v>
      </c>
      <c r="W790" s="306">
        <f t="shared" si="329"/>
        <v>60</v>
      </c>
      <c r="X790" s="306">
        <f t="shared" si="334"/>
        <v>60</v>
      </c>
      <c r="Y790" s="278">
        <f t="shared" si="335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7"/>
        <v>40</v>
      </c>
      <c r="J791" s="304">
        <f t="shared" si="328"/>
        <v>49.2</v>
      </c>
      <c r="L791" s="305">
        <v>1</v>
      </c>
      <c r="M791" s="305">
        <f t="shared" si="330"/>
        <v>0</v>
      </c>
      <c r="N791" s="305">
        <f t="shared" si="326"/>
        <v>40</v>
      </c>
      <c r="O791" s="305">
        <f t="shared" si="337"/>
        <v>40</v>
      </c>
      <c r="Q791" s="278">
        <f t="shared" si="332"/>
        <v>48.780487804878049</v>
      </c>
      <c r="R791" s="278">
        <f t="shared" si="333"/>
        <v>60</v>
      </c>
      <c r="T791" s="306"/>
      <c r="U791" s="306">
        <f t="shared" si="336"/>
        <v>0</v>
      </c>
      <c r="V791" s="306" t="b">
        <f t="shared" si="331"/>
        <v>0</v>
      </c>
      <c r="W791" s="306">
        <f t="shared" si="329"/>
        <v>60</v>
      </c>
      <c r="X791" s="306">
        <f t="shared" si="334"/>
        <v>60</v>
      </c>
      <c r="Y791" s="278">
        <f t="shared" si="335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7"/>
        <v>40</v>
      </c>
      <c r="J792" s="304">
        <f t="shared" si="328"/>
        <v>49.2</v>
      </c>
      <c r="L792" s="305">
        <v>1</v>
      </c>
      <c r="M792" s="305">
        <f t="shared" si="330"/>
        <v>0</v>
      </c>
      <c r="N792" s="305">
        <f t="shared" si="326"/>
        <v>40</v>
      </c>
      <c r="O792" s="305">
        <f t="shared" si="337"/>
        <v>40</v>
      </c>
      <c r="Q792" s="278">
        <f t="shared" si="332"/>
        <v>48.780487804878049</v>
      </c>
      <c r="R792" s="278">
        <f t="shared" si="333"/>
        <v>60</v>
      </c>
      <c r="T792" s="306"/>
      <c r="U792" s="306">
        <f t="shared" si="336"/>
        <v>0</v>
      </c>
      <c r="V792" s="306" t="b">
        <f t="shared" si="331"/>
        <v>0</v>
      </c>
      <c r="W792" s="306">
        <f t="shared" si="329"/>
        <v>60</v>
      </c>
      <c r="X792" s="306">
        <f t="shared" si="334"/>
        <v>60</v>
      </c>
      <c r="Y792" s="278">
        <f t="shared" si="335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7"/>
        <v>40</v>
      </c>
      <c r="J793" s="304">
        <f t="shared" si="328"/>
        <v>49.2</v>
      </c>
      <c r="L793" s="305">
        <v>1</v>
      </c>
      <c r="M793" s="305">
        <f t="shared" si="330"/>
        <v>0</v>
      </c>
      <c r="N793" s="305">
        <f t="shared" si="326"/>
        <v>40</v>
      </c>
      <c r="O793" s="305">
        <f t="shared" si="337"/>
        <v>40</v>
      </c>
      <c r="Q793" s="278">
        <f t="shared" si="332"/>
        <v>48.780487804878049</v>
      </c>
      <c r="R793" s="278">
        <f t="shared" si="333"/>
        <v>60</v>
      </c>
      <c r="T793" s="306"/>
      <c r="U793" s="306">
        <f t="shared" si="336"/>
        <v>0</v>
      </c>
      <c r="V793" s="306" t="b">
        <f t="shared" si="331"/>
        <v>0</v>
      </c>
      <c r="W793" s="306">
        <f t="shared" si="329"/>
        <v>60</v>
      </c>
      <c r="X793" s="306">
        <f t="shared" si="334"/>
        <v>60</v>
      </c>
      <c r="Y793" s="278">
        <f t="shared" si="335"/>
        <v>48.780487804878049</v>
      </c>
      <c r="Z793" s="276"/>
      <c r="AA793" s="276"/>
    </row>
    <row r="794" spans="1:27" s="331" customFormat="1" ht="15.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7"/>
        <v>40</v>
      </c>
      <c r="J794" s="304">
        <f t="shared" si="328"/>
        <v>49.2</v>
      </c>
      <c r="K794" s="305"/>
      <c r="L794" s="305">
        <v>1</v>
      </c>
      <c r="M794" s="305">
        <f t="shared" si="330"/>
        <v>0</v>
      </c>
      <c r="N794" s="305">
        <f t="shared" si="326"/>
        <v>40</v>
      </c>
      <c r="O794" s="305">
        <f t="shared" si="337"/>
        <v>40</v>
      </c>
      <c r="Q794" s="278">
        <f t="shared" si="332"/>
        <v>48.780487804878049</v>
      </c>
      <c r="R794" s="278">
        <f t="shared" si="333"/>
        <v>60</v>
      </c>
      <c r="T794" s="332"/>
      <c r="U794" s="306">
        <f t="shared" si="336"/>
        <v>0</v>
      </c>
      <c r="V794" s="306" t="b">
        <f t="shared" si="331"/>
        <v>0</v>
      </c>
      <c r="W794" s="306">
        <f t="shared" si="329"/>
        <v>60</v>
      </c>
      <c r="X794" s="306">
        <f t="shared" si="334"/>
        <v>60</v>
      </c>
      <c r="Y794" s="278">
        <f t="shared" si="335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7"/>
        <v>40</v>
      </c>
      <c r="J795" s="304">
        <f t="shared" si="328"/>
        <v>49.2</v>
      </c>
      <c r="L795" s="305">
        <v>1</v>
      </c>
      <c r="M795" s="305">
        <f t="shared" si="330"/>
        <v>0</v>
      </c>
      <c r="N795" s="305">
        <f t="shared" si="326"/>
        <v>40</v>
      </c>
      <c r="O795" s="305">
        <f t="shared" si="337"/>
        <v>40</v>
      </c>
      <c r="Q795" s="278">
        <f t="shared" si="332"/>
        <v>48.780487804878049</v>
      </c>
      <c r="R795" s="278">
        <f t="shared" si="333"/>
        <v>60</v>
      </c>
      <c r="T795" s="306"/>
      <c r="U795" s="306">
        <f t="shared" si="336"/>
        <v>0</v>
      </c>
      <c r="V795" s="306" t="b">
        <f t="shared" si="331"/>
        <v>0</v>
      </c>
      <c r="W795" s="306">
        <f t="shared" si="329"/>
        <v>60</v>
      </c>
      <c r="X795" s="306">
        <f t="shared" si="334"/>
        <v>60</v>
      </c>
      <c r="Y795" s="278">
        <f t="shared" si="335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7"/>
        <v>40</v>
      </c>
      <c r="J796" s="304">
        <f t="shared" si="328"/>
        <v>49.2</v>
      </c>
      <c r="L796" s="305">
        <v>1</v>
      </c>
      <c r="M796" s="305">
        <f t="shared" si="330"/>
        <v>0</v>
      </c>
      <c r="N796" s="305">
        <f t="shared" si="326"/>
        <v>40</v>
      </c>
      <c r="O796" s="305">
        <f t="shared" si="337"/>
        <v>40</v>
      </c>
      <c r="Q796" s="278">
        <f t="shared" si="332"/>
        <v>48.780487804878049</v>
      </c>
      <c r="R796" s="278">
        <f t="shared" si="333"/>
        <v>60</v>
      </c>
      <c r="T796" s="306"/>
      <c r="U796" s="306">
        <f t="shared" si="336"/>
        <v>0</v>
      </c>
      <c r="V796" s="306" t="b">
        <f t="shared" si="331"/>
        <v>0</v>
      </c>
      <c r="W796" s="306">
        <f t="shared" si="329"/>
        <v>60</v>
      </c>
      <c r="X796" s="306">
        <f t="shared" si="334"/>
        <v>60</v>
      </c>
      <c r="Y796" s="278">
        <f t="shared" si="335"/>
        <v>48.780487804878049</v>
      </c>
      <c r="Z796" s="276"/>
      <c r="AA796" s="276"/>
    </row>
    <row r="797" spans="1:27" s="331" customFormat="1" ht="38.5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8"/>
        <v>86.1</v>
      </c>
      <c r="K797" s="305"/>
      <c r="L797" s="305">
        <v>1</v>
      </c>
      <c r="M797" s="305">
        <f t="shared" si="330"/>
        <v>0</v>
      </c>
      <c r="N797" s="305">
        <f>L797*P797*40</f>
        <v>40</v>
      </c>
      <c r="O797" s="305">
        <f t="shared" si="337"/>
        <v>40</v>
      </c>
      <c r="P797" s="331">
        <v>1</v>
      </c>
      <c r="Q797" s="278">
        <f t="shared" si="332"/>
        <v>0</v>
      </c>
      <c r="R797" s="278">
        <f t="shared" si="333"/>
        <v>0</v>
      </c>
      <c r="T797" s="332"/>
      <c r="U797" s="306">
        <f t="shared" si="336"/>
        <v>0</v>
      </c>
      <c r="V797" s="306" t="b">
        <f t="shared" si="331"/>
        <v>0</v>
      </c>
      <c r="W797" s="306"/>
      <c r="X797" s="306">
        <f t="shared" si="334"/>
        <v>0</v>
      </c>
      <c r="Y797" s="278">
        <f t="shared" si="335"/>
        <v>0</v>
      </c>
      <c r="Z797" s="276"/>
      <c r="AA797" s="276"/>
    </row>
    <row r="798" spans="1:27" s="331" customFormat="1" ht="15.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30"/>
        <v>0</v>
      </c>
      <c r="N798" s="305">
        <f t="shared" ref="N798:N820" si="338">L798*G798*39</f>
        <v>0</v>
      </c>
      <c r="O798" s="305">
        <f t="shared" si="337"/>
        <v>0</v>
      </c>
      <c r="Q798" s="278">
        <f t="shared" si="332"/>
        <v>0</v>
      </c>
      <c r="R798" s="278">
        <f t="shared" si="333"/>
        <v>0</v>
      </c>
      <c r="T798" s="332"/>
      <c r="U798" s="306">
        <f t="shared" si="336"/>
        <v>0</v>
      </c>
      <c r="V798" s="306" t="b">
        <f t="shared" si="331"/>
        <v>0</v>
      </c>
      <c r="W798" s="306"/>
      <c r="X798" s="306">
        <f t="shared" si="334"/>
        <v>0</v>
      </c>
      <c r="Y798" s="278">
        <f t="shared" si="335"/>
        <v>0</v>
      </c>
      <c r="Z798" s="276"/>
      <c r="AA798" s="276"/>
    </row>
    <row r="799" spans="1:27" s="331" customFormat="1" ht="15.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30"/>
        <v>0</v>
      </c>
      <c r="N799" s="305">
        <f t="shared" si="338"/>
        <v>0</v>
      </c>
      <c r="O799" s="305">
        <f t="shared" si="337"/>
        <v>0</v>
      </c>
      <c r="Q799" s="278">
        <f t="shared" si="332"/>
        <v>0</v>
      </c>
      <c r="R799" s="278">
        <f t="shared" si="333"/>
        <v>0</v>
      </c>
      <c r="T799" s="332"/>
      <c r="U799" s="306">
        <f t="shared" si="336"/>
        <v>0</v>
      </c>
      <c r="V799" s="306" t="b">
        <f t="shared" si="331"/>
        <v>0</v>
      </c>
      <c r="W799" s="306"/>
      <c r="X799" s="306">
        <f t="shared" si="334"/>
        <v>0</v>
      </c>
      <c r="Y799" s="278">
        <f t="shared" si="335"/>
        <v>0</v>
      </c>
      <c r="Z799" s="276"/>
      <c r="AA799" s="276"/>
    </row>
    <row r="800" spans="1:27" s="331" customFormat="1" ht="15.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30"/>
        <v>0</v>
      </c>
      <c r="N800" s="305">
        <f t="shared" si="338"/>
        <v>0</v>
      </c>
      <c r="O800" s="305">
        <f t="shared" si="337"/>
        <v>0</v>
      </c>
      <c r="Q800" s="278">
        <f t="shared" si="332"/>
        <v>0</v>
      </c>
      <c r="R800" s="278">
        <f t="shared" si="333"/>
        <v>0</v>
      </c>
      <c r="T800" s="332"/>
      <c r="U800" s="306">
        <f t="shared" si="336"/>
        <v>0</v>
      </c>
      <c r="V800" s="306" t="b">
        <f t="shared" si="331"/>
        <v>0</v>
      </c>
      <c r="W800" s="306"/>
      <c r="X800" s="306">
        <f t="shared" si="334"/>
        <v>0</v>
      </c>
      <c r="Y800" s="278">
        <f t="shared" si="335"/>
        <v>0</v>
      </c>
      <c r="Z800" s="276"/>
      <c r="AA800" s="276"/>
    </row>
    <row r="801" spans="1:27" s="331" customFormat="1" ht="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30"/>
        <v>0</v>
      </c>
      <c r="N801" s="305">
        <f t="shared" si="338"/>
        <v>0</v>
      </c>
      <c r="O801" s="305">
        <f t="shared" si="337"/>
        <v>0</v>
      </c>
      <c r="Q801" s="278">
        <f t="shared" si="332"/>
        <v>0</v>
      </c>
      <c r="R801" s="278">
        <f t="shared" si="333"/>
        <v>0</v>
      </c>
      <c r="T801" s="332"/>
      <c r="U801" s="306">
        <f t="shared" si="336"/>
        <v>0</v>
      </c>
      <c r="V801" s="306" t="b">
        <f t="shared" si="331"/>
        <v>0</v>
      </c>
      <c r="W801" s="306"/>
      <c r="X801" s="306">
        <f t="shared" si="334"/>
        <v>0</v>
      </c>
      <c r="Y801" s="278">
        <f t="shared" si="335"/>
        <v>0</v>
      </c>
      <c r="Z801" s="276"/>
      <c r="AA801" s="276"/>
    </row>
    <row r="802" spans="1:27" s="331" customFormat="1" ht="15.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30"/>
        <v>0</v>
      </c>
      <c r="N802" s="305">
        <f t="shared" si="338"/>
        <v>0</v>
      </c>
      <c r="O802" s="305">
        <f t="shared" si="337"/>
        <v>0</v>
      </c>
      <c r="Q802" s="278">
        <f t="shared" si="332"/>
        <v>0</v>
      </c>
      <c r="R802" s="278">
        <f t="shared" si="333"/>
        <v>0</v>
      </c>
      <c r="T802" s="332"/>
      <c r="U802" s="306">
        <f t="shared" si="336"/>
        <v>0</v>
      </c>
      <c r="V802" s="306" t="b">
        <f t="shared" si="331"/>
        <v>0</v>
      </c>
      <c r="W802" s="306"/>
      <c r="X802" s="306">
        <f t="shared" si="334"/>
        <v>0</v>
      </c>
      <c r="Y802" s="278">
        <f t="shared" si="335"/>
        <v>0</v>
      </c>
      <c r="Z802" s="276"/>
      <c r="AA802" s="276"/>
    </row>
    <row r="803" spans="1:27" s="331" customFormat="1" ht="15.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30"/>
        <v>0</v>
      </c>
      <c r="N803" s="305">
        <f t="shared" si="338"/>
        <v>0</v>
      </c>
      <c r="O803" s="305">
        <f t="shared" si="337"/>
        <v>0</v>
      </c>
      <c r="Q803" s="278">
        <f t="shared" si="332"/>
        <v>0</v>
      </c>
      <c r="R803" s="278">
        <f t="shared" si="333"/>
        <v>0</v>
      </c>
      <c r="T803" s="332"/>
      <c r="U803" s="306">
        <f t="shared" si="336"/>
        <v>0</v>
      </c>
      <c r="V803" s="306" t="b">
        <f t="shared" si="331"/>
        <v>0</v>
      </c>
      <c r="W803" s="306"/>
      <c r="X803" s="306">
        <f t="shared" si="334"/>
        <v>0</v>
      </c>
      <c r="Y803" s="278">
        <f t="shared" si="335"/>
        <v>0</v>
      </c>
      <c r="Z803" s="276"/>
      <c r="AA803" s="276"/>
    </row>
    <row r="804" spans="1:27" s="331" customFormat="1" ht="15.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30"/>
        <v>0</v>
      </c>
      <c r="N804" s="305">
        <f t="shared" si="338"/>
        <v>0</v>
      </c>
      <c r="O804" s="305">
        <f t="shared" si="337"/>
        <v>0</v>
      </c>
      <c r="Q804" s="278">
        <f t="shared" si="332"/>
        <v>0</v>
      </c>
      <c r="R804" s="278">
        <f t="shared" si="333"/>
        <v>0</v>
      </c>
      <c r="T804" s="332"/>
      <c r="U804" s="306">
        <f t="shared" si="336"/>
        <v>0</v>
      </c>
      <c r="V804" s="306" t="b">
        <f t="shared" si="331"/>
        <v>0</v>
      </c>
      <c r="W804" s="306"/>
      <c r="X804" s="306">
        <f t="shared" si="334"/>
        <v>0</v>
      </c>
      <c r="Y804" s="278">
        <f t="shared" si="335"/>
        <v>0</v>
      </c>
      <c r="Z804" s="276"/>
      <c r="AA804" s="276"/>
    </row>
    <row r="805" spans="1:27" s="331" customFormat="1" ht="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30"/>
        <v>0</v>
      </c>
      <c r="N805" s="305">
        <f t="shared" si="338"/>
        <v>0</v>
      </c>
      <c r="O805" s="305">
        <f t="shared" si="337"/>
        <v>0</v>
      </c>
      <c r="Q805" s="278">
        <f t="shared" si="332"/>
        <v>0</v>
      </c>
      <c r="R805" s="278">
        <f t="shared" si="333"/>
        <v>0</v>
      </c>
      <c r="T805" s="332"/>
      <c r="U805" s="306">
        <f t="shared" si="336"/>
        <v>0</v>
      </c>
      <c r="V805" s="306" t="b">
        <f t="shared" si="331"/>
        <v>0</v>
      </c>
      <c r="W805" s="306"/>
      <c r="X805" s="306">
        <f t="shared" si="334"/>
        <v>0</v>
      </c>
      <c r="Y805" s="278">
        <f t="shared" si="335"/>
        <v>0</v>
      </c>
      <c r="Z805" s="276"/>
      <c r="AA805" s="276"/>
    </row>
    <row r="806" spans="1:27" s="331" customFormat="1" ht="15.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30"/>
        <v>0</v>
      </c>
      <c r="N806" s="305">
        <f t="shared" si="338"/>
        <v>0</v>
      </c>
      <c r="O806" s="305">
        <f t="shared" si="337"/>
        <v>0</v>
      </c>
      <c r="Q806" s="278">
        <f t="shared" si="332"/>
        <v>0</v>
      </c>
      <c r="R806" s="278">
        <f t="shared" si="333"/>
        <v>0</v>
      </c>
      <c r="T806" s="332"/>
      <c r="U806" s="306">
        <f t="shared" si="336"/>
        <v>0</v>
      </c>
      <c r="V806" s="306" t="b">
        <f t="shared" si="331"/>
        <v>0</v>
      </c>
      <c r="W806" s="306"/>
      <c r="X806" s="306">
        <f t="shared" si="334"/>
        <v>0</v>
      </c>
      <c r="Y806" s="278">
        <f t="shared" si="335"/>
        <v>0</v>
      </c>
      <c r="Z806" s="276"/>
      <c r="AA806" s="276"/>
    </row>
    <row r="807" spans="1:27" s="331" customFormat="1" ht="15.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30"/>
        <v>0</v>
      </c>
      <c r="N807" s="305">
        <f t="shared" si="338"/>
        <v>0</v>
      </c>
      <c r="O807" s="305">
        <f t="shared" si="337"/>
        <v>0</v>
      </c>
      <c r="Q807" s="278">
        <f t="shared" si="332"/>
        <v>0</v>
      </c>
      <c r="R807" s="278">
        <f t="shared" si="333"/>
        <v>0</v>
      </c>
      <c r="T807" s="332"/>
      <c r="U807" s="306">
        <f t="shared" si="336"/>
        <v>0</v>
      </c>
      <c r="V807" s="306" t="b">
        <f t="shared" si="331"/>
        <v>0</v>
      </c>
      <c r="W807" s="306"/>
      <c r="X807" s="306">
        <f t="shared" si="334"/>
        <v>0</v>
      </c>
      <c r="Y807" s="278">
        <f t="shared" si="335"/>
        <v>0</v>
      </c>
      <c r="Z807" s="276"/>
      <c r="AA807" s="276"/>
    </row>
    <row r="808" spans="1:27" s="331" customFormat="1" ht="15.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30"/>
        <v>0</v>
      </c>
      <c r="N808" s="305">
        <f t="shared" si="338"/>
        <v>0</v>
      </c>
      <c r="O808" s="305">
        <f t="shared" si="337"/>
        <v>0</v>
      </c>
      <c r="Q808" s="278">
        <f t="shared" si="332"/>
        <v>0</v>
      </c>
      <c r="R808" s="278">
        <f t="shared" si="333"/>
        <v>0</v>
      </c>
      <c r="T808" s="332"/>
      <c r="U808" s="306">
        <f t="shared" si="336"/>
        <v>0</v>
      </c>
      <c r="V808" s="306" t="b">
        <f t="shared" si="331"/>
        <v>0</v>
      </c>
      <c r="W808" s="306"/>
      <c r="X808" s="306">
        <f t="shared" si="334"/>
        <v>0</v>
      </c>
      <c r="Y808" s="278">
        <f t="shared" si="335"/>
        <v>0</v>
      </c>
      <c r="Z808" s="276"/>
      <c r="AA808" s="276"/>
    </row>
    <row r="809" spans="1:27" s="331" customFormat="1" ht="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30"/>
        <v>0</v>
      </c>
      <c r="N809" s="305">
        <f t="shared" si="338"/>
        <v>0</v>
      </c>
      <c r="O809" s="305">
        <f t="shared" si="337"/>
        <v>0</v>
      </c>
      <c r="Q809" s="278">
        <f t="shared" si="332"/>
        <v>0</v>
      </c>
      <c r="R809" s="278">
        <f t="shared" si="333"/>
        <v>0</v>
      </c>
      <c r="T809" s="332"/>
      <c r="U809" s="306">
        <f t="shared" si="336"/>
        <v>0</v>
      </c>
      <c r="V809" s="306" t="b">
        <f t="shared" si="331"/>
        <v>0</v>
      </c>
      <c r="W809" s="306"/>
      <c r="X809" s="306">
        <f t="shared" si="334"/>
        <v>0</v>
      </c>
      <c r="Y809" s="278">
        <f t="shared" si="335"/>
        <v>0</v>
      </c>
      <c r="Z809" s="276"/>
      <c r="AA809" s="276"/>
    </row>
    <row r="810" spans="1:27" s="331" customFormat="1" ht="15.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30"/>
        <v>0</v>
      </c>
      <c r="N810" s="305">
        <f t="shared" si="338"/>
        <v>0</v>
      </c>
      <c r="O810" s="305">
        <f t="shared" si="337"/>
        <v>0</v>
      </c>
      <c r="Q810" s="278">
        <f t="shared" si="332"/>
        <v>0</v>
      </c>
      <c r="R810" s="278">
        <f t="shared" si="333"/>
        <v>0</v>
      </c>
      <c r="T810" s="332"/>
      <c r="U810" s="306">
        <f t="shared" si="336"/>
        <v>0</v>
      </c>
      <c r="V810" s="306" t="b">
        <f t="shared" si="331"/>
        <v>0</v>
      </c>
      <c r="W810" s="306"/>
      <c r="X810" s="306">
        <f t="shared" si="334"/>
        <v>0</v>
      </c>
      <c r="Y810" s="278">
        <f t="shared" si="335"/>
        <v>0</v>
      </c>
      <c r="Z810" s="276"/>
      <c r="AA810" s="276"/>
    </row>
    <row r="811" spans="1:27" s="331" customFormat="1" ht="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30"/>
        <v>0</v>
      </c>
      <c r="N811" s="305">
        <f t="shared" si="338"/>
        <v>0</v>
      </c>
      <c r="O811" s="305">
        <f t="shared" si="337"/>
        <v>0</v>
      </c>
      <c r="Q811" s="278">
        <f t="shared" si="332"/>
        <v>0</v>
      </c>
      <c r="R811" s="278">
        <f t="shared" si="333"/>
        <v>0</v>
      </c>
      <c r="T811" s="332"/>
      <c r="U811" s="306">
        <f t="shared" si="336"/>
        <v>0</v>
      </c>
      <c r="V811" s="306" t="b">
        <f t="shared" si="331"/>
        <v>0</v>
      </c>
      <c r="W811" s="306"/>
      <c r="X811" s="306">
        <f t="shared" si="334"/>
        <v>0</v>
      </c>
      <c r="Y811" s="278">
        <f t="shared" si="335"/>
        <v>0</v>
      </c>
      <c r="Z811" s="276"/>
      <c r="AA811" s="276"/>
    </row>
    <row r="812" spans="1:27" s="331" customFormat="1" ht="15.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30"/>
        <v>0</v>
      </c>
      <c r="N812" s="305">
        <f t="shared" si="338"/>
        <v>0</v>
      </c>
      <c r="O812" s="305">
        <f t="shared" si="337"/>
        <v>0</v>
      </c>
      <c r="Q812" s="278">
        <f t="shared" si="332"/>
        <v>0</v>
      </c>
      <c r="R812" s="278">
        <f t="shared" si="333"/>
        <v>0</v>
      </c>
      <c r="T812" s="332"/>
      <c r="U812" s="306">
        <f t="shared" si="336"/>
        <v>0</v>
      </c>
      <c r="V812" s="306" t="b">
        <f t="shared" si="331"/>
        <v>0</v>
      </c>
      <c r="W812" s="306"/>
      <c r="X812" s="306">
        <f t="shared" si="334"/>
        <v>0</v>
      </c>
      <c r="Y812" s="278">
        <f t="shared" si="335"/>
        <v>0</v>
      </c>
      <c r="Z812" s="276"/>
      <c r="AA812" s="276"/>
    </row>
    <row r="813" spans="1:27" s="331" customFormat="1" ht="2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30"/>
        <v>0</v>
      </c>
      <c r="N813" s="305">
        <f t="shared" si="338"/>
        <v>0</v>
      </c>
      <c r="O813" s="305">
        <f t="shared" si="337"/>
        <v>0</v>
      </c>
      <c r="Q813" s="278">
        <f t="shared" si="332"/>
        <v>0</v>
      </c>
      <c r="R813" s="278">
        <f t="shared" si="333"/>
        <v>0</v>
      </c>
      <c r="T813" s="332"/>
      <c r="U813" s="306">
        <f t="shared" si="336"/>
        <v>0</v>
      </c>
      <c r="V813" s="306" t="b">
        <f t="shared" si="331"/>
        <v>0</v>
      </c>
      <c r="W813" s="306"/>
      <c r="X813" s="306">
        <f t="shared" si="334"/>
        <v>0</v>
      </c>
      <c r="Y813" s="278">
        <f t="shared" si="335"/>
        <v>0</v>
      </c>
      <c r="Z813" s="276"/>
      <c r="AA813" s="276"/>
    </row>
    <row r="814" spans="1:27" s="331" customFormat="1" ht="15.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30"/>
        <v>0</v>
      </c>
      <c r="N814" s="305">
        <f t="shared" si="338"/>
        <v>0</v>
      </c>
      <c r="O814" s="305">
        <f t="shared" si="337"/>
        <v>0</v>
      </c>
      <c r="Q814" s="278">
        <f t="shared" si="332"/>
        <v>0</v>
      </c>
      <c r="R814" s="278">
        <f t="shared" si="333"/>
        <v>0</v>
      </c>
      <c r="T814" s="332"/>
      <c r="U814" s="306">
        <f t="shared" si="336"/>
        <v>0</v>
      </c>
      <c r="V814" s="306" t="b">
        <f t="shared" si="331"/>
        <v>0</v>
      </c>
      <c r="W814" s="306"/>
      <c r="X814" s="306">
        <f t="shared" si="334"/>
        <v>0</v>
      </c>
      <c r="Y814" s="278">
        <f t="shared" si="335"/>
        <v>0</v>
      </c>
      <c r="Z814" s="276"/>
      <c r="AA814" s="276"/>
    </row>
    <row r="815" spans="1:27" s="331" customFormat="1" ht="2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30"/>
        <v>0</v>
      </c>
      <c r="N815" s="305">
        <f t="shared" si="338"/>
        <v>0</v>
      </c>
      <c r="O815" s="305">
        <f t="shared" si="337"/>
        <v>0</v>
      </c>
      <c r="Q815" s="278">
        <f t="shared" si="332"/>
        <v>0</v>
      </c>
      <c r="R815" s="278">
        <f t="shared" si="333"/>
        <v>0</v>
      </c>
      <c r="T815" s="332"/>
      <c r="U815" s="306">
        <f t="shared" si="336"/>
        <v>0</v>
      </c>
      <c r="V815" s="306" t="b">
        <f t="shared" si="331"/>
        <v>0</v>
      </c>
      <c r="W815" s="306"/>
      <c r="X815" s="306">
        <f t="shared" si="334"/>
        <v>0</v>
      </c>
      <c r="Y815" s="278">
        <f t="shared" si="335"/>
        <v>0</v>
      </c>
      <c r="Z815" s="276"/>
      <c r="AA815" s="276"/>
    </row>
    <row r="816" spans="1:27" s="331" customFormat="1" ht="15.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30"/>
        <v>0</v>
      </c>
      <c r="N816" s="305">
        <f t="shared" si="338"/>
        <v>0</v>
      </c>
      <c r="O816" s="305">
        <f t="shared" si="337"/>
        <v>0</v>
      </c>
      <c r="Q816" s="278">
        <f t="shared" si="332"/>
        <v>0</v>
      </c>
      <c r="R816" s="278">
        <f t="shared" si="333"/>
        <v>0</v>
      </c>
      <c r="T816" s="332"/>
      <c r="U816" s="306">
        <f t="shared" si="336"/>
        <v>0</v>
      </c>
      <c r="V816" s="306" t="b">
        <f t="shared" si="331"/>
        <v>0</v>
      </c>
      <c r="W816" s="306"/>
      <c r="X816" s="306">
        <f t="shared" si="334"/>
        <v>0</v>
      </c>
      <c r="Y816" s="278">
        <f t="shared" si="335"/>
        <v>0</v>
      </c>
      <c r="Z816" s="276"/>
      <c r="AA816" s="276"/>
    </row>
    <row r="817" spans="1:27" s="331" customFormat="1" ht="15.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30"/>
        <v>0</v>
      </c>
      <c r="N817" s="305">
        <f t="shared" si="338"/>
        <v>0</v>
      </c>
      <c r="O817" s="305">
        <f t="shared" si="337"/>
        <v>0</v>
      </c>
      <c r="Q817" s="278">
        <f t="shared" si="332"/>
        <v>0</v>
      </c>
      <c r="R817" s="278">
        <f t="shared" si="333"/>
        <v>0</v>
      </c>
      <c r="T817" s="332"/>
      <c r="U817" s="306">
        <f t="shared" si="336"/>
        <v>0</v>
      </c>
      <c r="V817" s="306" t="b">
        <f t="shared" si="331"/>
        <v>0</v>
      </c>
      <c r="W817" s="306"/>
      <c r="X817" s="306">
        <f t="shared" si="334"/>
        <v>0</v>
      </c>
      <c r="Y817" s="278">
        <f t="shared" si="335"/>
        <v>0</v>
      </c>
      <c r="Z817" s="276"/>
      <c r="AA817" s="276"/>
    </row>
    <row r="818" spans="1:27" ht="15.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T818" s="278"/>
      <c r="U818" s="278">
        <f t="shared" si="336"/>
        <v>0</v>
      </c>
      <c r="V818" s="278" t="b">
        <f t="shared" si="331"/>
        <v>0</v>
      </c>
      <c r="W818" s="278"/>
      <c r="X818" s="278">
        <f t="shared" si="334"/>
        <v>0</v>
      </c>
      <c r="Y818" s="278">
        <f t="shared" si="335"/>
        <v>0</v>
      </c>
      <c r="Z818" s="276"/>
      <c r="AA818" s="276"/>
    </row>
    <row r="819" spans="1:27" ht="2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30"/>
        <v>0</v>
      </c>
      <c r="N819">
        <f t="shared" si="338"/>
        <v>0</v>
      </c>
      <c r="O819">
        <f t="shared" si="337"/>
        <v>0</v>
      </c>
      <c r="Q819" s="278">
        <f t="shared" si="332"/>
        <v>0</v>
      </c>
      <c r="R819" s="278">
        <f t="shared" si="333"/>
        <v>0</v>
      </c>
      <c r="T819" s="278"/>
      <c r="U819" s="278">
        <f t="shared" si="336"/>
        <v>0</v>
      </c>
      <c r="V819" s="278" t="b">
        <f t="shared" si="331"/>
        <v>0</v>
      </c>
      <c r="W819" s="278"/>
      <c r="X819" s="278">
        <f t="shared" si="334"/>
        <v>0</v>
      </c>
      <c r="Y819" s="278">
        <f t="shared" si="335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30"/>
        <v>0</v>
      </c>
      <c r="N820">
        <f t="shared" si="338"/>
        <v>0</v>
      </c>
      <c r="O820">
        <f t="shared" si="337"/>
        <v>0</v>
      </c>
      <c r="Q820" s="278">
        <f t="shared" si="332"/>
        <v>0</v>
      </c>
      <c r="R820" s="278">
        <f t="shared" si="333"/>
        <v>0</v>
      </c>
      <c r="T820" s="278"/>
      <c r="U820" s="278">
        <f t="shared" si="336"/>
        <v>0</v>
      </c>
      <c r="V820" s="278" t="b">
        <f t="shared" si="331"/>
        <v>0</v>
      </c>
      <c r="W820" s="278"/>
      <c r="X820" s="278">
        <f t="shared" si="334"/>
        <v>0</v>
      </c>
      <c r="Y820" s="278">
        <f t="shared" si="335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9">O821</f>
        <v>440</v>
      </c>
      <c r="J821" s="234">
        <f t="shared" ref="J821:J823" si="340">I821*1.23</f>
        <v>541.20000000000005</v>
      </c>
      <c r="K821">
        <v>8</v>
      </c>
      <c r="L821">
        <v>4</v>
      </c>
      <c r="M821">
        <f t="shared" si="330"/>
        <v>280</v>
      </c>
      <c r="N821">
        <f>L821*G821*40</f>
        <v>160</v>
      </c>
      <c r="O821">
        <f t="shared" si="337"/>
        <v>440</v>
      </c>
      <c r="Q821" s="278">
        <f t="shared" si="332"/>
        <v>532.31707317073176</v>
      </c>
      <c r="R821" s="278">
        <f t="shared" si="333"/>
        <v>654.75</v>
      </c>
      <c r="T821" s="278">
        <v>138.25</v>
      </c>
      <c r="U821" s="278">
        <f t="shared" si="336"/>
        <v>414.75</v>
      </c>
      <c r="V821" s="278">
        <f t="shared" si="331"/>
        <v>240</v>
      </c>
      <c r="W821" s="278"/>
      <c r="X821" s="278">
        <f t="shared" si="334"/>
        <v>654.75</v>
      </c>
      <c r="Y821" s="278">
        <f t="shared" si="335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30"/>
        <v>0</v>
      </c>
      <c r="N822">
        <f t="shared" ref="N822:N885" si="341">L822*G822*40</f>
        <v>0</v>
      </c>
      <c r="O822">
        <f t="shared" si="337"/>
        <v>0</v>
      </c>
      <c r="Q822" s="278">
        <f t="shared" si="332"/>
        <v>0</v>
      </c>
      <c r="R822" s="278">
        <f t="shared" si="333"/>
        <v>0</v>
      </c>
      <c r="T822" s="278"/>
      <c r="U822" s="278">
        <f t="shared" si="336"/>
        <v>0</v>
      </c>
      <c r="V822" s="278" t="b">
        <f t="shared" si="331"/>
        <v>0</v>
      </c>
      <c r="W822" s="278"/>
      <c r="X822" s="278">
        <f t="shared" si="334"/>
        <v>0</v>
      </c>
      <c r="Y822" s="278">
        <f t="shared" si="335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2">O823</f>
        <v>600</v>
      </c>
      <c r="J823" s="234">
        <f t="shared" si="340"/>
        <v>738</v>
      </c>
      <c r="K823">
        <v>8</v>
      </c>
      <c r="L823">
        <v>4</v>
      </c>
      <c r="M823">
        <f t="shared" si="330"/>
        <v>280</v>
      </c>
      <c r="N823">
        <f t="shared" si="341"/>
        <v>320</v>
      </c>
      <c r="O823">
        <f t="shared" si="337"/>
        <v>600</v>
      </c>
      <c r="Q823" s="278">
        <f t="shared" si="332"/>
        <v>247.3170731707317</v>
      </c>
      <c r="R823" s="278">
        <f t="shared" si="333"/>
        <v>304.2</v>
      </c>
      <c r="T823" s="278">
        <v>21.4</v>
      </c>
      <c r="U823" s="278">
        <f t="shared" si="336"/>
        <v>64.199999999999989</v>
      </c>
      <c r="V823" s="278">
        <f t="shared" si="331"/>
        <v>240</v>
      </c>
      <c r="W823" s="278"/>
      <c r="X823" s="278">
        <f t="shared" si="334"/>
        <v>304.2</v>
      </c>
      <c r="Y823" s="278">
        <f t="shared" si="335"/>
        <v>247.3170731707317</v>
      </c>
      <c r="Z823" s="276"/>
      <c r="AA823" s="276"/>
    </row>
    <row r="824" spans="1:27" ht="13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30"/>
        <v>0</v>
      </c>
      <c r="N824">
        <f t="shared" si="341"/>
        <v>0</v>
      </c>
      <c r="O824">
        <f t="shared" si="337"/>
        <v>0</v>
      </c>
      <c r="Q824" s="278">
        <f t="shared" si="332"/>
        <v>0</v>
      </c>
      <c r="R824" s="278">
        <f t="shared" si="333"/>
        <v>0</v>
      </c>
      <c r="T824" s="278"/>
      <c r="U824" s="278">
        <f t="shared" si="336"/>
        <v>0</v>
      </c>
      <c r="V824" s="278" t="b">
        <f t="shared" si="331"/>
        <v>0</v>
      </c>
      <c r="W824" s="278"/>
      <c r="X824" s="278">
        <f t="shared" si="334"/>
        <v>0</v>
      </c>
      <c r="Y824" s="278">
        <f t="shared" si="335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3">O825</f>
        <v>40</v>
      </c>
      <c r="J825" s="304">
        <f t="shared" ref="J825:J828" si="344">I825*1.23</f>
        <v>49.2</v>
      </c>
      <c r="L825" s="305">
        <v>1</v>
      </c>
      <c r="M825" s="305">
        <f t="shared" si="330"/>
        <v>0</v>
      </c>
      <c r="N825" s="305">
        <f t="shared" si="341"/>
        <v>40</v>
      </c>
      <c r="O825" s="305">
        <f t="shared" si="337"/>
        <v>40</v>
      </c>
      <c r="Q825" s="278">
        <f t="shared" si="332"/>
        <v>48.780487804878049</v>
      </c>
      <c r="R825" s="278">
        <f t="shared" si="333"/>
        <v>60</v>
      </c>
      <c r="T825" s="306"/>
      <c r="U825" s="306">
        <f t="shared" si="336"/>
        <v>0</v>
      </c>
      <c r="V825" s="306" t="b">
        <f t="shared" si="331"/>
        <v>0</v>
      </c>
      <c r="W825" s="306">
        <f t="shared" ref="W825:W830" si="345">G825*$AD$4*$AD$7</f>
        <v>60</v>
      </c>
      <c r="X825" s="306">
        <f t="shared" si="334"/>
        <v>60</v>
      </c>
      <c r="Y825" s="278">
        <f t="shared" si="335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3"/>
        <v>40</v>
      </c>
      <c r="J826" s="304">
        <f t="shared" si="344"/>
        <v>49.2</v>
      </c>
      <c r="L826" s="305">
        <v>1</v>
      </c>
      <c r="M826" s="305">
        <f t="shared" si="330"/>
        <v>0</v>
      </c>
      <c r="N826" s="305">
        <f t="shared" si="341"/>
        <v>40</v>
      </c>
      <c r="O826" s="305">
        <f t="shared" si="337"/>
        <v>40</v>
      </c>
      <c r="Q826" s="278">
        <f t="shared" si="332"/>
        <v>48.780487804878049</v>
      </c>
      <c r="R826" s="278">
        <f t="shared" si="333"/>
        <v>60</v>
      </c>
      <c r="T826" s="306"/>
      <c r="U826" s="306">
        <f t="shared" si="336"/>
        <v>0</v>
      </c>
      <c r="V826" s="306" t="b">
        <f t="shared" si="331"/>
        <v>0</v>
      </c>
      <c r="W826" s="306">
        <f t="shared" si="345"/>
        <v>60</v>
      </c>
      <c r="X826" s="306">
        <f t="shared" si="334"/>
        <v>60</v>
      </c>
      <c r="Y826" s="278">
        <f t="shared" si="335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3"/>
        <v>80</v>
      </c>
      <c r="J827" s="304">
        <f t="shared" si="344"/>
        <v>98.4</v>
      </c>
      <c r="L827" s="305">
        <v>1</v>
      </c>
      <c r="M827" s="305">
        <f t="shared" si="330"/>
        <v>0</v>
      </c>
      <c r="N827" s="305">
        <f t="shared" si="341"/>
        <v>80</v>
      </c>
      <c r="O827" s="305">
        <f t="shared" si="337"/>
        <v>80</v>
      </c>
      <c r="Q827" s="278">
        <f t="shared" si="332"/>
        <v>97.560975609756099</v>
      </c>
      <c r="R827" s="278">
        <f t="shared" si="333"/>
        <v>120</v>
      </c>
      <c r="T827" s="306"/>
      <c r="U827" s="306">
        <f t="shared" si="336"/>
        <v>0</v>
      </c>
      <c r="V827" s="306" t="b">
        <f t="shared" si="331"/>
        <v>0</v>
      </c>
      <c r="W827" s="306">
        <f t="shared" si="345"/>
        <v>120</v>
      </c>
      <c r="X827" s="306">
        <f t="shared" si="334"/>
        <v>120</v>
      </c>
      <c r="Y827" s="278">
        <f t="shared" si="335"/>
        <v>97.560975609756099</v>
      </c>
      <c r="Z827" s="276"/>
      <c r="AA827" s="276"/>
    </row>
    <row r="828" spans="1:27" s="305" customFormat="1" ht="37.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4"/>
        <v>98.4</v>
      </c>
      <c r="L828" s="305">
        <v>1</v>
      </c>
      <c r="M828" s="305">
        <f t="shared" si="330"/>
        <v>0</v>
      </c>
      <c r="N828" s="305">
        <f t="shared" si="341"/>
        <v>80</v>
      </c>
      <c r="O828" s="305">
        <f t="shared" si="337"/>
        <v>80</v>
      </c>
      <c r="Q828" s="278">
        <f t="shared" si="332"/>
        <v>97.560975609756099</v>
      </c>
      <c r="R828" s="278">
        <f t="shared" si="333"/>
        <v>120</v>
      </c>
      <c r="T828" s="306"/>
      <c r="U828" s="306">
        <f t="shared" si="336"/>
        <v>0</v>
      </c>
      <c r="V828" s="306" t="b">
        <f t="shared" si="331"/>
        <v>0</v>
      </c>
      <c r="W828" s="306">
        <f t="shared" si="345"/>
        <v>120</v>
      </c>
      <c r="X828" s="306">
        <f t="shared" si="334"/>
        <v>120</v>
      </c>
      <c r="Y828" s="278">
        <f t="shared" si="335"/>
        <v>97.560975609756099</v>
      </c>
      <c r="Z828" s="276"/>
      <c r="AA828" s="276"/>
    </row>
    <row r="829" spans="1:27" s="305" customFormat="1" ht="2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30"/>
        <v>0</v>
      </c>
      <c r="N829" s="305">
        <f t="shared" si="341"/>
        <v>0</v>
      </c>
      <c r="Q829" s="278">
        <f t="shared" si="332"/>
        <v>146.34146341463415</v>
      </c>
      <c r="R829" s="278">
        <f t="shared" si="333"/>
        <v>180</v>
      </c>
      <c r="T829" s="306"/>
      <c r="U829" s="306">
        <f t="shared" si="336"/>
        <v>0</v>
      </c>
      <c r="V829" s="306" t="b">
        <f t="shared" si="331"/>
        <v>0</v>
      </c>
      <c r="W829" s="306">
        <f t="shared" si="345"/>
        <v>180</v>
      </c>
      <c r="X829" s="306">
        <f t="shared" si="334"/>
        <v>180</v>
      </c>
      <c r="Y829" s="278">
        <f t="shared" si="335"/>
        <v>146.34146341463415</v>
      </c>
      <c r="Z829" s="276"/>
      <c r="AA829" s="276"/>
    </row>
    <row r="830" spans="1:27" s="331" customFormat="1" ht="16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6">O830</f>
        <v>40</v>
      </c>
      <c r="J830" s="304">
        <f t="shared" ref="J830" si="347">I830*1.23</f>
        <v>49.2</v>
      </c>
      <c r="K830" s="305"/>
      <c r="L830" s="305">
        <v>1</v>
      </c>
      <c r="M830" s="305">
        <f t="shared" si="330"/>
        <v>0</v>
      </c>
      <c r="N830" s="305">
        <f t="shared" si="341"/>
        <v>40</v>
      </c>
      <c r="O830" s="305">
        <f t="shared" si="337"/>
        <v>40</v>
      </c>
      <c r="Q830" s="278">
        <f t="shared" si="332"/>
        <v>387.60975609756099</v>
      </c>
      <c r="R830" s="278">
        <f t="shared" si="333"/>
        <v>476.76</v>
      </c>
      <c r="T830" s="332">
        <v>58.92</v>
      </c>
      <c r="U830" s="306">
        <f t="shared" si="336"/>
        <v>176.76</v>
      </c>
      <c r="V830" s="306">
        <f t="shared" si="331"/>
        <v>240</v>
      </c>
      <c r="W830" s="306">
        <f t="shared" si="345"/>
        <v>60</v>
      </c>
      <c r="X830" s="306">
        <f t="shared" si="334"/>
        <v>476.76</v>
      </c>
      <c r="Y830" s="278">
        <f t="shared" si="335"/>
        <v>387.60975609756099</v>
      </c>
      <c r="Z830" s="276"/>
      <c r="AA830" s="276"/>
    </row>
    <row r="831" spans="1:27" ht="16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T831" s="278"/>
      <c r="U831" s="278">
        <f t="shared" si="336"/>
        <v>0</v>
      </c>
      <c r="V831" s="278" t="b">
        <f t="shared" si="331"/>
        <v>0</v>
      </c>
      <c r="W831" s="278"/>
      <c r="X831" s="278">
        <f t="shared" si="334"/>
        <v>0</v>
      </c>
      <c r="Y831" s="278">
        <f t="shared" si="335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8">O832</f>
        <v>720</v>
      </c>
      <c r="J832" s="234">
        <f t="shared" ref="J832:J838" si="349">I832*1.23</f>
        <v>885.6</v>
      </c>
      <c r="K832">
        <v>16</v>
      </c>
      <c r="L832">
        <v>4</v>
      </c>
      <c r="M832">
        <f t="shared" si="330"/>
        <v>560</v>
      </c>
      <c r="N832">
        <f t="shared" si="341"/>
        <v>160</v>
      </c>
      <c r="O832">
        <f t="shared" si="337"/>
        <v>720</v>
      </c>
      <c r="Q832" s="278">
        <f t="shared" si="332"/>
        <v>903.1219512195122</v>
      </c>
      <c r="R832" s="278">
        <f t="shared" si="333"/>
        <v>1110.8399999999999</v>
      </c>
      <c r="T832" s="278">
        <v>290.27999999999997</v>
      </c>
      <c r="U832" s="278">
        <f t="shared" si="336"/>
        <v>870.83999999999992</v>
      </c>
      <c r="V832" s="278">
        <f t="shared" si="331"/>
        <v>240</v>
      </c>
      <c r="W832" s="278"/>
      <c r="X832" s="278">
        <f t="shared" si="334"/>
        <v>1110.8399999999999</v>
      </c>
      <c r="Y832" s="278">
        <f t="shared" si="335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8"/>
        <v>300</v>
      </c>
      <c r="J833" s="234">
        <f t="shared" si="349"/>
        <v>369</v>
      </c>
      <c r="K833">
        <v>4</v>
      </c>
      <c r="L833">
        <v>4</v>
      </c>
      <c r="M833">
        <f t="shared" si="330"/>
        <v>140</v>
      </c>
      <c r="N833">
        <f t="shared" si="341"/>
        <v>160</v>
      </c>
      <c r="O833">
        <f t="shared" si="337"/>
        <v>300</v>
      </c>
      <c r="Q833" s="278">
        <f t="shared" si="332"/>
        <v>0</v>
      </c>
      <c r="R833" s="278">
        <f t="shared" si="333"/>
        <v>0</v>
      </c>
      <c r="T833" s="278"/>
      <c r="U833" s="278">
        <f t="shared" si="336"/>
        <v>0</v>
      </c>
      <c r="V833" s="278" t="b">
        <f t="shared" si="331"/>
        <v>0</v>
      </c>
      <c r="W833" s="278"/>
      <c r="X833" s="278">
        <f t="shared" si="334"/>
        <v>0</v>
      </c>
      <c r="Y833" s="278">
        <f t="shared" si="335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8"/>
        <v>720</v>
      </c>
      <c r="J834" s="234">
        <f t="shared" si="349"/>
        <v>885.6</v>
      </c>
      <c r="K834">
        <v>16</v>
      </c>
      <c r="L834">
        <v>4</v>
      </c>
      <c r="M834">
        <f t="shared" si="330"/>
        <v>560</v>
      </c>
      <c r="N834">
        <f t="shared" si="341"/>
        <v>160</v>
      </c>
      <c r="O834">
        <f t="shared" si="337"/>
        <v>720</v>
      </c>
      <c r="Q834" s="278">
        <f t="shared" si="332"/>
        <v>903.1219512195122</v>
      </c>
      <c r="R834" s="278">
        <f t="shared" si="333"/>
        <v>1110.8399999999999</v>
      </c>
      <c r="T834" s="278">
        <v>290.27999999999997</v>
      </c>
      <c r="U834" s="278">
        <f t="shared" si="336"/>
        <v>870.83999999999992</v>
      </c>
      <c r="V834" s="278">
        <f t="shared" si="331"/>
        <v>240</v>
      </c>
      <c r="W834" s="278"/>
      <c r="X834" s="278">
        <f t="shared" si="334"/>
        <v>1110.8399999999999</v>
      </c>
      <c r="Y834" s="278">
        <f t="shared" si="335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8"/>
        <v>300</v>
      </c>
      <c r="J835" s="234">
        <f t="shared" si="349"/>
        <v>369</v>
      </c>
      <c r="K835">
        <v>4</v>
      </c>
      <c r="L835">
        <v>4</v>
      </c>
      <c r="M835">
        <f t="shared" si="330"/>
        <v>140</v>
      </c>
      <c r="N835">
        <f t="shared" si="341"/>
        <v>160</v>
      </c>
      <c r="O835">
        <f t="shared" si="337"/>
        <v>300</v>
      </c>
      <c r="Q835" s="278">
        <f t="shared" si="332"/>
        <v>0</v>
      </c>
      <c r="R835" s="278">
        <f t="shared" si="333"/>
        <v>0</v>
      </c>
      <c r="T835" s="278"/>
      <c r="U835" s="278">
        <f t="shared" si="336"/>
        <v>0</v>
      </c>
      <c r="V835" s="278" t="b">
        <f t="shared" si="331"/>
        <v>0</v>
      </c>
      <c r="W835" s="278"/>
      <c r="X835" s="278">
        <f t="shared" si="334"/>
        <v>0</v>
      </c>
      <c r="Y835" s="278">
        <f t="shared" si="335"/>
        <v>0</v>
      </c>
      <c r="Z835" s="276"/>
      <c r="AA835" s="276"/>
    </row>
    <row r="836" spans="1:27" ht="2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8"/>
        <v>720</v>
      </c>
      <c r="J836" s="234">
        <f t="shared" si="349"/>
        <v>885.6</v>
      </c>
      <c r="K836">
        <v>16</v>
      </c>
      <c r="L836">
        <v>4</v>
      </c>
      <c r="M836">
        <f t="shared" si="330"/>
        <v>560</v>
      </c>
      <c r="N836">
        <f t="shared" si="341"/>
        <v>160</v>
      </c>
      <c r="O836">
        <f t="shared" si="337"/>
        <v>720</v>
      </c>
      <c r="Q836" s="278">
        <f t="shared" si="332"/>
        <v>903.1219512195122</v>
      </c>
      <c r="R836" s="278">
        <f t="shared" si="333"/>
        <v>1110.8399999999999</v>
      </c>
      <c r="T836" s="278">
        <v>290.27999999999997</v>
      </c>
      <c r="U836" s="278">
        <f t="shared" si="336"/>
        <v>870.83999999999992</v>
      </c>
      <c r="V836" s="278">
        <f t="shared" si="331"/>
        <v>240</v>
      </c>
      <c r="W836" s="278"/>
      <c r="X836" s="278">
        <f t="shared" si="334"/>
        <v>1110.8399999999999</v>
      </c>
      <c r="Y836" s="278">
        <f t="shared" si="335"/>
        <v>903.1219512195122</v>
      </c>
      <c r="Z836" s="276"/>
      <c r="AA836" s="276"/>
    </row>
    <row r="837" spans="1:27" ht="37.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8"/>
        <v>720</v>
      </c>
      <c r="J837" s="234">
        <f t="shared" si="349"/>
        <v>885.6</v>
      </c>
      <c r="K837">
        <v>16</v>
      </c>
      <c r="L837">
        <v>4</v>
      </c>
      <c r="M837">
        <f t="shared" si="330"/>
        <v>560</v>
      </c>
      <c r="N837">
        <f t="shared" si="341"/>
        <v>160</v>
      </c>
      <c r="O837">
        <f t="shared" si="337"/>
        <v>720</v>
      </c>
      <c r="Q837" s="278">
        <f t="shared" si="332"/>
        <v>639.1219512195122</v>
      </c>
      <c r="R837" s="278">
        <f t="shared" si="333"/>
        <v>786.12</v>
      </c>
      <c r="T837" s="278">
        <v>182.04</v>
      </c>
      <c r="U837" s="278">
        <f t="shared" si="336"/>
        <v>546.12</v>
      </c>
      <c r="V837" s="278">
        <f t="shared" si="331"/>
        <v>240</v>
      </c>
      <c r="W837" s="278"/>
      <c r="X837" s="278">
        <f t="shared" si="334"/>
        <v>786.12</v>
      </c>
      <c r="Y837" s="278">
        <f t="shared" si="335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8"/>
        <v>160</v>
      </c>
      <c r="J838" s="234">
        <f t="shared" si="349"/>
        <v>196.8</v>
      </c>
      <c r="L838">
        <v>4</v>
      </c>
      <c r="M838">
        <f t="shared" ref="M838:M901" si="350">K838*35</f>
        <v>0</v>
      </c>
      <c r="N838">
        <f t="shared" si="341"/>
        <v>160</v>
      </c>
      <c r="O838">
        <f t="shared" si="337"/>
        <v>160</v>
      </c>
      <c r="Q838" s="278">
        <f t="shared" si="332"/>
        <v>0</v>
      </c>
      <c r="R838" s="278">
        <f t="shared" si="333"/>
        <v>0</v>
      </c>
      <c r="T838" s="278"/>
      <c r="U838" s="278">
        <f t="shared" si="336"/>
        <v>0</v>
      </c>
      <c r="V838" s="278" t="b">
        <f t="shared" ref="V838:V901" si="351">IF(U838&gt;0,$AD$3*$AD$7)</f>
        <v>0</v>
      </c>
      <c r="W838" s="278"/>
      <c r="X838" s="278">
        <f t="shared" si="334"/>
        <v>0</v>
      </c>
      <c r="Y838" s="278">
        <f t="shared" si="335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50"/>
        <v>0</v>
      </c>
      <c r="N839">
        <f t="shared" si="341"/>
        <v>0</v>
      </c>
      <c r="O839">
        <f t="shared" si="337"/>
        <v>0</v>
      </c>
      <c r="Q839" s="278">
        <f t="shared" ref="Q839:Q902" si="352">R839/1.23</f>
        <v>0</v>
      </c>
      <c r="R839" s="278">
        <f t="shared" ref="R839:R902" si="353">X839</f>
        <v>0</v>
      </c>
      <c r="T839" s="278"/>
      <c r="U839" s="278">
        <f t="shared" si="336"/>
        <v>0</v>
      </c>
      <c r="V839" s="278" t="b">
        <f t="shared" si="351"/>
        <v>0</v>
      </c>
      <c r="W839" s="278"/>
      <c r="X839" s="278">
        <f t="shared" ref="X839:X902" si="354">V839+U839+W839</f>
        <v>0</v>
      </c>
      <c r="Y839" s="278">
        <f t="shared" ref="Y839:Y902" si="355">X839/1.23</f>
        <v>0</v>
      </c>
      <c r="Z839" s="276"/>
      <c r="AA839" s="276"/>
    </row>
    <row r="840" spans="1:27" ht="13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50"/>
        <v>0</v>
      </c>
      <c r="N840">
        <f t="shared" si="341"/>
        <v>0</v>
      </c>
      <c r="O840">
        <f t="shared" si="337"/>
        <v>0</v>
      </c>
      <c r="Q840" s="278">
        <f t="shared" si="352"/>
        <v>0</v>
      </c>
      <c r="R840" s="278">
        <f t="shared" si="353"/>
        <v>0</v>
      </c>
      <c r="T840" s="278"/>
      <c r="U840" s="278">
        <f t="shared" ref="U840:U903" si="356">T840*$AD$9</f>
        <v>0</v>
      </c>
      <c r="V840" s="278" t="b">
        <f t="shared" si="351"/>
        <v>0</v>
      </c>
      <c r="W840" s="278"/>
      <c r="X840" s="278">
        <f t="shared" si="354"/>
        <v>0</v>
      </c>
      <c r="Y840" s="278">
        <f t="shared" si="355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7">O841</f>
        <v>40</v>
      </c>
      <c r="J841" s="304">
        <f t="shared" ref="J841:J861" si="358">I841*1.23</f>
        <v>49.2</v>
      </c>
      <c r="L841" s="305">
        <v>1</v>
      </c>
      <c r="M841" s="305">
        <f t="shared" si="350"/>
        <v>0</v>
      </c>
      <c r="N841" s="305">
        <f t="shared" si="341"/>
        <v>40</v>
      </c>
      <c r="O841" s="305">
        <f t="shared" si="337"/>
        <v>40</v>
      </c>
      <c r="Q841" s="278">
        <f t="shared" si="352"/>
        <v>48.780487804878049</v>
      </c>
      <c r="R841" s="278">
        <f t="shared" si="353"/>
        <v>60</v>
      </c>
      <c r="T841" s="306"/>
      <c r="U841" s="306">
        <f t="shared" si="356"/>
        <v>0</v>
      </c>
      <c r="V841" s="306" t="b">
        <f t="shared" si="351"/>
        <v>0</v>
      </c>
      <c r="W841" s="306">
        <f t="shared" ref="W841:W861" si="359">G841*$AD$4*$AD$7</f>
        <v>60</v>
      </c>
      <c r="X841" s="306">
        <f t="shared" si="354"/>
        <v>60</v>
      </c>
      <c r="Y841" s="278">
        <f t="shared" si="355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7"/>
        <v>40</v>
      </c>
      <c r="J842" s="304">
        <f t="shared" si="358"/>
        <v>49.2</v>
      </c>
      <c r="L842" s="305">
        <v>1</v>
      </c>
      <c r="M842" s="305">
        <f t="shared" si="350"/>
        <v>0</v>
      </c>
      <c r="N842" s="305">
        <f t="shared" si="341"/>
        <v>40</v>
      </c>
      <c r="O842" s="305">
        <f t="shared" ref="O842:O905" si="360">M842+N842</f>
        <v>40</v>
      </c>
      <c r="Q842" s="278">
        <f t="shared" si="352"/>
        <v>48.780487804878049</v>
      </c>
      <c r="R842" s="278">
        <f t="shared" si="353"/>
        <v>60</v>
      </c>
      <c r="T842" s="306"/>
      <c r="U842" s="306">
        <f t="shared" si="356"/>
        <v>0</v>
      </c>
      <c r="V842" s="306" t="b">
        <f t="shared" si="351"/>
        <v>0</v>
      </c>
      <c r="W842" s="306">
        <f t="shared" si="359"/>
        <v>60</v>
      </c>
      <c r="X842" s="306">
        <f t="shared" si="354"/>
        <v>60</v>
      </c>
      <c r="Y842" s="278">
        <f t="shared" si="355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7"/>
        <v>40</v>
      </c>
      <c r="J843" s="304">
        <f t="shared" si="358"/>
        <v>49.2</v>
      </c>
      <c r="L843" s="305">
        <v>1</v>
      </c>
      <c r="M843" s="305">
        <f t="shared" si="350"/>
        <v>0</v>
      </c>
      <c r="N843" s="305">
        <f t="shared" si="341"/>
        <v>40</v>
      </c>
      <c r="O843" s="305">
        <f t="shared" si="360"/>
        <v>40</v>
      </c>
      <c r="Q843" s="278">
        <f t="shared" si="352"/>
        <v>48.780487804878049</v>
      </c>
      <c r="R843" s="278">
        <f t="shared" si="353"/>
        <v>60</v>
      </c>
      <c r="T843" s="306"/>
      <c r="U843" s="306">
        <f t="shared" si="356"/>
        <v>0</v>
      </c>
      <c r="V843" s="306" t="b">
        <f t="shared" si="351"/>
        <v>0</v>
      </c>
      <c r="W843" s="306">
        <f t="shared" si="359"/>
        <v>60</v>
      </c>
      <c r="X843" s="306">
        <f t="shared" si="354"/>
        <v>60</v>
      </c>
      <c r="Y843" s="278">
        <f t="shared" si="355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7"/>
        <v>120</v>
      </c>
      <c r="J844" s="304">
        <f t="shared" si="358"/>
        <v>147.6</v>
      </c>
      <c r="L844" s="305">
        <v>1</v>
      </c>
      <c r="M844" s="305">
        <f t="shared" si="350"/>
        <v>0</v>
      </c>
      <c r="N844" s="305">
        <f t="shared" si="341"/>
        <v>120</v>
      </c>
      <c r="O844" s="305">
        <f t="shared" si="360"/>
        <v>120</v>
      </c>
      <c r="Q844" s="278">
        <f t="shared" si="352"/>
        <v>146.34146341463415</v>
      </c>
      <c r="R844" s="278">
        <f t="shared" si="353"/>
        <v>180</v>
      </c>
      <c r="T844" s="306"/>
      <c r="U844" s="306">
        <f t="shared" si="356"/>
        <v>0</v>
      </c>
      <c r="V844" s="306" t="b">
        <f t="shared" si="351"/>
        <v>0</v>
      </c>
      <c r="W844" s="306">
        <f t="shared" si="359"/>
        <v>180</v>
      </c>
      <c r="X844" s="306">
        <f t="shared" si="354"/>
        <v>180</v>
      </c>
      <c r="Y844" s="278">
        <f t="shared" si="355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7"/>
        <v>120</v>
      </c>
      <c r="J845" s="304">
        <f t="shared" si="358"/>
        <v>147.6</v>
      </c>
      <c r="L845" s="305">
        <v>1</v>
      </c>
      <c r="M845" s="305">
        <f t="shared" si="350"/>
        <v>0</v>
      </c>
      <c r="N845" s="305">
        <f t="shared" si="341"/>
        <v>120</v>
      </c>
      <c r="O845" s="305">
        <f t="shared" si="360"/>
        <v>120</v>
      </c>
      <c r="Q845" s="278">
        <f t="shared" si="352"/>
        <v>146.34146341463415</v>
      </c>
      <c r="R845" s="278">
        <f t="shared" si="353"/>
        <v>180</v>
      </c>
      <c r="T845" s="306"/>
      <c r="U845" s="306">
        <f t="shared" si="356"/>
        <v>0</v>
      </c>
      <c r="V845" s="306" t="b">
        <f t="shared" si="351"/>
        <v>0</v>
      </c>
      <c r="W845" s="306">
        <f t="shared" si="359"/>
        <v>180</v>
      </c>
      <c r="X845" s="306">
        <f t="shared" si="354"/>
        <v>180</v>
      </c>
      <c r="Y845" s="278">
        <f t="shared" si="355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7"/>
        <v>40</v>
      </c>
      <c r="J846" s="304">
        <f t="shared" si="358"/>
        <v>49.2</v>
      </c>
      <c r="L846" s="305">
        <v>1</v>
      </c>
      <c r="M846" s="305">
        <f t="shared" si="350"/>
        <v>0</v>
      </c>
      <c r="N846" s="305">
        <f t="shared" si="341"/>
        <v>40</v>
      </c>
      <c r="O846" s="305">
        <f t="shared" si="360"/>
        <v>40</v>
      </c>
      <c r="Q846" s="278">
        <f t="shared" si="352"/>
        <v>48.780487804878049</v>
      </c>
      <c r="R846" s="278">
        <f t="shared" si="353"/>
        <v>60</v>
      </c>
      <c r="T846" s="306"/>
      <c r="U846" s="306">
        <f t="shared" si="356"/>
        <v>0</v>
      </c>
      <c r="V846" s="306" t="b">
        <f t="shared" si="351"/>
        <v>0</v>
      </c>
      <c r="W846" s="306">
        <f t="shared" si="359"/>
        <v>60</v>
      </c>
      <c r="X846" s="306">
        <f t="shared" si="354"/>
        <v>60</v>
      </c>
      <c r="Y846" s="278">
        <f t="shared" si="355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7"/>
        <v>40</v>
      </c>
      <c r="J847" s="304">
        <f t="shared" si="358"/>
        <v>49.2</v>
      </c>
      <c r="L847" s="305">
        <v>1</v>
      </c>
      <c r="M847" s="305">
        <f t="shared" si="350"/>
        <v>0</v>
      </c>
      <c r="N847" s="305">
        <f t="shared" si="341"/>
        <v>40</v>
      </c>
      <c r="O847" s="305">
        <f t="shared" si="360"/>
        <v>40</v>
      </c>
      <c r="Q847" s="278">
        <f t="shared" si="352"/>
        <v>48.780487804878049</v>
      </c>
      <c r="R847" s="278">
        <f t="shared" si="353"/>
        <v>60</v>
      </c>
      <c r="T847" s="306"/>
      <c r="U847" s="306">
        <f t="shared" si="356"/>
        <v>0</v>
      </c>
      <c r="V847" s="306" t="b">
        <f t="shared" si="351"/>
        <v>0</v>
      </c>
      <c r="W847" s="306">
        <f t="shared" si="359"/>
        <v>60</v>
      </c>
      <c r="X847" s="306">
        <f t="shared" si="354"/>
        <v>60</v>
      </c>
      <c r="Y847" s="278">
        <f t="shared" si="355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7"/>
        <v>40</v>
      </c>
      <c r="J848" s="304">
        <f t="shared" si="358"/>
        <v>49.2</v>
      </c>
      <c r="L848" s="305">
        <v>1</v>
      </c>
      <c r="M848" s="305">
        <f t="shared" si="350"/>
        <v>0</v>
      </c>
      <c r="N848" s="305">
        <f t="shared" si="341"/>
        <v>40</v>
      </c>
      <c r="O848" s="305">
        <f t="shared" si="360"/>
        <v>40</v>
      </c>
      <c r="Q848" s="278">
        <f t="shared" si="352"/>
        <v>48.780487804878049</v>
      </c>
      <c r="R848" s="278">
        <f t="shared" si="353"/>
        <v>60</v>
      </c>
      <c r="T848" s="306"/>
      <c r="U848" s="306">
        <f t="shared" si="356"/>
        <v>0</v>
      </c>
      <c r="V848" s="306" t="b">
        <f t="shared" si="351"/>
        <v>0</v>
      </c>
      <c r="W848" s="306">
        <f t="shared" si="359"/>
        <v>60</v>
      </c>
      <c r="X848" s="306">
        <f t="shared" si="354"/>
        <v>60</v>
      </c>
      <c r="Y848" s="278">
        <f t="shared" si="355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7"/>
        <v>40</v>
      </c>
      <c r="J849" s="304">
        <f t="shared" si="358"/>
        <v>49.2</v>
      </c>
      <c r="L849" s="305">
        <v>1</v>
      </c>
      <c r="M849" s="305">
        <f t="shared" si="350"/>
        <v>0</v>
      </c>
      <c r="N849" s="305">
        <f t="shared" si="341"/>
        <v>40</v>
      </c>
      <c r="O849" s="305">
        <f t="shared" si="360"/>
        <v>40</v>
      </c>
      <c r="Q849" s="278">
        <f t="shared" si="352"/>
        <v>48.780487804878049</v>
      </c>
      <c r="R849" s="278">
        <f t="shared" si="353"/>
        <v>60</v>
      </c>
      <c r="T849" s="306"/>
      <c r="U849" s="306">
        <f t="shared" si="356"/>
        <v>0</v>
      </c>
      <c r="V849" s="306" t="b">
        <f t="shared" si="351"/>
        <v>0</v>
      </c>
      <c r="W849" s="306">
        <f t="shared" si="359"/>
        <v>60</v>
      </c>
      <c r="X849" s="306">
        <f t="shared" si="354"/>
        <v>60</v>
      </c>
      <c r="Y849" s="278">
        <f t="shared" si="355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7"/>
        <v>80</v>
      </c>
      <c r="J850" s="304">
        <f t="shared" si="358"/>
        <v>98.4</v>
      </c>
      <c r="L850" s="305">
        <v>1</v>
      </c>
      <c r="M850" s="305">
        <f t="shared" si="350"/>
        <v>0</v>
      </c>
      <c r="N850" s="305">
        <f t="shared" si="341"/>
        <v>80</v>
      </c>
      <c r="O850" s="305">
        <f t="shared" si="360"/>
        <v>80</v>
      </c>
      <c r="Q850" s="278">
        <f t="shared" si="352"/>
        <v>97.560975609756099</v>
      </c>
      <c r="R850" s="278">
        <f t="shared" si="353"/>
        <v>120</v>
      </c>
      <c r="T850" s="306"/>
      <c r="U850" s="306">
        <f t="shared" si="356"/>
        <v>0</v>
      </c>
      <c r="V850" s="306" t="b">
        <f t="shared" si="351"/>
        <v>0</v>
      </c>
      <c r="W850" s="306">
        <f t="shared" si="359"/>
        <v>120</v>
      </c>
      <c r="X850" s="306">
        <f t="shared" si="354"/>
        <v>120</v>
      </c>
      <c r="Y850" s="278">
        <f t="shared" si="355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7"/>
        <v>120</v>
      </c>
      <c r="J851" s="304">
        <f t="shared" si="358"/>
        <v>147.6</v>
      </c>
      <c r="L851" s="305">
        <v>1</v>
      </c>
      <c r="M851" s="305">
        <f t="shared" si="350"/>
        <v>0</v>
      </c>
      <c r="N851" s="305">
        <f t="shared" si="341"/>
        <v>120</v>
      </c>
      <c r="O851" s="305">
        <f t="shared" si="360"/>
        <v>120</v>
      </c>
      <c r="Q851" s="278">
        <f t="shared" si="352"/>
        <v>146.34146341463415</v>
      </c>
      <c r="R851" s="278">
        <f t="shared" si="353"/>
        <v>180</v>
      </c>
      <c r="T851" s="306"/>
      <c r="U851" s="306">
        <f t="shared" si="356"/>
        <v>0</v>
      </c>
      <c r="V851" s="306" t="b">
        <f t="shared" si="351"/>
        <v>0</v>
      </c>
      <c r="W851" s="306">
        <f t="shared" si="359"/>
        <v>180</v>
      </c>
      <c r="X851" s="306">
        <f t="shared" si="354"/>
        <v>180</v>
      </c>
      <c r="Y851" s="278">
        <f t="shared" si="355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7"/>
        <v>120</v>
      </c>
      <c r="J852" s="304">
        <f t="shared" si="358"/>
        <v>147.6</v>
      </c>
      <c r="L852" s="305">
        <v>1</v>
      </c>
      <c r="M852" s="305">
        <f t="shared" si="350"/>
        <v>0</v>
      </c>
      <c r="N852" s="305">
        <f t="shared" si="341"/>
        <v>120</v>
      </c>
      <c r="O852" s="305">
        <f t="shared" si="360"/>
        <v>120</v>
      </c>
      <c r="Q852" s="278">
        <f t="shared" si="352"/>
        <v>146.34146341463415</v>
      </c>
      <c r="R852" s="278">
        <f t="shared" si="353"/>
        <v>180</v>
      </c>
      <c r="T852" s="306"/>
      <c r="U852" s="306">
        <f t="shared" si="356"/>
        <v>0</v>
      </c>
      <c r="V852" s="306" t="b">
        <f t="shared" si="351"/>
        <v>0</v>
      </c>
      <c r="W852" s="306">
        <f t="shared" si="359"/>
        <v>180</v>
      </c>
      <c r="X852" s="306">
        <f t="shared" si="354"/>
        <v>180</v>
      </c>
      <c r="Y852" s="278">
        <f t="shared" si="355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7"/>
        <v>120</v>
      </c>
      <c r="J853" s="304">
        <f t="shared" si="358"/>
        <v>147.6</v>
      </c>
      <c r="L853" s="305">
        <v>1</v>
      </c>
      <c r="M853" s="305">
        <f t="shared" si="350"/>
        <v>0</v>
      </c>
      <c r="N853" s="305">
        <f t="shared" si="341"/>
        <v>120</v>
      </c>
      <c r="O853" s="305">
        <f t="shared" si="360"/>
        <v>120</v>
      </c>
      <c r="Q853" s="278">
        <f t="shared" si="352"/>
        <v>146.34146341463415</v>
      </c>
      <c r="R853" s="278">
        <f t="shared" si="353"/>
        <v>180</v>
      </c>
      <c r="T853" s="306"/>
      <c r="U853" s="306">
        <f t="shared" si="356"/>
        <v>0</v>
      </c>
      <c r="V853" s="306" t="b">
        <f t="shared" si="351"/>
        <v>0</v>
      </c>
      <c r="W853" s="306">
        <f t="shared" si="359"/>
        <v>180</v>
      </c>
      <c r="X853" s="306">
        <f t="shared" si="354"/>
        <v>180</v>
      </c>
      <c r="Y853" s="278">
        <f t="shared" si="355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7"/>
        <v>40</v>
      </c>
      <c r="J854" s="304">
        <f t="shared" si="358"/>
        <v>49.2</v>
      </c>
      <c r="L854" s="305">
        <v>1</v>
      </c>
      <c r="M854" s="305">
        <f t="shared" si="350"/>
        <v>0</v>
      </c>
      <c r="N854" s="305">
        <f t="shared" si="341"/>
        <v>40</v>
      </c>
      <c r="O854" s="305">
        <f t="shared" si="360"/>
        <v>40</v>
      </c>
      <c r="Q854" s="278">
        <f t="shared" si="352"/>
        <v>48.780487804878049</v>
      </c>
      <c r="R854" s="278">
        <f t="shared" si="353"/>
        <v>60</v>
      </c>
      <c r="T854" s="306"/>
      <c r="U854" s="306">
        <f t="shared" si="356"/>
        <v>0</v>
      </c>
      <c r="V854" s="306" t="b">
        <f t="shared" si="351"/>
        <v>0</v>
      </c>
      <c r="W854" s="306">
        <f t="shared" si="359"/>
        <v>60</v>
      </c>
      <c r="X854" s="306">
        <f t="shared" si="354"/>
        <v>60</v>
      </c>
      <c r="Y854" s="278">
        <f t="shared" si="355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7"/>
        <v>40</v>
      </c>
      <c r="J855" s="304">
        <f t="shared" si="358"/>
        <v>49.2</v>
      </c>
      <c r="L855" s="305">
        <v>1</v>
      </c>
      <c r="M855" s="305">
        <f t="shared" si="350"/>
        <v>0</v>
      </c>
      <c r="N855" s="305">
        <f t="shared" si="341"/>
        <v>40</v>
      </c>
      <c r="O855" s="305">
        <f t="shared" si="360"/>
        <v>40</v>
      </c>
      <c r="Q855" s="278">
        <f t="shared" si="352"/>
        <v>48.780487804878049</v>
      </c>
      <c r="R855" s="278">
        <f t="shared" si="353"/>
        <v>60</v>
      </c>
      <c r="T855" s="306"/>
      <c r="U855" s="306">
        <f t="shared" si="356"/>
        <v>0</v>
      </c>
      <c r="V855" s="306" t="b">
        <f t="shared" si="351"/>
        <v>0</v>
      </c>
      <c r="W855" s="306">
        <f t="shared" si="359"/>
        <v>60</v>
      </c>
      <c r="X855" s="306">
        <f t="shared" si="354"/>
        <v>60</v>
      </c>
      <c r="Y855" s="278">
        <f t="shared" si="355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7"/>
        <v>40</v>
      </c>
      <c r="J856" s="304">
        <f t="shared" si="358"/>
        <v>49.2</v>
      </c>
      <c r="L856" s="305">
        <v>1</v>
      </c>
      <c r="M856" s="305">
        <f t="shared" si="350"/>
        <v>0</v>
      </c>
      <c r="N856" s="305">
        <f t="shared" si="341"/>
        <v>40</v>
      </c>
      <c r="O856" s="305">
        <f t="shared" si="360"/>
        <v>40</v>
      </c>
      <c r="Q856" s="278">
        <f t="shared" si="352"/>
        <v>48.780487804878049</v>
      </c>
      <c r="R856" s="278">
        <f t="shared" si="353"/>
        <v>60</v>
      </c>
      <c r="T856" s="306"/>
      <c r="U856" s="306">
        <f t="shared" si="356"/>
        <v>0</v>
      </c>
      <c r="V856" s="306" t="b">
        <f t="shared" si="351"/>
        <v>0</v>
      </c>
      <c r="W856" s="306">
        <f t="shared" si="359"/>
        <v>60</v>
      </c>
      <c r="X856" s="306">
        <f t="shared" si="354"/>
        <v>60</v>
      </c>
      <c r="Y856" s="278">
        <f t="shared" si="355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7"/>
        <v>40</v>
      </c>
      <c r="J857" s="304">
        <f t="shared" si="358"/>
        <v>49.2</v>
      </c>
      <c r="L857" s="305">
        <v>1</v>
      </c>
      <c r="M857" s="305">
        <f t="shared" si="350"/>
        <v>0</v>
      </c>
      <c r="N857" s="305">
        <f t="shared" si="341"/>
        <v>40</v>
      </c>
      <c r="O857" s="305">
        <f t="shared" si="360"/>
        <v>40</v>
      </c>
      <c r="Q857" s="278">
        <f t="shared" si="352"/>
        <v>48.780487804878049</v>
      </c>
      <c r="R857" s="278">
        <f t="shared" si="353"/>
        <v>60</v>
      </c>
      <c r="T857" s="306"/>
      <c r="U857" s="306">
        <f t="shared" si="356"/>
        <v>0</v>
      </c>
      <c r="V857" s="306" t="b">
        <f t="shared" si="351"/>
        <v>0</v>
      </c>
      <c r="W857" s="306">
        <f t="shared" si="359"/>
        <v>60</v>
      </c>
      <c r="X857" s="306">
        <f t="shared" si="354"/>
        <v>60</v>
      </c>
      <c r="Y857" s="278">
        <f t="shared" si="355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7"/>
        <v>80</v>
      </c>
      <c r="J858" s="304">
        <f t="shared" si="358"/>
        <v>98.4</v>
      </c>
      <c r="L858" s="305">
        <v>1</v>
      </c>
      <c r="M858" s="305">
        <f t="shared" si="350"/>
        <v>0</v>
      </c>
      <c r="N858" s="305">
        <f t="shared" si="341"/>
        <v>80</v>
      </c>
      <c r="O858" s="305">
        <f t="shared" si="360"/>
        <v>80</v>
      </c>
      <c r="Q858" s="278">
        <f t="shared" si="352"/>
        <v>97.560975609756099</v>
      </c>
      <c r="R858" s="278">
        <f t="shared" si="353"/>
        <v>120</v>
      </c>
      <c r="T858" s="306"/>
      <c r="U858" s="306">
        <f t="shared" si="356"/>
        <v>0</v>
      </c>
      <c r="V858" s="306" t="b">
        <f t="shared" si="351"/>
        <v>0</v>
      </c>
      <c r="W858" s="306">
        <f t="shared" si="359"/>
        <v>120</v>
      </c>
      <c r="X858" s="306">
        <f t="shared" si="354"/>
        <v>120</v>
      </c>
      <c r="Y858" s="278">
        <f t="shared" si="355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7"/>
        <v>40</v>
      </c>
      <c r="J859" s="304">
        <f t="shared" si="358"/>
        <v>49.2</v>
      </c>
      <c r="L859" s="305">
        <v>1</v>
      </c>
      <c r="M859" s="305">
        <f t="shared" si="350"/>
        <v>0</v>
      </c>
      <c r="N859" s="305">
        <f t="shared" si="341"/>
        <v>40</v>
      </c>
      <c r="O859" s="305">
        <f t="shared" si="360"/>
        <v>40</v>
      </c>
      <c r="Q859" s="278">
        <f t="shared" si="352"/>
        <v>48.780487804878049</v>
      </c>
      <c r="R859" s="278">
        <f t="shared" si="353"/>
        <v>60</v>
      </c>
      <c r="T859" s="306"/>
      <c r="U859" s="306">
        <f t="shared" si="356"/>
        <v>0</v>
      </c>
      <c r="V859" s="306" t="b">
        <f t="shared" si="351"/>
        <v>0</v>
      </c>
      <c r="W859" s="306">
        <f t="shared" si="359"/>
        <v>60</v>
      </c>
      <c r="X859" s="306">
        <f t="shared" si="354"/>
        <v>60</v>
      </c>
      <c r="Y859" s="278">
        <f t="shared" si="355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7"/>
        <v>40</v>
      </c>
      <c r="J860" s="304">
        <f t="shared" si="358"/>
        <v>49.2</v>
      </c>
      <c r="L860" s="305">
        <v>1</v>
      </c>
      <c r="M860" s="305">
        <f t="shared" si="350"/>
        <v>0</v>
      </c>
      <c r="N860" s="305">
        <f t="shared" si="341"/>
        <v>40</v>
      </c>
      <c r="O860" s="305">
        <f t="shared" si="360"/>
        <v>40</v>
      </c>
      <c r="Q860" s="278">
        <f t="shared" si="352"/>
        <v>48.780487804878049</v>
      </c>
      <c r="R860" s="278">
        <f t="shared" si="353"/>
        <v>60</v>
      </c>
      <c r="T860" s="306"/>
      <c r="U860" s="306">
        <f t="shared" si="356"/>
        <v>0</v>
      </c>
      <c r="V860" s="306" t="b">
        <f t="shared" si="351"/>
        <v>0</v>
      </c>
      <c r="W860" s="306">
        <f t="shared" si="359"/>
        <v>60</v>
      </c>
      <c r="X860" s="306">
        <f t="shared" si="354"/>
        <v>60</v>
      </c>
      <c r="Y860" s="278">
        <f t="shared" si="355"/>
        <v>48.780487804878049</v>
      </c>
      <c r="Z860" s="276"/>
      <c r="AA860" s="276"/>
    </row>
    <row r="861" spans="1:27" s="331" customFormat="1" ht="37.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7"/>
        <v>80</v>
      </c>
      <c r="J861" s="304">
        <f t="shared" si="358"/>
        <v>98.4</v>
      </c>
      <c r="K861" s="305"/>
      <c r="L861" s="305">
        <v>1</v>
      </c>
      <c r="M861" s="305">
        <f t="shared" si="350"/>
        <v>0</v>
      </c>
      <c r="N861" s="305">
        <f t="shared" si="341"/>
        <v>80</v>
      </c>
      <c r="O861" s="305">
        <f t="shared" si="360"/>
        <v>80</v>
      </c>
      <c r="Q861" s="278">
        <f t="shared" si="352"/>
        <v>97.560975609756099</v>
      </c>
      <c r="R861" s="278">
        <f t="shared" si="353"/>
        <v>120</v>
      </c>
      <c r="T861" s="332"/>
      <c r="U861" s="306">
        <f t="shared" si="356"/>
        <v>0</v>
      </c>
      <c r="V861" s="306" t="b">
        <f t="shared" si="351"/>
        <v>0</v>
      </c>
      <c r="W861" s="306">
        <f t="shared" si="359"/>
        <v>120</v>
      </c>
      <c r="X861" s="306">
        <f t="shared" si="354"/>
        <v>120</v>
      </c>
      <c r="Y861" s="278">
        <f t="shared" si="355"/>
        <v>97.560975609756099</v>
      </c>
      <c r="Z861" s="276"/>
      <c r="AA861" s="276"/>
    </row>
    <row r="862" spans="1:27" ht="15.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T862" s="278"/>
      <c r="U862" s="278">
        <f t="shared" si="356"/>
        <v>0</v>
      </c>
      <c r="V862" s="278" t="b">
        <f t="shared" si="351"/>
        <v>0</v>
      </c>
      <c r="W862" s="278"/>
      <c r="X862" s="278">
        <f t="shared" si="354"/>
        <v>0</v>
      </c>
      <c r="Y862" s="278">
        <f t="shared" si="355"/>
        <v>0</v>
      </c>
      <c r="Z862" s="276"/>
      <c r="AA862" s="276"/>
    </row>
    <row r="863" spans="1:27" s="6" customFormat="1" ht="15.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61">O863</f>
        <v>1920</v>
      </c>
      <c r="J863" s="265">
        <f t="shared" ref="J863:J899" si="362">I863*1.23</f>
        <v>2361.6</v>
      </c>
      <c r="K863" s="163"/>
      <c r="L863" s="163">
        <v>4</v>
      </c>
      <c r="M863" s="163">
        <f t="shared" si="350"/>
        <v>0</v>
      </c>
      <c r="N863" s="163">
        <f t="shared" si="341"/>
        <v>1920</v>
      </c>
      <c r="O863" s="163">
        <f t="shared" si="360"/>
        <v>1920</v>
      </c>
      <c r="P863" s="164"/>
      <c r="Q863" s="278">
        <f t="shared" si="352"/>
        <v>0</v>
      </c>
      <c r="R863" s="278">
        <f t="shared" si="353"/>
        <v>0</v>
      </c>
      <c r="T863" s="279"/>
      <c r="U863" s="278">
        <f t="shared" si="356"/>
        <v>0</v>
      </c>
      <c r="V863" s="278" t="b">
        <f t="shared" si="351"/>
        <v>0</v>
      </c>
      <c r="W863" s="278"/>
      <c r="X863" s="278">
        <f t="shared" si="354"/>
        <v>0</v>
      </c>
      <c r="Y863" s="278">
        <f t="shared" si="355"/>
        <v>0</v>
      </c>
      <c r="Z863" s="276"/>
      <c r="AA863" s="276"/>
    </row>
    <row r="864" spans="1:27" s="6" customFormat="1" ht="15.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61"/>
        <v>800</v>
      </c>
      <c r="J864" s="234">
        <f t="shared" si="362"/>
        <v>984</v>
      </c>
      <c r="K864"/>
      <c r="L864">
        <v>4</v>
      </c>
      <c r="M864">
        <f t="shared" si="350"/>
        <v>0</v>
      </c>
      <c r="N864">
        <f t="shared" si="341"/>
        <v>800</v>
      </c>
      <c r="O864">
        <f t="shared" si="360"/>
        <v>800</v>
      </c>
      <c r="Q864" s="278">
        <f t="shared" si="352"/>
        <v>0</v>
      </c>
      <c r="R864" s="278">
        <f t="shared" si="353"/>
        <v>0</v>
      </c>
      <c r="T864" s="279"/>
      <c r="U864" s="278">
        <f t="shared" si="356"/>
        <v>0</v>
      </c>
      <c r="V864" s="278" t="b">
        <f t="shared" si="351"/>
        <v>0</v>
      </c>
      <c r="W864" s="278"/>
      <c r="X864" s="278">
        <f t="shared" si="354"/>
        <v>0</v>
      </c>
      <c r="Y864" s="278">
        <f t="shared" si="355"/>
        <v>0</v>
      </c>
      <c r="Z864" s="276"/>
      <c r="AA864" s="276"/>
    </row>
    <row r="865" spans="1:27" s="6" customFormat="1" ht="15.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61"/>
        <v>640</v>
      </c>
      <c r="J865" s="234">
        <f t="shared" si="362"/>
        <v>787.2</v>
      </c>
      <c r="K865"/>
      <c r="L865">
        <v>4</v>
      </c>
      <c r="M865">
        <f t="shared" si="350"/>
        <v>0</v>
      </c>
      <c r="N865">
        <f t="shared" si="341"/>
        <v>640</v>
      </c>
      <c r="O865">
        <f t="shared" si="360"/>
        <v>640</v>
      </c>
      <c r="Q865" s="278">
        <f t="shared" si="352"/>
        <v>0</v>
      </c>
      <c r="R865" s="278">
        <f t="shared" si="353"/>
        <v>0</v>
      </c>
      <c r="T865" s="279"/>
      <c r="U865" s="278">
        <f t="shared" si="356"/>
        <v>0</v>
      </c>
      <c r="V865" s="278" t="b">
        <f t="shared" si="351"/>
        <v>0</v>
      </c>
      <c r="W865" s="278"/>
      <c r="X865" s="278">
        <f t="shared" si="354"/>
        <v>0</v>
      </c>
      <c r="Y865" s="278">
        <f t="shared" si="355"/>
        <v>0</v>
      </c>
      <c r="Z865" s="276"/>
      <c r="AA865" s="276"/>
    </row>
    <row r="866" spans="1:27" s="6" customFormat="1" ht="15.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61"/>
        <v>640</v>
      </c>
      <c r="J866" s="234">
        <f t="shared" si="362"/>
        <v>787.2</v>
      </c>
      <c r="K866"/>
      <c r="L866">
        <v>4</v>
      </c>
      <c r="M866">
        <f t="shared" si="350"/>
        <v>0</v>
      </c>
      <c r="N866">
        <f t="shared" si="341"/>
        <v>640</v>
      </c>
      <c r="O866">
        <f t="shared" si="360"/>
        <v>640</v>
      </c>
      <c r="Q866" s="278">
        <f t="shared" si="352"/>
        <v>0</v>
      </c>
      <c r="R866" s="278">
        <f t="shared" si="353"/>
        <v>0</v>
      </c>
      <c r="T866" s="279"/>
      <c r="U866" s="278">
        <f t="shared" si="356"/>
        <v>0</v>
      </c>
      <c r="V866" s="278" t="b">
        <f t="shared" si="351"/>
        <v>0</v>
      </c>
      <c r="W866" s="278"/>
      <c r="X866" s="278">
        <f t="shared" si="354"/>
        <v>0</v>
      </c>
      <c r="Y866" s="278">
        <f t="shared" si="355"/>
        <v>0</v>
      </c>
      <c r="Z866" s="276"/>
      <c r="AA866" s="276"/>
    </row>
    <row r="867" spans="1:27" s="6" customFormat="1" ht="15.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61"/>
        <v>160</v>
      </c>
      <c r="J867" s="234">
        <f t="shared" si="362"/>
        <v>196.8</v>
      </c>
      <c r="K867"/>
      <c r="L867">
        <v>4</v>
      </c>
      <c r="M867">
        <f t="shared" si="350"/>
        <v>0</v>
      </c>
      <c r="N867">
        <f t="shared" si="341"/>
        <v>160</v>
      </c>
      <c r="O867">
        <f t="shared" si="360"/>
        <v>160</v>
      </c>
      <c r="Q867" s="278">
        <f t="shared" si="352"/>
        <v>0</v>
      </c>
      <c r="R867" s="278">
        <f t="shared" si="353"/>
        <v>0</v>
      </c>
      <c r="T867" s="279"/>
      <c r="U867" s="278">
        <f t="shared" si="356"/>
        <v>0</v>
      </c>
      <c r="V867" s="278" t="b">
        <f t="shared" si="351"/>
        <v>0</v>
      </c>
      <c r="W867" s="278"/>
      <c r="X867" s="278">
        <f t="shared" si="354"/>
        <v>0</v>
      </c>
      <c r="Y867" s="278">
        <f t="shared" si="355"/>
        <v>0</v>
      </c>
      <c r="Z867" s="276"/>
      <c r="AA867" s="276"/>
    </row>
    <row r="868" spans="1:27" s="6" customFormat="1" ht="15.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61"/>
        <v>320</v>
      </c>
      <c r="J868" s="234">
        <f t="shared" si="362"/>
        <v>393.6</v>
      </c>
      <c r="K868"/>
      <c r="L868">
        <v>4</v>
      </c>
      <c r="M868">
        <f t="shared" si="350"/>
        <v>0</v>
      </c>
      <c r="N868">
        <f t="shared" si="341"/>
        <v>320</v>
      </c>
      <c r="O868">
        <f t="shared" si="360"/>
        <v>320</v>
      </c>
      <c r="Q868" s="278">
        <f t="shared" si="352"/>
        <v>0</v>
      </c>
      <c r="R868" s="278">
        <f t="shared" si="353"/>
        <v>0</v>
      </c>
      <c r="T868" s="279"/>
      <c r="U868" s="278">
        <f t="shared" si="356"/>
        <v>0</v>
      </c>
      <c r="V868" s="278" t="b">
        <f t="shared" si="351"/>
        <v>0</v>
      </c>
      <c r="W868" s="278"/>
      <c r="X868" s="278">
        <f t="shared" si="354"/>
        <v>0</v>
      </c>
      <c r="Y868" s="278">
        <f t="shared" si="355"/>
        <v>0</v>
      </c>
      <c r="Z868" s="276"/>
      <c r="AA868" s="276"/>
    </row>
    <row r="869" spans="1:27" s="6" customFormat="1" ht="15.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61"/>
        <v>160</v>
      </c>
      <c r="J869" s="234">
        <f t="shared" si="362"/>
        <v>196.8</v>
      </c>
      <c r="K869"/>
      <c r="L869">
        <v>4</v>
      </c>
      <c r="M869">
        <f t="shared" si="350"/>
        <v>0</v>
      </c>
      <c r="N869">
        <f t="shared" si="341"/>
        <v>160</v>
      </c>
      <c r="O869">
        <f t="shared" si="360"/>
        <v>160</v>
      </c>
      <c r="Q869" s="278">
        <f t="shared" si="352"/>
        <v>0</v>
      </c>
      <c r="R869" s="278">
        <f t="shared" si="353"/>
        <v>0</v>
      </c>
      <c r="T869" s="279"/>
      <c r="U869" s="278">
        <f t="shared" si="356"/>
        <v>0</v>
      </c>
      <c r="V869" s="278" t="b">
        <f t="shared" si="351"/>
        <v>0</v>
      </c>
      <c r="W869" s="278"/>
      <c r="X869" s="278">
        <f t="shared" si="354"/>
        <v>0</v>
      </c>
      <c r="Y869" s="278">
        <f t="shared" si="355"/>
        <v>0</v>
      </c>
      <c r="Z869" s="276"/>
      <c r="AA869" s="276"/>
    </row>
    <row r="870" spans="1:27" s="6" customFormat="1" ht="15.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61"/>
        <v>0</v>
      </c>
      <c r="J870" s="234">
        <f t="shared" si="362"/>
        <v>0</v>
      </c>
      <c r="K870"/>
      <c r="L870">
        <v>4</v>
      </c>
      <c r="M870">
        <f t="shared" si="350"/>
        <v>0</v>
      </c>
      <c r="N870">
        <f t="shared" si="341"/>
        <v>0</v>
      </c>
      <c r="O870">
        <f t="shared" si="360"/>
        <v>0</v>
      </c>
      <c r="Q870" s="278">
        <f t="shared" si="352"/>
        <v>0</v>
      </c>
      <c r="R870" s="278">
        <f t="shared" si="353"/>
        <v>0</v>
      </c>
      <c r="T870" s="279"/>
      <c r="U870" s="278">
        <f t="shared" si="356"/>
        <v>0</v>
      </c>
      <c r="V870" s="278" t="b">
        <f t="shared" si="351"/>
        <v>0</v>
      </c>
      <c r="W870" s="278"/>
      <c r="X870" s="278">
        <f t="shared" si="354"/>
        <v>0</v>
      </c>
      <c r="Y870" s="278">
        <f t="shared" si="355"/>
        <v>0</v>
      </c>
      <c r="Z870" s="276"/>
      <c r="AA870" s="276"/>
    </row>
    <row r="871" spans="1:27" s="6" customFormat="1" ht="2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61"/>
        <v>880</v>
      </c>
      <c r="J871" s="234">
        <f t="shared" si="362"/>
        <v>1082.4000000000001</v>
      </c>
      <c r="K871">
        <v>16</v>
      </c>
      <c r="L871">
        <v>4</v>
      </c>
      <c r="M871">
        <f t="shared" si="350"/>
        <v>560</v>
      </c>
      <c r="N871">
        <f t="shared" si="341"/>
        <v>320</v>
      </c>
      <c r="O871">
        <f t="shared" si="360"/>
        <v>880</v>
      </c>
      <c r="Q871" s="278">
        <f t="shared" si="352"/>
        <v>903.1219512195122</v>
      </c>
      <c r="R871" s="278">
        <f t="shared" si="353"/>
        <v>1110.8399999999999</v>
      </c>
      <c r="T871" s="278">
        <v>290.27999999999997</v>
      </c>
      <c r="U871" s="278">
        <f t="shared" si="356"/>
        <v>870.83999999999992</v>
      </c>
      <c r="V871" s="278">
        <f t="shared" si="351"/>
        <v>240</v>
      </c>
      <c r="W871" s="278"/>
      <c r="X871" s="278">
        <f t="shared" si="354"/>
        <v>1110.8399999999999</v>
      </c>
      <c r="Y871" s="278">
        <f t="shared" si="355"/>
        <v>903.1219512195122</v>
      </c>
      <c r="Z871" s="276"/>
      <c r="AA871" s="276"/>
    </row>
    <row r="872" spans="1:27" s="6" customFormat="1" ht="2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61"/>
        <v>880</v>
      </c>
      <c r="J872" s="234">
        <f t="shared" si="362"/>
        <v>1082.4000000000001</v>
      </c>
      <c r="K872">
        <v>16</v>
      </c>
      <c r="L872">
        <v>4</v>
      </c>
      <c r="M872">
        <f t="shared" si="350"/>
        <v>560</v>
      </c>
      <c r="N872">
        <f t="shared" si="341"/>
        <v>320</v>
      </c>
      <c r="O872">
        <f t="shared" si="360"/>
        <v>880</v>
      </c>
      <c r="Q872" s="278">
        <f t="shared" si="352"/>
        <v>639.1219512195122</v>
      </c>
      <c r="R872" s="278">
        <f t="shared" si="353"/>
        <v>786.12</v>
      </c>
      <c r="T872" s="278">
        <v>182.04</v>
      </c>
      <c r="U872" s="278">
        <f t="shared" si="356"/>
        <v>546.12</v>
      </c>
      <c r="V872" s="278">
        <f t="shared" si="351"/>
        <v>240</v>
      </c>
      <c r="W872" s="278"/>
      <c r="X872" s="278">
        <f t="shared" si="354"/>
        <v>786.12</v>
      </c>
      <c r="Y872" s="278">
        <f t="shared" si="355"/>
        <v>639.1219512195122</v>
      </c>
      <c r="Z872" s="276"/>
      <c r="AA872" s="276"/>
    </row>
    <row r="873" spans="1:27" s="6" customFormat="1" ht="2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61"/>
        <v>720</v>
      </c>
      <c r="J873" s="234">
        <f t="shared" si="362"/>
        <v>885.6</v>
      </c>
      <c r="K873">
        <v>16</v>
      </c>
      <c r="L873">
        <v>4</v>
      </c>
      <c r="M873">
        <f t="shared" si="350"/>
        <v>560</v>
      </c>
      <c r="N873">
        <f t="shared" si="341"/>
        <v>160</v>
      </c>
      <c r="O873">
        <f t="shared" si="360"/>
        <v>720</v>
      </c>
      <c r="Q873" s="278">
        <f t="shared" si="352"/>
        <v>601.92682926829275</v>
      </c>
      <c r="R873" s="278">
        <f t="shared" si="353"/>
        <v>740.37</v>
      </c>
      <c r="T873" s="280">
        <v>166.79</v>
      </c>
      <c r="U873" s="278">
        <f t="shared" si="356"/>
        <v>500.37</v>
      </c>
      <c r="V873" s="278">
        <f t="shared" si="351"/>
        <v>240</v>
      </c>
      <c r="W873" s="278"/>
      <c r="X873" s="278">
        <f t="shared" si="354"/>
        <v>740.37</v>
      </c>
      <c r="Y873" s="278">
        <f t="shared" si="355"/>
        <v>601.92682926829275</v>
      </c>
      <c r="Z873" s="276"/>
      <c r="AA873" s="276"/>
    </row>
    <row r="874" spans="1:27" s="6" customFormat="1" ht="15.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61"/>
        <v>0</v>
      </c>
      <c r="J874" s="234">
        <f t="shared" si="362"/>
        <v>0</v>
      </c>
      <c r="K874"/>
      <c r="L874">
        <v>4</v>
      </c>
      <c r="M874">
        <f t="shared" si="350"/>
        <v>0</v>
      </c>
      <c r="N874">
        <f t="shared" si="341"/>
        <v>0</v>
      </c>
      <c r="O874">
        <f t="shared" si="360"/>
        <v>0</v>
      </c>
      <c r="Q874" s="278">
        <f t="shared" si="352"/>
        <v>0</v>
      </c>
      <c r="R874" s="278">
        <f t="shared" si="353"/>
        <v>0</v>
      </c>
      <c r="T874" s="279"/>
      <c r="U874" s="278">
        <f t="shared" si="356"/>
        <v>0</v>
      </c>
      <c r="V874" s="278" t="b">
        <f t="shared" si="351"/>
        <v>0</v>
      </c>
      <c r="W874" s="278"/>
      <c r="X874" s="278">
        <f t="shared" si="354"/>
        <v>0</v>
      </c>
      <c r="Y874" s="278">
        <f t="shared" si="355"/>
        <v>0</v>
      </c>
      <c r="Z874" s="276"/>
      <c r="AA874" s="276"/>
    </row>
    <row r="875" spans="1:27" s="515" customFormat="1" ht="15.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61"/>
        <v>160</v>
      </c>
      <c r="J875" s="481">
        <f t="shared" si="362"/>
        <v>196.8</v>
      </c>
      <c r="K875" s="482"/>
      <c r="L875" s="482">
        <v>4</v>
      </c>
      <c r="M875" s="482">
        <f t="shared" si="350"/>
        <v>0</v>
      </c>
      <c r="N875" s="482">
        <f t="shared" si="341"/>
        <v>160</v>
      </c>
      <c r="O875" s="482">
        <f t="shared" si="360"/>
        <v>160</v>
      </c>
      <c r="Q875" s="278">
        <f t="shared" si="352"/>
        <v>48.780487804878049</v>
      </c>
      <c r="R875" s="278">
        <f t="shared" si="353"/>
        <v>60</v>
      </c>
      <c r="T875" s="516"/>
      <c r="U875" s="485">
        <f t="shared" si="356"/>
        <v>0</v>
      </c>
      <c r="V875" s="485" t="b">
        <f t="shared" si="351"/>
        <v>0</v>
      </c>
      <c r="W875" s="485">
        <f t="shared" ref="W875:W878" si="363">G875*$AD$4*$AD$7</f>
        <v>60</v>
      </c>
      <c r="X875" s="485">
        <f t="shared" si="354"/>
        <v>60</v>
      </c>
      <c r="Y875" s="278">
        <f t="shared" si="355"/>
        <v>48.780487804878049</v>
      </c>
      <c r="Z875" s="517"/>
      <c r="AA875" s="517"/>
    </row>
    <row r="876" spans="1:27" s="515" customFormat="1" ht="15.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61"/>
        <v>160</v>
      </c>
      <c r="J876" s="481">
        <f t="shared" si="362"/>
        <v>196.8</v>
      </c>
      <c r="K876" s="482"/>
      <c r="L876" s="482">
        <v>4</v>
      </c>
      <c r="M876" s="482">
        <f t="shared" si="350"/>
        <v>0</v>
      </c>
      <c r="N876" s="482">
        <f t="shared" si="341"/>
        <v>160</v>
      </c>
      <c r="O876" s="482">
        <f t="shared" si="360"/>
        <v>160</v>
      </c>
      <c r="Q876" s="278">
        <f t="shared" si="352"/>
        <v>48.780487804878049</v>
      </c>
      <c r="R876" s="278">
        <f t="shared" si="353"/>
        <v>60</v>
      </c>
      <c r="T876" s="516"/>
      <c r="U876" s="485">
        <f t="shared" si="356"/>
        <v>0</v>
      </c>
      <c r="V876" s="485" t="b">
        <f t="shared" si="351"/>
        <v>0</v>
      </c>
      <c r="W876" s="485">
        <f t="shared" si="363"/>
        <v>60</v>
      </c>
      <c r="X876" s="485">
        <f t="shared" si="354"/>
        <v>60</v>
      </c>
      <c r="Y876" s="278">
        <f t="shared" si="355"/>
        <v>48.780487804878049</v>
      </c>
      <c r="Z876" s="517"/>
      <c r="AA876" s="517"/>
    </row>
    <row r="877" spans="1:27" s="515" customFormat="1" ht="15.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61"/>
        <v>320</v>
      </c>
      <c r="J877" s="481">
        <f t="shared" si="362"/>
        <v>393.6</v>
      </c>
      <c r="K877" s="482"/>
      <c r="L877" s="482">
        <v>4</v>
      </c>
      <c r="M877" s="482">
        <f t="shared" si="350"/>
        <v>0</v>
      </c>
      <c r="N877" s="482">
        <f t="shared" si="341"/>
        <v>320</v>
      </c>
      <c r="O877" s="482">
        <f t="shared" si="360"/>
        <v>320</v>
      </c>
      <c r="Q877" s="278">
        <f t="shared" si="352"/>
        <v>97.560975609756099</v>
      </c>
      <c r="R877" s="278">
        <f t="shared" si="353"/>
        <v>120</v>
      </c>
      <c r="T877" s="516"/>
      <c r="U877" s="485">
        <f t="shared" si="356"/>
        <v>0</v>
      </c>
      <c r="V877" s="485" t="b">
        <f t="shared" si="351"/>
        <v>0</v>
      </c>
      <c r="W877" s="485">
        <f t="shared" si="363"/>
        <v>120</v>
      </c>
      <c r="X877" s="485">
        <f t="shared" si="354"/>
        <v>120</v>
      </c>
      <c r="Y877" s="278">
        <f t="shared" si="355"/>
        <v>97.560975609756099</v>
      </c>
      <c r="Z877" s="517"/>
      <c r="AA877" s="517"/>
    </row>
    <row r="878" spans="1:27" s="6" customFormat="1" ht="15.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61"/>
        <v>0</v>
      </c>
      <c r="J878" s="234">
        <f t="shared" si="362"/>
        <v>0</v>
      </c>
      <c r="K878"/>
      <c r="L878">
        <v>4</v>
      </c>
      <c r="M878">
        <f t="shared" si="350"/>
        <v>0</v>
      </c>
      <c r="N878">
        <f t="shared" si="341"/>
        <v>0</v>
      </c>
      <c r="O878">
        <f t="shared" si="360"/>
        <v>0</v>
      </c>
      <c r="Q878" s="278">
        <f t="shared" si="352"/>
        <v>0</v>
      </c>
      <c r="R878" s="278">
        <f t="shared" si="353"/>
        <v>0</v>
      </c>
      <c r="T878" s="279"/>
      <c r="U878" s="278">
        <f t="shared" si="356"/>
        <v>0</v>
      </c>
      <c r="V878" s="278" t="b">
        <f t="shared" si="351"/>
        <v>0</v>
      </c>
      <c r="W878" s="278">
        <f t="shared" si="363"/>
        <v>0</v>
      </c>
      <c r="X878" s="278">
        <f t="shared" si="354"/>
        <v>0</v>
      </c>
      <c r="Y878" s="278">
        <f t="shared" si="355"/>
        <v>0</v>
      </c>
      <c r="Z878" s="276"/>
      <c r="AA878" s="276"/>
    </row>
    <row r="879" spans="1:27" s="331" customFormat="1" ht="15.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61"/>
        <v>720</v>
      </c>
      <c r="J879" s="304">
        <f t="shared" si="362"/>
        <v>885.6</v>
      </c>
      <c r="K879" s="305"/>
      <c r="L879" s="305">
        <v>1</v>
      </c>
      <c r="M879" s="305">
        <f t="shared" si="350"/>
        <v>0</v>
      </c>
      <c r="N879" s="305">
        <f t="shared" si="341"/>
        <v>720</v>
      </c>
      <c r="O879" s="305">
        <f t="shared" si="360"/>
        <v>720</v>
      </c>
      <c r="Q879" s="278">
        <f t="shared" si="352"/>
        <v>878.04878048780495</v>
      </c>
      <c r="R879" s="278">
        <f t="shared" si="353"/>
        <v>1080</v>
      </c>
      <c r="T879" s="332"/>
      <c r="U879" s="306">
        <f t="shared" si="356"/>
        <v>0</v>
      </c>
      <c r="V879" s="306" t="b">
        <f t="shared" si="351"/>
        <v>0</v>
      </c>
      <c r="W879" s="306">
        <f t="shared" ref="W879:W899" si="364">G879*$AD$4*$AD$7</f>
        <v>1080</v>
      </c>
      <c r="X879" s="306">
        <f t="shared" si="354"/>
        <v>1080</v>
      </c>
      <c r="Y879" s="278">
        <f t="shared" si="355"/>
        <v>878.04878048780495</v>
      </c>
      <c r="Z879" s="276"/>
      <c r="AA879" s="276"/>
    </row>
    <row r="880" spans="1:27" s="331" customFormat="1" ht="15.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61"/>
        <v>280</v>
      </c>
      <c r="J880" s="304">
        <f t="shared" si="362"/>
        <v>344.4</v>
      </c>
      <c r="K880" s="305"/>
      <c r="L880" s="305">
        <v>1</v>
      </c>
      <c r="M880" s="305">
        <f t="shared" si="350"/>
        <v>0</v>
      </c>
      <c r="N880" s="305">
        <f t="shared" si="341"/>
        <v>280</v>
      </c>
      <c r="O880" s="305">
        <f t="shared" si="360"/>
        <v>280</v>
      </c>
      <c r="Q880" s="278">
        <f t="shared" si="352"/>
        <v>341.46341463414637</v>
      </c>
      <c r="R880" s="278">
        <f t="shared" si="353"/>
        <v>420</v>
      </c>
      <c r="T880" s="332"/>
      <c r="U880" s="306">
        <f t="shared" si="356"/>
        <v>0</v>
      </c>
      <c r="V880" s="306" t="b">
        <f t="shared" si="351"/>
        <v>0</v>
      </c>
      <c r="W880" s="306">
        <f t="shared" si="364"/>
        <v>420</v>
      </c>
      <c r="X880" s="306">
        <f t="shared" si="354"/>
        <v>420</v>
      </c>
      <c r="Y880" s="278">
        <f t="shared" si="355"/>
        <v>341.46341463414637</v>
      </c>
      <c r="Z880" s="276"/>
      <c r="AA880" s="276"/>
    </row>
    <row r="881" spans="1:27" s="331" customFormat="1" ht="15.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61"/>
        <v>160</v>
      </c>
      <c r="J881" s="304">
        <f t="shared" si="362"/>
        <v>196.8</v>
      </c>
      <c r="K881" s="305"/>
      <c r="L881" s="305">
        <v>1</v>
      </c>
      <c r="M881" s="305">
        <f t="shared" si="350"/>
        <v>0</v>
      </c>
      <c r="N881" s="305">
        <f t="shared" si="341"/>
        <v>160</v>
      </c>
      <c r="O881" s="305">
        <f t="shared" si="360"/>
        <v>160</v>
      </c>
      <c r="Q881" s="278">
        <f t="shared" si="352"/>
        <v>195.1219512195122</v>
      </c>
      <c r="R881" s="278">
        <f t="shared" si="353"/>
        <v>240</v>
      </c>
      <c r="T881" s="332"/>
      <c r="U881" s="306">
        <f t="shared" si="356"/>
        <v>0</v>
      </c>
      <c r="V881" s="306" t="b">
        <f t="shared" si="351"/>
        <v>0</v>
      </c>
      <c r="W881" s="306">
        <f t="shared" si="364"/>
        <v>240</v>
      </c>
      <c r="X881" s="306">
        <f t="shared" si="354"/>
        <v>240</v>
      </c>
      <c r="Y881" s="278">
        <f t="shared" si="355"/>
        <v>195.1219512195122</v>
      </c>
      <c r="Z881" s="276"/>
      <c r="AA881" s="276"/>
    </row>
    <row r="882" spans="1:27" s="331" customFormat="1" ht="15.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61"/>
        <v>3440</v>
      </c>
      <c r="J882" s="304">
        <f t="shared" si="362"/>
        <v>4231.2</v>
      </c>
      <c r="K882" s="305"/>
      <c r="L882" s="305">
        <v>1</v>
      </c>
      <c r="M882" s="305">
        <f t="shared" si="350"/>
        <v>0</v>
      </c>
      <c r="N882" s="305">
        <f t="shared" si="341"/>
        <v>3440</v>
      </c>
      <c r="O882" s="305">
        <f t="shared" si="360"/>
        <v>3440</v>
      </c>
      <c r="Q882" s="278">
        <f t="shared" si="352"/>
        <v>4195.1219512195121</v>
      </c>
      <c r="R882" s="278">
        <f t="shared" si="353"/>
        <v>5160</v>
      </c>
      <c r="T882" s="332"/>
      <c r="U882" s="306">
        <f t="shared" si="356"/>
        <v>0</v>
      </c>
      <c r="V882" s="306" t="b">
        <f t="shared" si="351"/>
        <v>0</v>
      </c>
      <c r="W882" s="306">
        <f t="shared" si="364"/>
        <v>5160</v>
      </c>
      <c r="X882" s="306">
        <f t="shared" si="354"/>
        <v>5160</v>
      </c>
      <c r="Y882" s="278">
        <f t="shared" si="355"/>
        <v>4195.1219512195121</v>
      </c>
      <c r="Z882" s="276"/>
      <c r="AA882" s="276"/>
    </row>
    <row r="883" spans="1:27" s="331" customFormat="1" ht="15.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61"/>
        <v>480</v>
      </c>
      <c r="J883" s="304">
        <f t="shared" si="362"/>
        <v>590.4</v>
      </c>
      <c r="K883" s="305"/>
      <c r="L883" s="305">
        <v>1</v>
      </c>
      <c r="M883" s="305">
        <f t="shared" si="350"/>
        <v>0</v>
      </c>
      <c r="N883" s="305">
        <f t="shared" si="341"/>
        <v>480</v>
      </c>
      <c r="O883" s="305">
        <f t="shared" si="360"/>
        <v>480</v>
      </c>
      <c r="Q883" s="278">
        <f t="shared" si="352"/>
        <v>585.36585365853659</v>
      </c>
      <c r="R883" s="278">
        <f t="shared" si="353"/>
        <v>720</v>
      </c>
      <c r="T883" s="332"/>
      <c r="U883" s="306">
        <f t="shared" si="356"/>
        <v>0</v>
      </c>
      <c r="V883" s="306" t="b">
        <f t="shared" si="351"/>
        <v>0</v>
      </c>
      <c r="W883" s="306">
        <f t="shared" si="364"/>
        <v>720</v>
      </c>
      <c r="X883" s="306">
        <f t="shared" si="354"/>
        <v>720</v>
      </c>
      <c r="Y883" s="278">
        <f t="shared" si="355"/>
        <v>585.36585365853659</v>
      </c>
      <c r="Z883" s="276"/>
      <c r="AA883" s="276"/>
    </row>
    <row r="884" spans="1:27" s="331" customFormat="1" ht="15.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61"/>
        <v>320</v>
      </c>
      <c r="J884" s="304">
        <f t="shared" si="362"/>
        <v>393.6</v>
      </c>
      <c r="K884" s="305"/>
      <c r="L884" s="305">
        <v>1</v>
      </c>
      <c r="M884" s="305">
        <f t="shared" si="350"/>
        <v>0</v>
      </c>
      <c r="N884" s="305">
        <f t="shared" si="341"/>
        <v>320</v>
      </c>
      <c r="O884" s="305">
        <f t="shared" si="360"/>
        <v>320</v>
      </c>
      <c r="Q884" s="278">
        <f t="shared" si="352"/>
        <v>390.2439024390244</v>
      </c>
      <c r="R884" s="278">
        <f t="shared" si="353"/>
        <v>480</v>
      </c>
      <c r="T884" s="332"/>
      <c r="U884" s="306">
        <f t="shared" si="356"/>
        <v>0</v>
      </c>
      <c r="V884" s="306" t="b">
        <f t="shared" si="351"/>
        <v>0</v>
      </c>
      <c r="W884" s="306">
        <f t="shared" si="364"/>
        <v>480</v>
      </c>
      <c r="X884" s="306">
        <f t="shared" si="354"/>
        <v>480</v>
      </c>
      <c r="Y884" s="278">
        <f t="shared" si="355"/>
        <v>390.2439024390244</v>
      </c>
      <c r="Z884" s="276"/>
      <c r="AA884" s="276"/>
    </row>
    <row r="885" spans="1:27" s="331" customFormat="1" ht="15.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61"/>
        <v>480</v>
      </c>
      <c r="J885" s="304">
        <f t="shared" si="362"/>
        <v>590.4</v>
      </c>
      <c r="K885" s="305"/>
      <c r="L885" s="305">
        <v>1</v>
      </c>
      <c r="M885" s="305">
        <f t="shared" si="350"/>
        <v>0</v>
      </c>
      <c r="N885" s="305">
        <f t="shared" si="341"/>
        <v>480</v>
      </c>
      <c r="O885" s="305">
        <f t="shared" si="360"/>
        <v>480</v>
      </c>
      <c r="Q885" s="278">
        <f t="shared" si="352"/>
        <v>585.36585365853659</v>
      </c>
      <c r="R885" s="278">
        <f t="shared" si="353"/>
        <v>720</v>
      </c>
      <c r="T885" s="332"/>
      <c r="U885" s="306">
        <f t="shared" si="356"/>
        <v>0</v>
      </c>
      <c r="V885" s="306" t="b">
        <f t="shared" si="351"/>
        <v>0</v>
      </c>
      <c r="W885" s="306">
        <f t="shared" si="364"/>
        <v>720</v>
      </c>
      <c r="X885" s="306">
        <f t="shared" si="354"/>
        <v>720</v>
      </c>
      <c r="Y885" s="278">
        <f t="shared" si="355"/>
        <v>585.36585365853659</v>
      </c>
      <c r="Z885" s="276"/>
      <c r="AA885" s="276"/>
    </row>
    <row r="886" spans="1:27" s="331" customFormat="1" ht="15.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61"/>
        <v>160</v>
      </c>
      <c r="J886" s="304">
        <f t="shared" si="362"/>
        <v>196.8</v>
      </c>
      <c r="K886" s="305"/>
      <c r="L886" s="305">
        <v>1</v>
      </c>
      <c r="M886" s="305">
        <f t="shared" si="350"/>
        <v>0</v>
      </c>
      <c r="N886" s="305">
        <f t="shared" ref="N886:N949" si="365">L886*G886*40</f>
        <v>160</v>
      </c>
      <c r="O886" s="305">
        <f t="shared" si="360"/>
        <v>160</v>
      </c>
      <c r="Q886" s="278">
        <f t="shared" si="352"/>
        <v>195.1219512195122</v>
      </c>
      <c r="R886" s="278">
        <f t="shared" si="353"/>
        <v>240</v>
      </c>
      <c r="T886" s="332"/>
      <c r="U886" s="306">
        <f t="shared" si="356"/>
        <v>0</v>
      </c>
      <c r="V886" s="306" t="b">
        <f t="shared" si="351"/>
        <v>0</v>
      </c>
      <c r="W886" s="306">
        <f t="shared" si="364"/>
        <v>240</v>
      </c>
      <c r="X886" s="306">
        <f t="shared" si="354"/>
        <v>240</v>
      </c>
      <c r="Y886" s="278">
        <f t="shared" si="355"/>
        <v>195.1219512195122</v>
      </c>
      <c r="Z886" s="276"/>
      <c r="AA886" s="276"/>
    </row>
    <row r="887" spans="1:27" s="331" customFormat="1" ht="15.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61"/>
        <v>120</v>
      </c>
      <c r="J887" s="304">
        <f t="shared" si="362"/>
        <v>147.6</v>
      </c>
      <c r="K887" s="305"/>
      <c r="L887" s="305">
        <v>1</v>
      </c>
      <c r="M887" s="305">
        <f t="shared" si="350"/>
        <v>0</v>
      </c>
      <c r="N887" s="305">
        <f t="shared" si="365"/>
        <v>120</v>
      </c>
      <c r="O887" s="305">
        <f t="shared" si="360"/>
        <v>120</v>
      </c>
      <c r="Q887" s="278">
        <f t="shared" si="352"/>
        <v>146.34146341463415</v>
      </c>
      <c r="R887" s="278">
        <f t="shared" si="353"/>
        <v>180</v>
      </c>
      <c r="T887" s="332"/>
      <c r="U887" s="306">
        <f t="shared" si="356"/>
        <v>0</v>
      </c>
      <c r="V887" s="306" t="b">
        <f t="shared" si="351"/>
        <v>0</v>
      </c>
      <c r="W887" s="306">
        <f t="shared" si="364"/>
        <v>180</v>
      </c>
      <c r="X887" s="306">
        <f t="shared" si="354"/>
        <v>180</v>
      </c>
      <c r="Y887" s="278">
        <f t="shared" si="355"/>
        <v>146.34146341463415</v>
      </c>
      <c r="Z887" s="276"/>
      <c r="AA887" s="276"/>
    </row>
    <row r="888" spans="1:27" s="331" customFormat="1" ht="15.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61"/>
        <v>360</v>
      </c>
      <c r="J888" s="304">
        <f t="shared" si="362"/>
        <v>442.8</v>
      </c>
      <c r="K888" s="305"/>
      <c r="L888" s="305">
        <v>1</v>
      </c>
      <c r="M888" s="305">
        <f t="shared" si="350"/>
        <v>0</v>
      </c>
      <c r="N888" s="305">
        <f t="shared" si="365"/>
        <v>360</v>
      </c>
      <c r="O888" s="305">
        <f t="shared" si="360"/>
        <v>360</v>
      </c>
      <c r="Q888" s="278">
        <f t="shared" si="352"/>
        <v>439.02439024390247</v>
      </c>
      <c r="R888" s="278">
        <f t="shared" si="353"/>
        <v>540</v>
      </c>
      <c r="T888" s="332"/>
      <c r="U888" s="306">
        <f t="shared" si="356"/>
        <v>0</v>
      </c>
      <c r="V888" s="306" t="b">
        <f t="shared" si="351"/>
        <v>0</v>
      </c>
      <c r="W888" s="306">
        <f t="shared" si="364"/>
        <v>540</v>
      </c>
      <c r="X888" s="306">
        <f t="shared" si="354"/>
        <v>540</v>
      </c>
      <c r="Y888" s="278">
        <f t="shared" si="355"/>
        <v>439.02439024390247</v>
      </c>
      <c r="Z888" s="276"/>
      <c r="AA888" s="276"/>
    </row>
    <row r="889" spans="1:27" s="331" customFormat="1" ht="15.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61"/>
        <v>1400</v>
      </c>
      <c r="J889" s="304">
        <f t="shared" si="362"/>
        <v>1722</v>
      </c>
      <c r="K889" s="305"/>
      <c r="L889" s="305">
        <v>1</v>
      </c>
      <c r="M889" s="305">
        <f t="shared" si="350"/>
        <v>0</v>
      </c>
      <c r="N889" s="305">
        <f t="shared" si="365"/>
        <v>1400</v>
      </c>
      <c r="O889" s="305">
        <f t="shared" si="360"/>
        <v>1400</v>
      </c>
      <c r="Q889" s="278">
        <f t="shared" si="352"/>
        <v>1707.3170731707316</v>
      </c>
      <c r="R889" s="278">
        <f t="shared" si="353"/>
        <v>2100</v>
      </c>
      <c r="T889" s="332"/>
      <c r="U889" s="306">
        <f t="shared" si="356"/>
        <v>0</v>
      </c>
      <c r="V889" s="306" t="b">
        <f t="shared" si="351"/>
        <v>0</v>
      </c>
      <c r="W889" s="306">
        <f t="shared" si="364"/>
        <v>2100</v>
      </c>
      <c r="X889" s="306">
        <f t="shared" si="354"/>
        <v>2100</v>
      </c>
      <c r="Y889" s="278">
        <f t="shared" si="355"/>
        <v>1707.3170731707316</v>
      </c>
      <c r="Z889" s="276"/>
      <c r="AA889" s="276"/>
    </row>
    <row r="890" spans="1:27" s="331" customFormat="1" ht="15.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61"/>
        <v>360</v>
      </c>
      <c r="J890" s="304">
        <f t="shared" si="362"/>
        <v>442.8</v>
      </c>
      <c r="K890" s="305"/>
      <c r="L890" s="305">
        <v>1</v>
      </c>
      <c r="M890" s="305">
        <f t="shared" si="350"/>
        <v>0</v>
      </c>
      <c r="N890" s="305">
        <f t="shared" si="365"/>
        <v>360</v>
      </c>
      <c r="O890" s="305">
        <f t="shared" si="360"/>
        <v>360</v>
      </c>
      <c r="Q890" s="278">
        <f t="shared" si="352"/>
        <v>439.02439024390247</v>
      </c>
      <c r="R890" s="278">
        <f t="shared" si="353"/>
        <v>540</v>
      </c>
      <c r="T890" s="332"/>
      <c r="U890" s="306">
        <f t="shared" si="356"/>
        <v>0</v>
      </c>
      <c r="V890" s="306" t="b">
        <f t="shared" si="351"/>
        <v>0</v>
      </c>
      <c r="W890" s="306">
        <f t="shared" si="364"/>
        <v>540</v>
      </c>
      <c r="X890" s="306">
        <f t="shared" si="354"/>
        <v>540</v>
      </c>
      <c r="Y890" s="278">
        <f t="shared" si="355"/>
        <v>439.02439024390247</v>
      </c>
      <c r="Z890" s="276"/>
      <c r="AA890" s="276"/>
    </row>
    <row r="891" spans="1:27" s="331" customFormat="1" ht="15.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61"/>
        <v>1560</v>
      </c>
      <c r="J891" s="304">
        <f t="shared" si="362"/>
        <v>1918.8</v>
      </c>
      <c r="K891" s="305"/>
      <c r="L891" s="305">
        <v>1</v>
      </c>
      <c r="M891" s="305">
        <f t="shared" si="350"/>
        <v>0</v>
      </c>
      <c r="N891" s="305">
        <f t="shared" si="365"/>
        <v>1560</v>
      </c>
      <c r="O891" s="305">
        <f t="shared" si="360"/>
        <v>1560</v>
      </c>
      <c r="Q891" s="278">
        <f t="shared" si="352"/>
        <v>1902.439024390244</v>
      </c>
      <c r="R891" s="278">
        <f t="shared" si="353"/>
        <v>2340</v>
      </c>
      <c r="T891" s="332"/>
      <c r="U891" s="306">
        <f t="shared" si="356"/>
        <v>0</v>
      </c>
      <c r="V891" s="306" t="b">
        <f t="shared" si="351"/>
        <v>0</v>
      </c>
      <c r="W891" s="306">
        <f t="shared" si="364"/>
        <v>2340</v>
      </c>
      <c r="X891" s="306">
        <f t="shared" si="354"/>
        <v>2340</v>
      </c>
      <c r="Y891" s="278">
        <f t="shared" si="355"/>
        <v>1902.439024390244</v>
      </c>
      <c r="Z891" s="276"/>
      <c r="AA891" s="276"/>
    </row>
    <row r="892" spans="1:27" s="331" customFormat="1" ht="15.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61"/>
        <v>1160</v>
      </c>
      <c r="J892" s="304">
        <f t="shared" si="362"/>
        <v>1426.8</v>
      </c>
      <c r="K892" s="305"/>
      <c r="L892" s="305">
        <v>1</v>
      </c>
      <c r="M892" s="305">
        <f t="shared" si="350"/>
        <v>0</v>
      </c>
      <c r="N892" s="305">
        <f t="shared" si="365"/>
        <v>1160</v>
      </c>
      <c r="O892" s="305">
        <f t="shared" si="360"/>
        <v>1160</v>
      </c>
      <c r="Q892" s="278">
        <f t="shared" si="352"/>
        <v>1414.6341463414635</v>
      </c>
      <c r="R892" s="278">
        <f t="shared" si="353"/>
        <v>1740</v>
      </c>
      <c r="T892" s="332"/>
      <c r="U892" s="306">
        <f t="shared" si="356"/>
        <v>0</v>
      </c>
      <c r="V892" s="306" t="b">
        <f t="shared" si="351"/>
        <v>0</v>
      </c>
      <c r="W892" s="306">
        <f t="shared" si="364"/>
        <v>1740</v>
      </c>
      <c r="X892" s="306">
        <f t="shared" si="354"/>
        <v>1740</v>
      </c>
      <c r="Y892" s="278">
        <f t="shared" si="355"/>
        <v>1414.6341463414635</v>
      </c>
      <c r="Z892" s="276"/>
      <c r="AA892" s="276"/>
    </row>
    <row r="893" spans="1:27" s="331" customFormat="1" ht="15.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61"/>
        <v>1360</v>
      </c>
      <c r="J893" s="304">
        <f t="shared" si="362"/>
        <v>1672.8</v>
      </c>
      <c r="K893" s="305"/>
      <c r="L893" s="305">
        <v>1</v>
      </c>
      <c r="M893" s="305">
        <f t="shared" si="350"/>
        <v>0</v>
      </c>
      <c r="N893" s="305">
        <f t="shared" si="365"/>
        <v>1360</v>
      </c>
      <c r="O893" s="305">
        <f t="shared" si="360"/>
        <v>1360</v>
      </c>
      <c r="Q893" s="278">
        <f t="shared" si="352"/>
        <v>1658.5365853658536</v>
      </c>
      <c r="R893" s="278">
        <f t="shared" si="353"/>
        <v>2040</v>
      </c>
      <c r="T893" s="332"/>
      <c r="U893" s="306">
        <f t="shared" si="356"/>
        <v>0</v>
      </c>
      <c r="V893" s="306" t="b">
        <f t="shared" si="351"/>
        <v>0</v>
      </c>
      <c r="W893" s="306">
        <f t="shared" si="364"/>
        <v>2040</v>
      </c>
      <c r="X893" s="306">
        <f t="shared" si="354"/>
        <v>2040</v>
      </c>
      <c r="Y893" s="278">
        <f t="shared" si="355"/>
        <v>1658.5365853658536</v>
      </c>
      <c r="Z893" s="276"/>
      <c r="AA893" s="276"/>
    </row>
    <row r="894" spans="1:27" s="331" customFormat="1" ht="15.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61"/>
        <v>2280</v>
      </c>
      <c r="J894" s="304">
        <f t="shared" si="362"/>
        <v>2804.4</v>
      </c>
      <c r="K894" s="305"/>
      <c r="L894" s="305">
        <v>1</v>
      </c>
      <c r="M894" s="305">
        <f t="shared" si="350"/>
        <v>0</v>
      </c>
      <c r="N894" s="305">
        <f t="shared" si="365"/>
        <v>2280</v>
      </c>
      <c r="O894" s="305">
        <f t="shared" si="360"/>
        <v>2280</v>
      </c>
      <c r="Q894" s="278">
        <f t="shared" si="352"/>
        <v>2780.4878048780488</v>
      </c>
      <c r="R894" s="278">
        <f t="shared" si="353"/>
        <v>3420</v>
      </c>
      <c r="T894" s="332"/>
      <c r="U894" s="306">
        <f t="shared" si="356"/>
        <v>0</v>
      </c>
      <c r="V894" s="306" t="b">
        <f t="shared" si="351"/>
        <v>0</v>
      </c>
      <c r="W894" s="306">
        <f t="shared" si="364"/>
        <v>3420</v>
      </c>
      <c r="X894" s="306">
        <f t="shared" si="354"/>
        <v>3420</v>
      </c>
      <c r="Y894" s="278">
        <f t="shared" si="355"/>
        <v>2780.4878048780488</v>
      </c>
      <c r="Z894" s="276"/>
      <c r="AA894" s="276"/>
    </row>
    <row r="895" spans="1:27" s="331" customFormat="1" ht="15.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61"/>
        <v>120</v>
      </c>
      <c r="J895" s="304">
        <f t="shared" si="362"/>
        <v>147.6</v>
      </c>
      <c r="K895" s="305"/>
      <c r="L895" s="305">
        <v>1</v>
      </c>
      <c r="M895" s="305">
        <f t="shared" si="350"/>
        <v>0</v>
      </c>
      <c r="N895" s="305">
        <f t="shared" si="365"/>
        <v>120</v>
      </c>
      <c r="O895" s="305">
        <f t="shared" si="360"/>
        <v>120</v>
      </c>
      <c r="Q895" s="278">
        <f t="shared" si="352"/>
        <v>146.34146341463415</v>
      </c>
      <c r="R895" s="278">
        <f t="shared" si="353"/>
        <v>180</v>
      </c>
      <c r="T895" s="332"/>
      <c r="U895" s="306">
        <f t="shared" si="356"/>
        <v>0</v>
      </c>
      <c r="V895" s="306" t="b">
        <f t="shared" si="351"/>
        <v>0</v>
      </c>
      <c r="W895" s="306">
        <f t="shared" si="364"/>
        <v>180</v>
      </c>
      <c r="X895" s="306">
        <f t="shared" si="354"/>
        <v>180</v>
      </c>
      <c r="Y895" s="278">
        <f t="shared" si="355"/>
        <v>146.34146341463415</v>
      </c>
      <c r="Z895" s="276"/>
      <c r="AA895" s="276"/>
    </row>
    <row r="896" spans="1:27" s="331" customFormat="1" ht="15.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61"/>
        <v>600</v>
      </c>
      <c r="J896" s="304">
        <f t="shared" si="362"/>
        <v>738</v>
      </c>
      <c r="K896" s="305"/>
      <c r="L896" s="305">
        <v>1</v>
      </c>
      <c r="M896" s="305">
        <f t="shared" si="350"/>
        <v>0</v>
      </c>
      <c r="N896" s="305">
        <f t="shared" si="365"/>
        <v>600</v>
      </c>
      <c r="O896" s="305">
        <f t="shared" si="360"/>
        <v>600</v>
      </c>
      <c r="Q896" s="278">
        <f t="shared" si="352"/>
        <v>731.70731707317077</v>
      </c>
      <c r="R896" s="278">
        <f t="shared" si="353"/>
        <v>900</v>
      </c>
      <c r="T896" s="332"/>
      <c r="U896" s="306">
        <f t="shared" si="356"/>
        <v>0</v>
      </c>
      <c r="V896" s="306" t="b">
        <f t="shared" si="351"/>
        <v>0</v>
      </c>
      <c r="W896" s="306">
        <f t="shared" si="364"/>
        <v>900</v>
      </c>
      <c r="X896" s="306">
        <f t="shared" si="354"/>
        <v>900</v>
      </c>
      <c r="Y896" s="278">
        <f t="shared" si="355"/>
        <v>731.70731707317077</v>
      </c>
      <c r="Z896" s="276"/>
      <c r="AA896" s="276"/>
    </row>
    <row r="897" spans="1:27" s="331" customFormat="1" ht="15.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61"/>
        <v>80</v>
      </c>
      <c r="J897" s="304">
        <f t="shared" si="362"/>
        <v>98.4</v>
      </c>
      <c r="K897" s="305"/>
      <c r="L897" s="305">
        <v>1</v>
      </c>
      <c r="M897" s="305">
        <f t="shared" si="350"/>
        <v>0</v>
      </c>
      <c r="N897" s="305">
        <f t="shared" si="365"/>
        <v>80</v>
      </c>
      <c r="O897" s="305">
        <f t="shared" si="360"/>
        <v>80</v>
      </c>
      <c r="Q897" s="278">
        <f t="shared" si="352"/>
        <v>97.560975609756099</v>
      </c>
      <c r="R897" s="278">
        <f t="shared" si="353"/>
        <v>120</v>
      </c>
      <c r="T897" s="332"/>
      <c r="U897" s="306">
        <f t="shared" si="356"/>
        <v>0</v>
      </c>
      <c r="V897" s="306" t="b">
        <f t="shared" si="351"/>
        <v>0</v>
      </c>
      <c r="W897" s="306">
        <f t="shared" si="364"/>
        <v>120</v>
      </c>
      <c r="X897" s="306">
        <f t="shared" si="354"/>
        <v>120</v>
      </c>
      <c r="Y897" s="278">
        <f t="shared" si="355"/>
        <v>97.560975609756099</v>
      </c>
      <c r="Z897" s="276"/>
      <c r="AA897" s="276"/>
    </row>
    <row r="898" spans="1:27" s="331" customFormat="1" ht="15.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61"/>
        <v>80</v>
      </c>
      <c r="J898" s="304">
        <f t="shared" si="362"/>
        <v>98.4</v>
      </c>
      <c r="K898" s="305"/>
      <c r="L898" s="305">
        <v>1</v>
      </c>
      <c r="M898" s="305">
        <f t="shared" si="350"/>
        <v>0</v>
      </c>
      <c r="N898" s="305">
        <f t="shared" si="365"/>
        <v>80</v>
      </c>
      <c r="O898" s="305">
        <f t="shared" si="360"/>
        <v>80</v>
      </c>
      <c r="Q898" s="278">
        <f t="shared" si="352"/>
        <v>97.560975609756099</v>
      </c>
      <c r="R898" s="278">
        <f t="shared" si="353"/>
        <v>120</v>
      </c>
      <c r="T898" s="332"/>
      <c r="U898" s="306">
        <f t="shared" si="356"/>
        <v>0</v>
      </c>
      <c r="V898" s="306" t="b">
        <f t="shared" si="351"/>
        <v>0</v>
      </c>
      <c r="W898" s="306">
        <f t="shared" si="364"/>
        <v>120</v>
      </c>
      <c r="X898" s="306">
        <f t="shared" si="354"/>
        <v>120</v>
      </c>
      <c r="Y898" s="278">
        <f t="shared" si="355"/>
        <v>97.560975609756099</v>
      </c>
      <c r="Z898" s="276"/>
      <c r="AA898" s="276"/>
    </row>
    <row r="899" spans="1:27" s="331" customFormat="1" ht="15.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61"/>
        <v>680</v>
      </c>
      <c r="J899" s="304">
        <f t="shared" si="362"/>
        <v>836.4</v>
      </c>
      <c r="K899" s="305"/>
      <c r="L899" s="305">
        <v>1</v>
      </c>
      <c r="M899" s="305">
        <f t="shared" si="350"/>
        <v>0</v>
      </c>
      <c r="N899" s="305">
        <f t="shared" si="365"/>
        <v>680</v>
      </c>
      <c r="O899" s="305">
        <f t="shared" si="360"/>
        <v>680</v>
      </c>
      <c r="Q899" s="278">
        <f t="shared" si="352"/>
        <v>829.26829268292681</v>
      </c>
      <c r="R899" s="278">
        <f t="shared" si="353"/>
        <v>1020</v>
      </c>
      <c r="T899" s="332"/>
      <c r="U899" s="306">
        <f t="shared" si="356"/>
        <v>0</v>
      </c>
      <c r="V899" s="306" t="b">
        <f t="shared" si="351"/>
        <v>0</v>
      </c>
      <c r="W899" s="306">
        <f t="shared" si="364"/>
        <v>1020</v>
      </c>
      <c r="X899" s="306">
        <f t="shared" si="354"/>
        <v>1020</v>
      </c>
      <c r="Y899" s="278">
        <f t="shared" si="355"/>
        <v>829.26829268292681</v>
      </c>
      <c r="Z899" s="276"/>
      <c r="AA899" s="276"/>
    </row>
    <row r="900" spans="1:27" ht="15.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T900" s="278"/>
      <c r="U900" s="278">
        <f t="shared" si="356"/>
        <v>0</v>
      </c>
      <c r="V900" s="278" t="b">
        <f t="shared" si="351"/>
        <v>0</v>
      </c>
      <c r="W900" s="278"/>
      <c r="X900" s="278">
        <f t="shared" si="354"/>
        <v>0</v>
      </c>
      <c r="Y900" s="278">
        <f t="shared" si="355"/>
        <v>0</v>
      </c>
      <c r="Z900" s="276"/>
      <c r="AA900" s="276"/>
    </row>
    <row r="901" spans="1:27" s="6" customFormat="1" ht="15.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6">O901</f>
        <v>480</v>
      </c>
      <c r="J901" s="234">
        <f t="shared" ref="J901:J910" si="367">I901*1.23</f>
        <v>590.4</v>
      </c>
      <c r="K901"/>
      <c r="L901">
        <v>4</v>
      </c>
      <c r="M901">
        <f t="shared" si="350"/>
        <v>0</v>
      </c>
      <c r="N901">
        <f t="shared" si="365"/>
        <v>480</v>
      </c>
      <c r="O901">
        <f t="shared" si="360"/>
        <v>480</v>
      </c>
      <c r="Q901" s="278">
        <f t="shared" si="352"/>
        <v>0</v>
      </c>
      <c r="R901" s="278">
        <f t="shared" si="353"/>
        <v>0</v>
      </c>
      <c r="T901" s="279"/>
      <c r="U901" s="278">
        <f t="shared" si="356"/>
        <v>0</v>
      </c>
      <c r="V901" s="278" t="b">
        <f t="shared" si="351"/>
        <v>0</v>
      </c>
      <c r="W901" s="278"/>
      <c r="X901" s="278">
        <f t="shared" si="354"/>
        <v>0</v>
      </c>
      <c r="Y901" s="278">
        <f t="shared" si="355"/>
        <v>0</v>
      </c>
      <c r="Z901" s="276"/>
      <c r="AA901" s="276"/>
    </row>
    <row r="902" spans="1:27" s="6" customFormat="1" ht="15.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6"/>
        <v>480</v>
      </c>
      <c r="J902" s="234">
        <f t="shared" si="367"/>
        <v>590.4</v>
      </c>
      <c r="K902"/>
      <c r="L902">
        <v>4</v>
      </c>
      <c r="M902">
        <f t="shared" ref="M902:M965" si="368">K902*35</f>
        <v>0</v>
      </c>
      <c r="N902">
        <f t="shared" si="365"/>
        <v>480</v>
      </c>
      <c r="O902">
        <f t="shared" si="360"/>
        <v>480</v>
      </c>
      <c r="Q902" s="278">
        <f t="shared" si="352"/>
        <v>0</v>
      </c>
      <c r="R902" s="278">
        <f t="shared" si="353"/>
        <v>0</v>
      </c>
      <c r="T902" s="279"/>
      <c r="U902" s="278">
        <f t="shared" si="356"/>
        <v>0</v>
      </c>
      <c r="V902" s="278" t="b">
        <f t="shared" ref="V902:V965" si="369">IF(U902&gt;0,$AD$3*$AD$7)</f>
        <v>0</v>
      </c>
      <c r="W902" s="278"/>
      <c r="X902" s="278">
        <f t="shared" si="354"/>
        <v>0</v>
      </c>
      <c r="Y902" s="278">
        <f t="shared" si="355"/>
        <v>0</v>
      </c>
      <c r="Z902" s="276"/>
      <c r="AA902" s="276"/>
    </row>
    <row r="903" spans="1:27" s="6" customFormat="1" ht="15.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6"/>
        <v>640</v>
      </c>
      <c r="J903" s="234">
        <f t="shared" si="367"/>
        <v>787.2</v>
      </c>
      <c r="K903"/>
      <c r="L903">
        <v>4</v>
      </c>
      <c r="M903">
        <f t="shared" si="368"/>
        <v>0</v>
      </c>
      <c r="N903">
        <f t="shared" si="365"/>
        <v>640</v>
      </c>
      <c r="O903">
        <f t="shared" si="360"/>
        <v>640</v>
      </c>
      <c r="Q903" s="278">
        <f t="shared" ref="Q903:Q966" si="370">R903/1.23</f>
        <v>0</v>
      </c>
      <c r="R903" s="278">
        <f t="shared" ref="R903:R966" si="371">X903</f>
        <v>0</v>
      </c>
      <c r="T903" s="279"/>
      <c r="U903" s="278">
        <f t="shared" si="356"/>
        <v>0</v>
      </c>
      <c r="V903" s="278" t="b">
        <f t="shared" si="369"/>
        <v>0</v>
      </c>
      <c r="W903" s="278"/>
      <c r="X903" s="278">
        <f t="shared" ref="X903:X966" si="372">V903+U903+W903</f>
        <v>0</v>
      </c>
      <c r="Y903" s="278">
        <f t="shared" ref="Y903:Y966" si="373">X903/1.23</f>
        <v>0</v>
      </c>
      <c r="Z903" s="276"/>
      <c r="AA903" s="276"/>
    </row>
    <row r="904" spans="1:27" s="6" customFormat="1" ht="15.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6"/>
        <v>160</v>
      </c>
      <c r="J904" s="234">
        <f t="shared" si="367"/>
        <v>196.8</v>
      </c>
      <c r="K904"/>
      <c r="L904">
        <v>4</v>
      </c>
      <c r="M904">
        <f t="shared" si="368"/>
        <v>0</v>
      </c>
      <c r="N904">
        <f t="shared" si="365"/>
        <v>160</v>
      </c>
      <c r="O904">
        <f t="shared" si="360"/>
        <v>160</v>
      </c>
      <c r="Q904" s="278">
        <f t="shared" si="370"/>
        <v>0</v>
      </c>
      <c r="R904" s="278">
        <f t="shared" si="371"/>
        <v>0</v>
      </c>
      <c r="T904" s="279"/>
      <c r="U904" s="278">
        <f t="shared" ref="U904:U967" si="374">T904*$AD$9</f>
        <v>0</v>
      </c>
      <c r="V904" s="278" t="b">
        <f t="shared" si="369"/>
        <v>0</v>
      </c>
      <c r="W904" s="278"/>
      <c r="X904" s="278">
        <f t="shared" si="372"/>
        <v>0</v>
      </c>
      <c r="Y904" s="278">
        <f t="shared" si="373"/>
        <v>0</v>
      </c>
      <c r="Z904" s="276"/>
      <c r="AA904" s="276"/>
    </row>
    <row r="905" spans="1:27" s="6" customFormat="1" ht="15.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6"/>
        <v>480</v>
      </c>
      <c r="J905" s="234">
        <f t="shared" si="367"/>
        <v>590.4</v>
      </c>
      <c r="K905"/>
      <c r="L905">
        <v>4</v>
      </c>
      <c r="M905">
        <f t="shared" si="368"/>
        <v>0</v>
      </c>
      <c r="N905">
        <f t="shared" si="365"/>
        <v>480</v>
      </c>
      <c r="O905">
        <f t="shared" si="360"/>
        <v>480</v>
      </c>
      <c r="Q905" s="278">
        <f t="shared" si="370"/>
        <v>0</v>
      </c>
      <c r="R905" s="278">
        <f t="shared" si="371"/>
        <v>0</v>
      </c>
      <c r="T905" s="279"/>
      <c r="U905" s="278">
        <f t="shared" si="374"/>
        <v>0</v>
      </c>
      <c r="V905" s="278" t="b">
        <f t="shared" si="369"/>
        <v>0</v>
      </c>
      <c r="W905" s="278"/>
      <c r="X905" s="278">
        <f t="shared" si="372"/>
        <v>0</v>
      </c>
      <c r="Y905" s="278">
        <f t="shared" si="373"/>
        <v>0</v>
      </c>
      <c r="Z905" s="276"/>
      <c r="AA905" s="276"/>
    </row>
    <row r="906" spans="1:27" s="6" customFormat="1" ht="15.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6"/>
        <v>0</v>
      </c>
      <c r="J906" s="234">
        <f t="shared" si="367"/>
        <v>0</v>
      </c>
      <c r="K906"/>
      <c r="L906">
        <v>4</v>
      </c>
      <c r="M906">
        <f t="shared" si="368"/>
        <v>0</v>
      </c>
      <c r="N906">
        <f t="shared" si="365"/>
        <v>0</v>
      </c>
      <c r="O906">
        <f t="shared" ref="O906:O969" si="375">M906+N906</f>
        <v>0</v>
      </c>
      <c r="Q906" s="278">
        <f t="shared" si="370"/>
        <v>0</v>
      </c>
      <c r="R906" s="278">
        <f t="shared" si="371"/>
        <v>0</v>
      </c>
      <c r="T906" s="279"/>
      <c r="U906" s="278">
        <f t="shared" si="374"/>
        <v>0</v>
      </c>
      <c r="V906" s="278" t="b">
        <f t="shared" si="369"/>
        <v>0</v>
      </c>
      <c r="W906" s="278"/>
      <c r="X906" s="278">
        <f t="shared" si="372"/>
        <v>0</v>
      </c>
      <c r="Y906" s="278">
        <f t="shared" si="373"/>
        <v>0</v>
      </c>
      <c r="Z906" s="276"/>
      <c r="AA906" s="276"/>
    </row>
    <row r="907" spans="1:27" s="6" customFormat="1" ht="2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6"/>
        <v>720</v>
      </c>
      <c r="J907" s="234">
        <f t="shared" si="367"/>
        <v>885.6</v>
      </c>
      <c r="K907">
        <v>16</v>
      </c>
      <c r="L907">
        <v>4</v>
      </c>
      <c r="M907">
        <f t="shared" si="368"/>
        <v>560</v>
      </c>
      <c r="N907">
        <f t="shared" si="365"/>
        <v>160</v>
      </c>
      <c r="O907">
        <f t="shared" si="375"/>
        <v>720</v>
      </c>
      <c r="Q907" s="278">
        <f t="shared" si="370"/>
        <v>903.1219512195122</v>
      </c>
      <c r="R907" s="278">
        <f t="shared" si="371"/>
        <v>1110.8399999999999</v>
      </c>
      <c r="T907" s="278">
        <v>290.27999999999997</v>
      </c>
      <c r="U907" s="278">
        <f t="shared" si="374"/>
        <v>870.83999999999992</v>
      </c>
      <c r="V907" s="278">
        <f t="shared" si="369"/>
        <v>240</v>
      </c>
      <c r="W907" s="278"/>
      <c r="X907" s="278">
        <f t="shared" si="372"/>
        <v>1110.8399999999999</v>
      </c>
      <c r="Y907" s="278">
        <f t="shared" si="373"/>
        <v>903.1219512195122</v>
      </c>
      <c r="Z907" s="276"/>
      <c r="AA907" s="276"/>
    </row>
    <row r="908" spans="1:27" s="6" customFormat="1" ht="2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6"/>
        <v>880</v>
      </c>
      <c r="J908" s="234">
        <f t="shared" si="367"/>
        <v>1082.4000000000001</v>
      </c>
      <c r="K908">
        <v>16</v>
      </c>
      <c r="L908">
        <v>4</v>
      </c>
      <c r="M908">
        <f t="shared" si="368"/>
        <v>560</v>
      </c>
      <c r="N908">
        <f t="shared" si="365"/>
        <v>320</v>
      </c>
      <c r="O908">
        <f t="shared" si="375"/>
        <v>880</v>
      </c>
      <c r="Q908" s="278">
        <f t="shared" si="370"/>
        <v>639.1219512195122</v>
      </c>
      <c r="R908" s="278">
        <f t="shared" si="371"/>
        <v>786.12</v>
      </c>
      <c r="T908" s="278">
        <v>182.04</v>
      </c>
      <c r="U908" s="278">
        <f t="shared" si="374"/>
        <v>546.12</v>
      </c>
      <c r="V908" s="278">
        <f t="shared" si="369"/>
        <v>240</v>
      </c>
      <c r="W908" s="278"/>
      <c r="X908" s="278">
        <f t="shared" si="372"/>
        <v>786.12</v>
      </c>
      <c r="Y908" s="278">
        <f t="shared" si="373"/>
        <v>639.1219512195122</v>
      </c>
      <c r="Z908" s="276"/>
      <c r="AA908" s="276"/>
    </row>
    <row r="909" spans="1:27" s="6" customFormat="1" ht="2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6"/>
        <v>1040</v>
      </c>
      <c r="J909" s="234">
        <f t="shared" si="367"/>
        <v>1279.2</v>
      </c>
      <c r="K909">
        <v>16</v>
      </c>
      <c r="L909">
        <v>4</v>
      </c>
      <c r="M909">
        <f t="shared" si="368"/>
        <v>560</v>
      </c>
      <c r="N909">
        <f t="shared" si="365"/>
        <v>480</v>
      </c>
      <c r="O909">
        <f t="shared" si="375"/>
        <v>1040</v>
      </c>
      <c r="Q909" s="278">
        <f t="shared" si="370"/>
        <v>639.1219512195122</v>
      </c>
      <c r="R909" s="278">
        <f t="shared" si="371"/>
        <v>786.12</v>
      </c>
      <c r="T909" s="280">
        <v>182.04</v>
      </c>
      <c r="U909" s="278">
        <f>T909*$AD$9</f>
        <v>546.12</v>
      </c>
      <c r="V909" s="278">
        <f t="shared" si="369"/>
        <v>240</v>
      </c>
      <c r="W909" s="278"/>
      <c r="X909" s="278">
        <f t="shared" si="372"/>
        <v>786.12</v>
      </c>
      <c r="Y909" s="278">
        <f t="shared" si="373"/>
        <v>639.1219512195122</v>
      </c>
      <c r="Z909" s="276"/>
      <c r="AA909" s="276"/>
    </row>
    <row r="910" spans="1:27" s="6" customFormat="1" ht="2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6"/>
        <v>720</v>
      </c>
      <c r="J910" s="234">
        <f t="shared" si="367"/>
        <v>885.6</v>
      </c>
      <c r="K910">
        <v>16</v>
      </c>
      <c r="L910">
        <v>4</v>
      </c>
      <c r="M910">
        <f t="shared" si="368"/>
        <v>560</v>
      </c>
      <c r="N910">
        <f t="shared" si="365"/>
        <v>160</v>
      </c>
      <c r="O910">
        <f t="shared" si="375"/>
        <v>720</v>
      </c>
      <c r="Q910" s="278">
        <f t="shared" si="370"/>
        <v>601.92682926829275</v>
      </c>
      <c r="R910" s="278">
        <f t="shared" si="371"/>
        <v>740.37</v>
      </c>
      <c r="T910" s="280">
        <v>166.79</v>
      </c>
      <c r="U910" s="278">
        <f>T910*$AD$9</f>
        <v>500.37</v>
      </c>
      <c r="V910" s="278">
        <f t="shared" si="369"/>
        <v>240</v>
      </c>
      <c r="W910" s="278"/>
      <c r="X910" s="278">
        <f t="shared" si="372"/>
        <v>740.37</v>
      </c>
      <c r="Y910" s="278">
        <f t="shared" si="373"/>
        <v>601.92682926829275</v>
      </c>
      <c r="Z910" s="276"/>
      <c r="AA910" s="276"/>
    </row>
    <row r="911" spans="1:27" s="6" customFormat="1" ht="15.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8"/>
        <v>0</v>
      </c>
      <c r="N911">
        <f t="shared" si="365"/>
        <v>0</v>
      </c>
      <c r="O911">
        <f t="shared" si="375"/>
        <v>0</v>
      </c>
      <c r="Q911" s="278">
        <f t="shared" si="370"/>
        <v>0</v>
      </c>
      <c r="R911" s="278">
        <f t="shared" si="371"/>
        <v>0</v>
      </c>
      <c r="T911" s="279"/>
      <c r="U911" s="278">
        <f t="shared" si="374"/>
        <v>0</v>
      </c>
      <c r="V911" s="278" t="b">
        <f t="shared" si="369"/>
        <v>0</v>
      </c>
      <c r="W911" s="278"/>
      <c r="X911" s="278">
        <f t="shared" si="372"/>
        <v>0</v>
      </c>
      <c r="Y911" s="278">
        <f t="shared" si="373"/>
        <v>0</v>
      </c>
      <c r="Z911" s="276"/>
      <c r="AA911" s="276"/>
    </row>
    <row r="912" spans="1:27" s="331" customFormat="1" ht="15.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6">O912</f>
        <v>160</v>
      </c>
      <c r="J912" s="304">
        <f t="shared" ref="J912:J913" si="377">I912*1.23</f>
        <v>196.8</v>
      </c>
      <c r="K912" s="305"/>
      <c r="L912" s="305">
        <v>4</v>
      </c>
      <c r="M912" s="305">
        <f t="shared" si="368"/>
        <v>0</v>
      </c>
      <c r="N912" s="305">
        <f t="shared" si="365"/>
        <v>160</v>
      </c>
      <c r="O912" s="305">
        <f t="shared" si="375"/>
        <v>160</v>
      </c>
      <c r="Q912" s="278">
        <f t="shared" si="370"/>
        <v>48.780487804878049</v>
      </c>
      <c r="R912" s="278">
        <f t="shared" si="371"/>
        <v>60</v>
      </c>
      <c r="T912" s="332"/>
      <c r="U912" s="306">
        <f t="shared" si="374"/>
        <v>0</v>
      </c>
      <c r="V912" s="306" t="b">
        <f t="shared" si="369"/>
        <v>0</v>
      </c>
      <c r="W912" s="306">
        <f t="shared" ref="W912:W913" si="378">G912*$AD$4*$AD$7</f>
        <v>60</v>
      </c>
      <c r="X912" s="306">
        <f t="shared" si="372"/>
        <v>60</v>
      </c>
      <c r="Y912" s="278">
        <f t="shared" si="373"/>
        <v>48.780487804878049</v>
      </c>
      <c r="Z912" s="519"/>
      <c r="AA912" s="519"/>
    </row>
    <row r="913" spans="1:27" s="331" customFormat="1" ht="15.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6"/>
        <v>160</v>
      </c>
      <c r="J913" s="304">
        <f t="shared" si="377"/>
        <v>196.8</v>
      </c>
      <c r="K913" s="305"/>
      <c r="L913" s="305">
        <v>4</v>
      </c>
      <c r="M913" s="305">
        <f t="shared" si="368"/>
        <v>0</v>
      </c>
      <c r="N913" s="305">
        <f t="shared" si="365"/>
        <v>160</v>
      </c>
      <c r="O913" s="305">
        <f t="shared" si="375"/>
        <v>160</v>
      </c>
      <c r="Q913" s="278">
        <f t="shared" si="370"/>
        <v>48.780487804878049</v>
      </c>
      <c r="R913" s="278">
        <f t="shared" si="371"/>
        <v>60</v>
      </c>
      <c r="T913" s="332"/>
      <c r="U913" s="306">
        <f t="shared" si="374"/>
        <v>0</v>
      </c>
      <c r="V913" s="306" t="b">
        <f t="shared" si="369"/>
        <v>0</v>
      </c>
      <c r="W913" s="306">
        <f t="shared" si="378"/>
        <v>60</v>
      </c>
      <c r="X913" s="306">
        <f t="shared" si="372"/>
        <v>60</v>
      </c>
      <c r="Y913" s="278">
        <f t="shared" si="373"/>
        <v>48.780487804878049</v>
      </c>
      <c r="Z913" s="519"/>
      <c r="AA913" s="519"/>
    </row>
    <row r="914" spans="1:27" s="6" customFormat="1" ht="15.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8"/>
        <v>0</v>
      </c>
      <c r="N914">
        <f t="shared" si="365"/>
        <v>0</v>
      </c>
      <c r="O914">
        <f t="shared" si="375"/>
        <v>0</v>
      </c>
      <c r="Q914" s="278">
        <f t="shared" si="370"/>
        <v>0</v>
      </c>
      <c r="R914" s="278">
        <f t="shared" si="371"/>
        <v>0</v>
      </c>
      <c r="T914" s="279"/>
      <c r="U914" s="278">
        <f t="shared" si="374"/>
        <v>0</v>
      </c>
      <c r="V914" s="278" t="b">
        <f t="shared" si="369"/>
        <v>0</v>
      </c>
      <c r="W914" s="278"/>
      <c r="X914" s="278">
        <f t="shared" si="372"/>
        <v>0</v>
      </c>
      <c r="Y914" s="278">
        <f t="shared" si="373"/>
        <v>0</v>
      </c>
      <c r="Z914" s="276"/>
      <c r="AA914" s="276"/>
    </row>
    <row r="915" spans="1:27" s="331" customFormat="1" ht="15.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9">O915</f>
        <v>680</v>
      </c>
      <c r="J915" s="304">
        <f t="shared" ref="J915:J931" si="380">I915*1.23</f>
        <v>836.4</v>
      </c>
      <c r="K915" s="305"/>
      <c r="L915" s="305">
        <v>1</v>
      </c>
      <c r="M915" s="305">
        <f t="shared" si="368"/>
        <v>0</v>
      </c>
      <c r="N915" s="305">
        <f t="shared" si="365"/>
        <v>680</v>
      </c>
      <c r="O915" s="305">
        <f t="shared" si="375"/>
        <v>680</v>
      </c>
      <c r="Q915" s="278">
        <f t="shared" si="370"/>
        <v>829.26829268292681</v>
      </c>
      <c r="R915" s="278">
        <f t="shared" si="371"/>
        <v>1020</v>
      </c>
      <c r="T915" s="332"/>
      <c r="U915" s="306">
        <f t="shared" si="374"/>
        <v>0</v>
      </c>
      <c r="V915" s="306" t="b">
        <f t="shared" si="369"/>
        <v>0</v>
      </c>
      <c r="W915" s="306">
        <f t="shared" ref="W915:W931" si="381">G915*$AD$4*$AD$7</f>
        <v>1020</v>
      </c>
      <c r="X915" s="306">
        <f t="shared" si="372"/>
        <v>1020</v>
      </c>
      <c r="Y915" s="278">
        <f t="shared" si="373"/>
        <v>829.26829268292681</v>
      </c>
      <c r="Z915" s="276"/>
      <c r="AA915" s="276"/>
    </row>
    <row r="916" spans="1:27" s="331" customFormat="1" ht="15.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9"/>
        <v>320</v>
      </c>
      <c r="J916" s="304">
        <f t="shared" si="380"/>
        <v>393.6</v>
      </c>
      <c r="K916" s="305"/>
      <c r="L916" s="305">
        <v>1</v>
      </c>
      <c r="M916" s="305">
        <f t="shared" si="368"/>
        <v>0</v>
      </c>
      <c r="N916" s="305">
        <f t="shared" si="365"/>
        <v>320</v>
      </c>
      <c r="O916" s="305">
        <f t="shared" si="375"/>
        <v>320</v>
      </c>
      <c r="Q916" s="278">
        <f t="shared" si="370"/>
        <v>390.2439024390244</v>
      </c>
      <c r="R916" s="278">
        <f t="shared" si="371"/>
        <v>480</v>
      </c>
      <c r="T916" s="332"/>
      <c r="U916" s="306">
        <f t="shared" si="374"/>
        <v>0</v>
      </c>
      <c r="V916" s="306" t="b">
        <f t="shared" si="369"/>
        <v>0</v>
      </c>
      <c r="W916" s="306">
        <f t="shared" si="381"/>
        <v>480</v>
      </c>
      <c r="X916" s="306">
        <f t="shared" si="372"/>
        <v>480</v>
      </c>
      <c r="Y916" s="278">
        <f t="shared" si="373"/>
        <v>390.2439024390244</v>
      </c>
      <c r="Z916" s="276"/>
      <c r="AA916" s="276"/>
    </row>
    <row r="917" spans="1:27" s="331" customFormat="1" ht="15.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9"/>
        <v>160</v>
      </c>
      <c r="J917" s="304">
        <f t="shared" si="380"/>
        <v>196.8</v>
      </c>
      <c r="K917" s="305"/>
      <c r="L917" s="305">
        <v>1</v>
      </c>
      <c r="M917" s="305">
        <f t="shared" si="368"/>
        <v>0</v>
      </c>
      <c r="N917" s="305">
        <f t="shared" si="365"/>
        <v>160</v>
      </c>
      <c r="O917" s="305">
        <f t="shared" si="375"/>
        <v>160</v>
      </c>
      <c r="Q917" s="278">
        <f t="shared" si="370"/>
        <v>195.1219512195122</v>
      </c>
      <c r="R917" s="278">
        <f t="shared" si="371"/>
        <v>240</v>
      </c>
      <c r="T917" s="332"/>
      <c r="U917" s="306">
        <f t="shared" si="374"/>
        <v>0</v>
      </c>
      <c r="V917" s="306" t="b">
        <f t="shared" si="369"/>
        <v>0</v>
      </c>
      <c r="W917" s="306">
        <f t="shared" si="381"/>
        <v>240</v>
      </c>
      <c r="X917" s="306">
        <f t="shared" si="372"/>
        <v>240</v>
      </c>
      <c r="Y917" s="278">
        <f t="shared" si="373"/>
        <v>195.1219512195122</v>
      </c>
      <c r="Z917" s="276"/>
      <c r="AA917" s="276"/>
    </row>
    <row r="918" spans="1:27" s="331" customFormat="1" ht="15.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9"/>
        <v>880</v>
      </c>
      <c r="J918" s="304">
        <f t="shared" si="380"/>
        <v>1082.4000000000001</v>
      </c>
      <c r="K918" s="305"/>
      <c r="L918" s="305">
        <v>1</v>
      </c>
      <c r="M918" s="305">
        <f t="shared" si="368"/>
        <v>0</v>
      </c>
      <c r="N918" s="305">
        <f t="shared" si="365"/>
        <v>880</v>
      </c>
      <c r="O918" s="305">
        <f t="shared" si="375"/>
        <v>880</v>
      </c>
      <c r="Q918" s="278">
        <f t="shared" si="370"/>
        <v>1073.1707317073171</v>
      </c>
      <c r="R918" s="278">
        <f t="shared" si="371"/>
        <v>1320</v>
      </c>
      <c r="T918" s="332"/>
      <c r="U918" s="306">
        <f t="shared" si="374"/>
        <v>0</v>
      </c>
      <c r="V918" s="306" t="b">
        <f t="shared" si="369"/>
        <v>0</v>
      </c>
      <c r="W918" s="306">
        <f t="shared" si="381"/>
        <v>1320</v>
      </c>
      <c r="X918" s="306">
        <f t="shared" si="372"/>
        <v>1320</v>
      </c>
      <c r="Y918" s="278">
        <f t="shared" si="373"/>
        <v>1073.1707317073171</v>
      </c>
      <c r="Z918" s="276"/>
      <c r="AA918" s="276"/>
    </row>
    <row r="919" spans="1:27" s="331" customFormat="1" ht="15.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9"/>
        <v>800</v>
      </c>
      <c r="J919" s="304">
        <f t="shared" si="380"/>
        <v>984</v>
      </c>
      <c r="K919" s="305"/>
      <c r="L919" s="305">
        <v>1</v>
      </c>
      <c r="M919" s="305">
        <f t="shared" si="368"/>
        <v>0</v>
      </c>
      <c r="N919" s="305">
        <f t="shared" si="365"/>
        <v>800</v>
      </c>
      <c r="O919" s="305">
        <f t="shared" si="375"/>
        <v>800</v>
      </c>
      <c r="Q919" s="278">
        <f t="shared" si="370"/>
        <v>975.60975609756099</v>
      </c>
      <c r="R919" s="278">
        <f t="shared" si="371"/>
        <v>1200</v>
      </c>
      <c r="T919" s="332"/>
      <c r="U919" s="306">
        <f t="shared" si="374"/>
        <v>0</v>
      </c>
      <c r="V919" s="306" t="b">
        <f t="shared" si="369"/>
        <v>0</v>
      </c>
      <c r="W919" s="306">
        <f t="shared" si="381"/>
        <v>1200</v>
      </c>
      <c r="X919" s="306">
        <f t="shared" si="372"/>
        <v>1200</v>
      </c>
      <c r="Y919" s="278">
        <f t="shared" si="373"/>
        <v>975.60975609756099</v>
      </c>
      <c r="Z919" s="276"/>
      <c r="AA919" s="276"/>
    </row>
    <row r="920" spans="1:27" s="331" customFormat="1" ht="15.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9"/>
        <v>0</v>
      </c>
      <c r="J920" s="304">
        <f t="shared" si="380"/>
        <v>0</v>
      </c>
      <c r="K920" s="305"/>
      <c r="L920" s="305">
        <v>1</v>
      </c>
      <c r="M920" s="305">
        <f t="shared" si="368"/>
        <v>0</v>
      </c>
      <c r="N920" s="305">
        <f t="shared" si="365"/>
        <v>0</v>
      </c>
      <c r="O920" s="305">
        <f t="shared" si="375"/>
        <v>0</v>
      </c>
      <c r="Q920" s="278">
        <f t="shared" si="370"/>
        <v>0</v>
      </c>
      <c r="R920" s="278">
        <f t="shared" si="371"/>
        <v>0</v>
      </c>
      <c r="T920" s="332"/>
      <c r="U920" s="306">
        <f t="shared" si="374"/>
        <v>0</v>
      </c>
      <c r="V920" s="306" t="b">
        <f t="shared" si="369"/>
        <v>0</v>
      </c>
      <c r="W920" s="306">
        <f t="shared" si="381"/>
        <v>0</v>
      </c>
      <c r="X920" s="306">
        <f t="shared" si="372"/>
        <v>0</v>
      </c>
      <c r="Y920" s="278">
        <f t="shared" si="373"/>
        <v>0</v>
      </c>
      <c r="Z920" s="276"/>
      <c r="AA920" s="276"/>
    </row>
    <row r="921" spans="1:27" s="331" customFormat="1" ht="15.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9"/>
        <v>680</v>
      </c>
      <c r="J921" s="304">
        <f t="shared" si="380"/>
        <v>836.4</v>
      </c>
      <c r="K921" s="305"/>
      <c r="L921" s="305">
        <v>1</v>
      </c>
      <c r="M921" s="305">
        <f t="shared" si="368"/>
        <v>0</v>
      </c>
      <c r="N921" s="305">
        <f t="shared" si="365"/>
        <v>680</v>
      </c>
      <c r="O921" s="305">
        <f t="shared" si="375"/>
        <v>680</v>
      </c>
      <c r="Q921" s="278">
        <f t="shared" si="370"/>
        <v>829.26829268292681</v>
      </c>
      <c r="R921" s="278">
        <f t="shared" si="371"/>
        <v>1020</v>
      </c>
      <c r="T921" s="332"/>
      <c r="U921" s="306">
        <f t="shared" si="374"/>
        <v>0</v>
      </c>
      <c r="V921" s="306" t="b">
        <f t="shared" si="369"/>
        <v>0</v>
      </c>
      <c r="W921" s="306">
        <f t="shared" si="381"/>
        <v>1020</v>
      </c>
      <c r="X921" s="306">
        <f t="shared" si="372"/>
        <v>1020</v>
      </c>
      <c r="Y921" s="278">
        <f t="shared" si="373"/>
        <v>829.26829268292681</v>
      </c>
      <c r="Z921" s="276"/>
      <c r="AA921" s="276"/>
    </row>
    <row r="922" spans="1:27" s="331" customFormat="1" ht="15.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9"/>
        <v>0</v>
      </c>
      <c r="J922" s="304">
        <f t="shared" si="380"/>
        <v>0</v>
      </c>
      <c r="K922" s="305"/>
      <c r="L922" s="305">
        <v>1</v>
      </c>
      <c r="M922" s="305">
        <f t="shared" si="368"/>
        <v>0</v>
      </c>
      <c r="N922" s="305">
        <f t="shared" si="365"/>
        <v>0</v>
      </c>
      <c r="O922" s="305">
        <f t="shared" si="375"/>
        <v>0</v>
      </c>
      <c r="Q922" s="278">
        <f t="shared" si="370"/>
        <v>0</v>
      </c>
      <c r="R922" s="278">
        <f t="shared" si="371"/>
        <v>0</v>
      </c>
      <c r="T922" s="332"/>
      <c r="U922" s="306">
        <f t="shared" si="374"/>
        <v>0</v>
      </c>
      <c r="V922" s="306" t="b">
        <f t="shared" si="369"/>
        <v>0</v>
      </c>
      <c r="W922" s="306">
        <f t="shared" si="381"/>
        <v>0</v>
      </c>
      <c r="X922" s="306">
        <f t="shared" si="372"/>
        <v>0</v>
      </c>
      <c r="Y922" s="278">
        <f t="shared" si="373"/>
        <v>0</v>
      </c>
      <c r="Z922" s="276"/>
      <c r="AA922" s="276"/>
    </row>
    <row r="923" spans="1:27" s="331" customFormat="1" ht="15.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9"/>
        <v>160</v>
      </c>
      <c r="J923" s="304">
        <f t="shared" si="380"/>
        <v>196.8</v>
      </c>
      <c r="K923" s="305"/>
      <c r="L923" s="305">
        <v>1</v>
      </c>
      <c r="M923" s="305">
        <f t="shared" si="368"/>
        <v>0</v>
      </c>
      <c r="N923" s="305">
        <f t="shared" si="365"/>
        <v>160</v>
      </c>
      <c r="O923" s="305">
        <f t="shared" si="375"/>
        <v>160</v>
      </c>
      <c r="Q923" s="278">
        <f t="shared" si="370"/>
        <v>195.1219512195122</v>
      </c>
      <c r="R923" s="278">
        <f t="shared" si="371"/>
        <v>240</v>
      </c>
      <c r="T923" s="332"/>
      <c r="U923" s="306">
        <f t="shared" si="374"/>
        <v>0</v>
      </c>
      <c r="V923" s="306" t="b">
        <f t="shared" si="369"/>
        <v>0</v>
      </c>
      <c r="W923" s="306">
        <f t="shared" si="381"/>
        <v>240</v>
      </c>
      <c r="X923" s="306">
        <f t="shared" si="372"/>
        <v>240</v>
      </c>
      <c r="Y923" s="278">
        <f t="shared" si="373"/>
        <v>195.1219512195122</v>
      </c>
      <c r="Z923" s="276"/>
      <c r="AA923" s="276"/>
    </row>
    <row r="924" spans="1:27" s="331" customFormat="1" ht="15.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9"/>
        <v>840</v>
      </c>
      <c r="J924" s="304">
        <f t="shared" si="380"/>
        <v>1033.2</v>
      </c>
      <c r="K924" s="305"/>
      <c r="L924" s="305">
        <v>1</v>
      </c>
      <c r="M924" s="305">
        <f t="shared" si="368"/>
        <v>0</v>
      </c>
      <c r="N924" s="305">
        <f t="shared" si="365"/>
        <v>840</v>
      </c>
      <c r="O924" s="305">
        <f t="shared" si="375"/>
        <v>840</v>
      </c>
      <c r="Q924" s="278">
        <f t="shared" si="370"/>
        <v>1024.3902439024391</v>
      </c>
      <c r="R924" s="278">
        <f t="shared" si="371"/>
        <v>1260</v>
      </c>
      <c r="T924" s="332"/>
      <c r="U924" s="306">
        <f t="shared" si="374"/>
        <v>0</v>
      </c>
      <c r="V924" s="306" t="b">
        <f t="shared" si="369"/>
        <v>0</v>
      </c>
      <c r="W924" s="306">
        <f t="shared" si="381"/>
        <v>1260</v>
      </c>
      <c r="X924" s="306">
        <f t="shared" si="372"/>
        <v>1260</v>
      </c>
      <c r="Y924" s="278">
        <f t="shared" si="373"/>
        <v>1024.3902439024391</v>
      </c>
      <c r="Z924" s="276"/>
      <c r="AA924" s="276"/>
    </row>
    <row r="925" spans="1:27" s="331" customFormat="1" ht="15.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9"/>
        <v>1160</v>
      </c>
      <c r="J925" s="304">
        <f t="shared" si="380"/>
        <v>1426.8</v>
      </c>
      <c r="K925" s="305"/>
      <c r="L925" s="305">
        <v>1</v>
      </c>
      <c r="M925" s="305">
        <f t="shared" si="368"/>
        <v>0</v>
      </c>
      <c r="N925" s="305">
        <f t="shared" si="365"/>
        <v>1160</v>
      </c>
      <c r="O925" s="305">
        <f t="shared" si="375"/>
        <v>1160</v>
      </c>
      <c r="Q925" s="278">
        <f t="shared" si="370"/>
        <v>1414.6341463414635</v>
      </c>
      <c r="R925" s="278">
        <f t="shared" si="371"/>
        <v>1740</v>
      </c>
      <c r="T925" s="332"/>
      <c r="U925" s="306">
        <f t="shared" si="374"/>
        <v>0</v>
      </c>
      <c r="V925" s="306" t="b">
        <f t="shared" si="369"/>
        <v>0</v>
      </c>
      <c r="W925" s="306">
        <f t="shared" si="381"/>
        <v>1740</v>
      </c>
      <c r="X925" s="306">
        <f t="shared" si="372"/>
        <v>1740</v>
      </c>
      <c r="Y925" s="278">
        <f t="shared" si="373"/>
        <v>1414.6341463414635</v>
      </c>
      <c r="Z925" s="276"/>
      <c r="AA925" s="276"/>
    </row>
    <row r="926" spans="1:27" s="331" customFormat="1" ht="15.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9"/>
        <v>440</v>
      </c>
      <c r="J926" s="304">
        <f t="shared" si="380"/>
        <v>541.20000000000005</v>
      </c>
      <c r="K926" s="305"/>
      <c r="L926" s="305">
        <v>1</v>
      </c>
      <c r="M926" s="305">
        <f t="shared" si="368"/>
        <v>0</v>
      </c>
      <c r="N926" s="305">
        <f t="shared" si="365"/>
        <v>440</v>
      </c>
      <c r="O926" s="305">
        <f t="shared" si="375"/>
        <v>440</v>
      </c>
      <c r="Q926" s="278">
        <f t="shared" si="370"/>
        <v>536.58536585365857</v>
      </c>
      <c r="R926" s="278">
        <f t="shared" si="371"/>
        <v>660</v>
      </c>
      <c r="T926" s="332"/>
      <c r="U926" s="306">
        <f t="shared" si="374"/>
        <v>0</v>
      </c>
      <c r="V926" s="306" t="b">
        <f t="shared" si="369"/>
        <v>0</v>
      </c>
      <c r="W926" s="306">
        <f t="shared" si="381"/>
        <v>660</v>
      </c>
      <c r="X926" s="306">
        <f t="shared" si="372"/>
        <v>660</v>
      </c>
      <c r="Y926" s="278">
        <f t="shared" si="373"/>
        <v>536.58536585365857</v>
      </c>
      <c r="Z926" s="276"/>
      <c r="AA926" s="276"/>
    </row>
    <row r="927" spans="1:27" s="331" customFormat="1" ht="15.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9"/>
        <v>1440</v>
      </c>
      <c r="J927" s="304">
        <f t="shared" si="380"/>
        <v>1771.2</v>
      </c>
      <c r="K927" s="305"/>
      <c r="L927" s="305">
        <v>1</v>
      </c>
      <c r="M927" s="305">
        <f t="shared" si="368"/>
        <v>0</v>
      </c>
      <c r="N927" s="305">
        <f t="shared" si="365"/>
        <v>1440</v>
      </c>
      <c r="O927" s="305">
        <f t="shared" si="375"/>
        <v>1440</v>
      </c>
      <c r="Q927" s="278">
        <f t="shared" si="370"/>
        <v>1756.0975609756099</v>
      </c>
      <c r="R927" s="278">
        <f t="shared" si="371"/>
        <v>2160</v>
      </c>
      <c r="T927" s="332"/>
      <c r="U927" s="306">
        <f t="shared" si="374"/>
        <v>0</v>
      </c>
      <c r="V927" s="306" t="b">
        <f t="shared" si="369"/>
        <v>0</v>
      </c>
      <c r="W927" s="306">
        <f t="shared" si="381"/>
        <v>2160</v>
      </c>
      <c r="X927" s="306">
        <f t="shared" si="372"/>
        <v>2160</v>
      </c>
      <c r="Y927" s="278">
        <f t="shared" si="373"/>
        <v>1756.0975609756099</v>
      </c>
      <c r="Z927" s="276"/>
      <c r="AA927" s="276"/>
    </row>
    <row r="928" spans="1:27" s="331" customFormat="1" ht="15.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9"/>
        <v>1480</v>
      </c>
      <c r="J928" s="304">
        <f t="shared" si="380"/>
        <v>1820.3999999999999</v>
      </c>
      <c r="K928" s="305"/>
      <c r="L928" s="305">
        <v>1</v>
      </c>
      <c r="M928" s="305">
        <f t="shared" si="368"/>
        <v>0</v>
      </c>
      <c r="N928" s="305">
        <f t="shared" si="365"/>
        <v>1480</v>
      </c>
      <c r="O928" s="305">
        <f t="shared" si="375"/>
        <v>1480</v>
      </c>
      <c r="Q928" s="278">
        <f t="shared" si="370"/>
        <v>1804.8780487804879</v>
      </c>
      <c r="R928" s="278">
        <f t="shared" si="371"/>
        <v>2220</v>
      </c>
      <c r="T928" s="332"/>
      <c r="U928" s="306">
        <f t="shared" si="374"/>
        <v>0</v>
      </c>
      <c r="V928" s="306" t="b">
        <f t="shared" si="369"/>
        <v>0</v>
      </c>
      <c r="W928" s="306">
        <f t="shared" si="381"/>
        <v>2220</v>
      </c>
      <c r="X928" s="306">
        <f t="shared" si="372"/>
        <v>2220</v>
      </c>
      <c r="Y928" s="278">
        <f t="shared" si="373"/>
        <v>1804.8780487804879</v>
      </c>
      <c r="Z928" s="276"/>
      <c r="AA928" s="276"/>
    </row>
    <row r="929" spans="1:27" s="331" customFormat="1" ht="15.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9"/>
        <v>600</v>
      </c>
      <c r="J929" s="304">
        <f t="shared" si="380"/>
        <v>738</v>
      </c>
      <c r="K929" s="305"/>
      <c r="L929" s="305">
        <v>1</v>
      </c>
      <c r="M929" s="305">
        <f t="shared" si="368"/>
        <v>0</v>
      </c>
      <c r="N929" s="305">
        <f t="shared" si="365"/>
        <v>600</v>
      </c>
      <c r="O929" s="305">
        <f t="shared" si="375"/>
        <v>600</v>
      </c>
      <c r="Q929" s="278">
        <f t="shared" si="370"/>
        <v>731.70731707317077</v>
      </c>
      <c r="R929" s="278">
        <f t="shared" si="371"/>
        <v>900</v>
      </c>
      <c r="T929" s="332"/>
      <c r="U929" s="306">
        <f t="shared" si="374"/>
        <v>0</v>
      </c>
      <c r="V929" s="306" t="b">
        <f t="shared" si="369"/>
        <v>0</v>
      </c>
      <c r="W929" s="306">
        <f t="shared" si="381"/>
        <v>900</v>
      </c>
      <c r="X929" s="306">
        <f t="shared" si="372"/>
        <v>900</v>
      </c>
      <c r="Y929" s="278">
        <f t="shared" si="373"/>
        <v>731.70731707317077</v>
      </c>
      <c r="Z929" s="276"/>
      <c r="AA929" s="276"/>
    </row>
    <row r="930" spans="1:27" s="331" customFormat="1" ht="15.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9"/>
        <v>2760</v>
      </c>
      <c r="J930" s="304">
        <f t="shared" si="380"/>
        <v>3394.7999999999997</v>
      </c>
      <c r="K930" s="305"/>
      <c r="L930" s="305">
        <v>1</v>
      </c>
      <c r="M930" s="305">
        <f t="shared" si="368"/>
        <v>0</v>
      </c>
      <c r="N930" s="305">
        <f t="shared" si="365"/>
        <v>2760</v>
      </c>
      <c r="O930" s="305">
        <f t="shared" si="375"/>
        <v>2760</v>
      </c>
      <c r="Q930" s="278">
        <f t="shared" si="370"/>
        <v>3365.8536585365855</v>
      </c>
      <c r="R930" s="278">
        <f t="shared" si="371"/>
        <v>4140</v>
      </c>
      <c r="T930" s="332"/>
      <c r="U930" s="306">
        <f t="shared" si="374"/>
        <v>0</v>
      </c>
      <c r="V930" s="306" t="b">
        <f t="shared" si="369"/>
        <v>0</v>
      </c>
      <c r="W930" s="306">
        <f t="shared" si="381"/>
        <v>4140</v>
      </c>
      <c r="X930" s="306">
        <f t="shared" si="372"/>
        <v>4140</v>
      </c>
      <c r="Y930" s="278">
        <f t="shared" si="373"/>
        <v>3365.8536585365855</v>
      </c>
      <c r="Z930" s="276"/>
      <c r="AA930" s="276"/>
    </row>
    <row r="931" spans="1:27" s="331" customFormat="1" ht="15.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9"/>
        <v>160</v>
      </c>
      <c r="J931" s="304">
        <f t="shared" si="380"/>
        <v>196.8</v>
      </c>
      <c r="K931" s="305"/>
      <c r="L931" s="305">
        <v>1</v>
      </c>
      <c r="M931" s="305">
        <f t="shared" si="368"/>
        <v>0</v>
      </c>
      <c r="N931" s="305">
        <f t="shared" si="365"/>
        <v>160</v>
      </c>
      <c r="O931" s="305">
        <f t="shared" si="375"/>
        <v>160</v>
      </c>
      <c r="Q931" s="278">
        <f t="shared" si="370"/>
        <v>195.1219512195122</v>
      </c>
      <c r="R931" s="278">
        <f t="shared" si="371"/>
        <v>240</v>
      </c>
      <c r="T931" s="332"/>
      <c r="U931" s="306">
        <f t="shared" si="374"/>
        <v>0</v>
      </c>
      <c r="V931" s="306" t="b">
        <f t="shared" si="369"/>
        <v>0</v>
      </c>
      <c r="W931" s="306">
        <f t="shared" si="381"/>
        <v>240</v>
      </c>
      <c r="X931" s="306">
        <f t="shared" si="372"/>
        <v>240</v>
      </c>
      <c r="Y931" s="278">
        <f t="shared" si="373"/>
        <v>195.1219512195122</v>
      </c>
      <c r="Z931" s="276"/>
      <c r="AA931" s="276"/>
    </row>
    <row r="932" spans="1:27" ht="15.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T932" s="278"/>
      <c r="U932" s="278">
        <f t="shared" si="374"/>
        <v>0</v>
      </c>
      <c r="V932" s="278" t="b">
        <f t="shared" si="369"/>
        <v>0</v>
      </c>
      <c r="W932" s="278"/>
      <c r="X932" s="278">
        <f t="shared" si="372"/>
        <v>0</v>
      </c>
      <c r="Y932" s="278">
        <f t="shared" si="373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82">O933</f>
        <v>1280</v>
      </c>
      <c r="J933" s="234">
        <f t="shared" ref="J933" si="383">I933*1.23</f>
        <v>1574.4</v>
      </c>
      <c r="K933">
        <v>32</v>
      </c>
      <c r="L933">
        <v>4</v>
      </c>
      <c r="M933">
        <f t="shared" si="368"/>
        <v>1120</v>
      </c>
      <c r="N933">
        <f t="shared" si="365"/>
        <v>160</v>
      </c>
      <c r="O933">
        <f t="shared" si="375"/>
        <v>1280</v>
      </c>
      <c r="Q933" s="278">
        <f t="shared" si="370"/>
        <v>1257.1219512195123</v>
      </c>
      <c r="R933" s="278">
        <f t="shared" si="371"/>
        <v>1546.26</v>
      </c>
      <c r="T933" s="278">
        <v>435.42</v>
      </c>
      <c r="U933" s="278">
        <f t="shared" si="374"/>
        <v>1306.26</v>
      </c>
      <c r="V933" s="278">
        <f t="shared" si="369"/>
        <v>240</v>
      </c>
      <c r="W933" s="278"/>
      <c r="X933" s="278">
        <f t="shared" si="372"/>
        <v>1546.26</v>
      </c>
      <c r="Y933" s="278">
        <f t="shared" si="373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8"/>
        <v>0</v>
      </c>
      <c r="N934">
        <f t="shared" si="365"/>
        <v>0</v>
      </c>
      <c r="O934">
        <f t="shared" si="375"/>
        <v>0</v>
      </c>
      <c r="Q934" s="278">
        <f t="shared" si="370"/>
        <v>416.51219512195121</v>
      </c>
      <c r="R934" s="278">
        <f t="shared" si="371"/>
        <v>512.30999999999995</v>
      </c>
      <c r="T934" s="278">
        <v>90.77</v>
      </c>
      <c r="U934" s="278">
        <f t="shared" si="374"/>
        <v>272.31</v>
      </c>
      <c r="V934" s="278">
        <f t="shared" si="369"/>
        <v>240</v>
      </c>
      <c r="W934" s="278"/>
      <c r="X934" s="278">
        <f t="shared" si="372"/>
        <v>512.30999999999995</v>
      </c>
      <c r="Y934" s="278">
        <f t="shared" si="373"/>
        <v>416.51219512195121</v>
      </c>
      <c r="Z934" s="276"/>
      <c r="AA934" s="276"/>
    </row>
    <row r="935" spans="1:27" s="483" customFormat="1" ht="2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4">O935</f>
        <v>160</v>
      </c>
      <c r="J935" s="481">
        <f t="shared" ref="J935:J936" si="385">I935*1.23</f>
        <v>196.8</v>
      </c>
      <c r="K935" s="482"/>
      <c r="L935" s="482">
        <v>4</v>
      </c>
      <c r="M935" s="482">
        <f t="shared" si="368"/>
        <v>0</v>
      </c>
      <c r="N935" s="482">
        <f t="shared" si="365"/>
        <v>160</v>
      </c>
      <c r="O935" s="482">
        <f t="shared" si="375"/>
        <v>160</v>
      </c>
      <c r="Q935" s="278">
        <f t="shared" si="370"/>
        <v>48.780487804878049</v>
      </c>
      <c r="R935" s="278">
        <f t="shared" si="371"/>
        <v>60</v>
      </c>
      <c r="T935" s="484"/>
      <c r="U935" s="485">
        <f t="shared" si="374"/>
        <v>0</v>
      </c>
      <c r="V935" s="485" t="b">
        <f t="shared" si="369"/>
        <v>0</v>
      </c>
      <c r="W935" s="485">
        <f>G935*$AD$4*$AD$7</f>
        <v>60</v>
      </c>
      <c r="X935" s="485">
        <f t="shared" si="372"/>
        <v>60</v>
      </c>
      <c r="Y935" s="278">
        <f t="shared" si="373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4"/>
        <v>160</v>
      </c>
      <c r="J936" s="481">
        <f t="shared" si="385"/>
        <v>196.8</v>
      </c>
      <c r="L936" s="482">
        <v>4</v>
      </c>
      <c r="M936" s="482">
        <f t="shared" si="368"/>
        <v>0</v>
      </c>
      <c r="N936" s="482">
        <f t="shared" si="365"/>
        <v>160</v>
      </c>
      <c r="O936" s="482">
        <f t="shared" si="375"/>
        <v>160</v>
      </c>
      <c r="Q936" s="278">
        <f t="shared" si="370"/>
        <v>48.780487804878049</v>
      </c>
      <c r="R936" s="278">
        <f t="shared" si="371"/>
        <v>60</v>
      </c>
      <c r="T936" s="485"/>
      <c r="U936" s="485">
        <f t="shared" si="374"/>
        <v>0</v>
      </c>
      <c r="V936" s="485" t="b">
        <f t="shared" si="369"/>
        <v>0</v>
      </c>
      <c r="W936" s="485">
        <f>G936*$AD$4*$AD$7</f>
        <v>60</v>
      </c>
      <c r="X936" s="485">
        <f t="shared" si="372"/>
        <v>60</v>
      </c>
      <c r="Y936" s="278">
        <f t="shared" si="373"/>
        <v>48.780487804878049</v>
      </c>
      <c r="Z936" s="276"/>
      <c r="AA936" s="276"/>
    </row>
    <row r="937" spans="1:27" ht="13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8"/>
        <v>0</v>
      </c>
      <c r="N937">
        <f t="shared" si="365"/>
        <v>0</v>
      </c>
      <c r="O937">
        <f t="shared" si="375"/>
        <v>0</v>
      </c>
      <c r="Q937" s="278">
        <f t="shared" si="370"/>
        <v>0</v>
      </c>
      <c r="R937" s="278">
        <f t="shared" si="371"/>
        <v>0</v>
      </c>
      <c r="T937" s="278"/>
      <c r="U937" s="278">
        <f t="shared" si="374"/>
        <v>0</v>
      </c>
      <c r="V937" s="278" t="b">
        <f t="shared" si="369"/>
        <v>0</v>
      </c>
      <c r="W937" s="278"/>
      <c r="X937" s="278">
        <f t="shared" si="372"/>
        <v>0</v>
      </c>
      <c r="Y937" s="278">
        <f t="shared" si="373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8"/>
        <v>0</v>
      </c>
      <c r="N938">
        <f t="shared" si="365"/>
        <v>0</v>
      </c>
      <c r="O938">
        <f t="shared" si="375"/>
        <v>0</v>
      </c>
      <c r="Q938" s="278">
        <f t="shared" si="370"/>
        <v>0</v>
      </c>
      <c r="R938" s="278">
        <f t="shared" si="371"/>
        <v>0</v>
      </c>
      <c r="T938" s="278"/>
      <c r="U938" s="278">
        <f t="shared" si="374"/>
        <v>0</v>
      </c>
      <c r="V938" s="278" t="b">
        <f t="shared" si="369"/>
        <v>0</v>
      </c>
      <c r="W938" s="278"/>
      <c r="X938" s="278">
        <f t="shared" si="372"/>
        <v>0</v>
      </c>
      <c r="Y938" s="278">
        <f t="shared" si="373"/>
        <v>0</v>
      </c>
      <c r="Z938" s="276"/>
      <c r="AA938" s="276"/>
    </row>
    <row r="939" spans="1:27" s="305" customFormat="1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6">O939</f>
        <v>40</v>
      </c>
      <c r="J939" s="304">
        <f t="shared" ref="J939:J944" si="387">I939*1.23</f>
        <v>49.2</v>
      </c>
      <c r="L939" s="305">
        <v>1</v>
      </c>
      <c r="M939" s="305">
        <f t="shared" si="368"/>
        <v>0</v>
      </c>
      <c r="N939" s="305">
        <f t="shared" si="365"/>
        <v>40</v>
      </c>
      <c r="O939" s="305">
        <f t="shared" si="375"/>
        <v>40</v>
      </c>
      <c r="Q939" s="278">
        <f t="shared" si="370"/>
        <v>48.780487804878049</v>
      </c>
      <c r="R939" s="278">
        <f t="shared" si="371"/>
        <v>60</v>
      </c>
      <c r="T939" s="306"/>
      <c r="U939" s="306">
        <f t="shared" si="374"/>
        <v>0</v>
      </c>
      <c r="V939" s="306" t="b">
        <f t="shared" si="369"/>
        <v>0</v>
      </c>
      <c r="W939" s="306">
        <f>G939*$AD$4*$AD$7</f>
        <v>60</v>
      </c>
      <c r="X939" s="306">
        <f t="shared" si="372"/>
        <v>60</v>
      </c>
      <c r="Y939" s="278">
        <f t="shared" si="373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6"/>
        <v>40</v>
      </c>
      <c r="J940" s="304">
        <f t="shared" si="387"/>
        <v>49.2</v>
      </c>
      <c r="L940" s="305">
        <v>1</v>
      </c>
      <c r="M940" s="305">
        <f t="shared" si="368"/>
        <v>0</v>
      </c>
      <c r="N940" s="305">
        <f t="shared" si="365"/>
        <v>40</v>
      </c>
      <c r="O940" s="305">
        <f t="shared" si="375"/>
        <v>40</v>
      </c>
      <c r="Q940" s="278">
        <f t="shared" si="370"/>
        <v>48.780487804878049</v>
      </c>
      <c r="R940" s="278">
        <f t="shared" si="371"/>
        <v>60</v>
      </c>
      <c r="T940" s="306"/>
      <c r="U940" s="306">
        <f t="shared" si="374"/>
        <v>0</v>
      </c>
      <c r="V940" s="306" t="b">
        <f t="shared" si="369"/>
        <v>0</v>
      </c>
      <c r="W940" s="306">
        <f>G940*$AD$4*$AD$7</f>
        <v>60</v>
      </c>
      <c r="X940" s="306">
        <f t="shared" si="372"/>
        <v>60</v>
      </c>
      <c r="Y940" s="278">
        <f t="shared" si="373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6"/>
        <v>40</v>
      </c>
      <c r="J941" s="304">
        <f t="shared" si="387"/>
        <v>49.2</v>
      </c>
      <c r="L941" s="305">
        <v>1</v>
      </c>
      <c r="M941" s="305">
        <f t="shared" si="368"/>
        <v>0</v>
      </c>
      <c r="N941" s="305">
        <f t="shared" si="365"/>
        <v>40</v>
      </c>
      <c r="O941" s="305">
        <f t="shared" si="375"/>
        <v>40</v>
      </c>
      <c r="Q941" s="278">
        <f t="shared" si="370"/>
        <v>48.780487804878049</v>
      </c>
      <c r="R941" s="278">
        <f t="shared" si="371"/>
        <v>60</v>
      </c>
      <c r="T941" s="306"/>
      <c r="U941" s="306">
        <f t="shared" si="374"/>
        <v>0</v>
      </c>
      <c r="V941" s="306" t="b">
        <f t="shared" si="369"/>
        <v>0</v>
      </c>
      <c r="W941" s="306">
        <f t="shared" ref="W941:W946" si="388">G941*$AD$4*$AD$7</f>
        <v>60</v>
      </c>
      <c r="X941" s="306">
        <f t="shared" si="372"/>
        <v>60</v>
      </c>
      <c r="Y941" s="278">
        <f t="shared" si="373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6"/>
        <v>40</v>
      </c>
      <c r="J942" s="304">
        <f t="shared" si="387"/>
        <v>49.2</v>
      </c>
      <c r="L942" s="305">
        <v>1</v>
      </c>
      <c r="M942" s="305">
        <f t="shared" si="368"/>
        <v>0</v>
      </c>
      <c r="N942" s="305">
        <f t="shared" si="365"/>
        <v>40</v>
      </c>
      <c r="O942" s="305">
        <f t="shared" si="375"/>
        <v>40</v>
      </c>
      <c r="Q942" s="278">
        <f t="shared" si="370"/>
        <v>48.780487804878049</v>
      </c>
      <c r="R942" s="278">
        <f t="shared" si="371"/>
        <v>60</v>
      </c>
      <c r="T942" s="306"/>
      <c r="U942" s="306">
        <f t="shared" si="374"/>
        <v>0</v>
      </c>
      <c r="V942" s="306" t="b">
        <f t="shared" si="369"/>
        <v>0</v>
      </c>
      <c r="W942" s="306">
        <f t="shared" si="388"/>
        <v>60</v>
      </c>
      <c r="X942" s="306">
        <f t="shared" si="372"/>
        <v>60</v>
      </c>
      <c r="Y942" s="278">
        <f t="shared" si="373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6"/>
        <v>40</v>
      </c>
      <c r="J943" s="304">
        <f t="shared" si="387"/>
        <v>49.2</v>
      </c>
      <c r="L943" s="305">
        <v>1</v>
      </c>
      <c r="M943" s="305">
        <f t="shared" si="368"/>
        <v>0</v>
      </c>
      <c r="N943" s="305">
        <f t="shared" si="365"/>
        <v>40</v>
      </c>
      <c r="O943" s="305">
        <f t="shared" si="375"/>
        <v>40</v>
      </c>
      <c r="Q943" s="278">
        <f t="shared" si="370"/>
        <v>48.780487804878049</v>
      </c>
      <c r="R943" s="278">
        <f t="shared" si="371"/>
        <v>60</v>
      </c>
      <c r="T943" s="306"/>
      <c r="U943" s="306">
        <f t="shared" si="374"/>
        <v>0</v>
      </c>
      <c r="V943" s="306" t="b">
        <f t="shared" si="369"/>
        <v>0</v>
      </c>
      <c r="W943" s="306">
        <f t="shared" si="388"/>
        <v>60</v>
      </c>
      <c r="X943" s="306">
        <f t="shared" si="372"/>
        <v>60</v>
      </c>
      <c r="Y943" s="278">
        <f t="shared" si="373"/>
        <v>48.780487804878049</v>
      </c>
      <c r="Z943" s="276"/>
      <c r="AA943" s="276"/>
    </row>
    <row r="944" spans="1:27" s="331" customFormat="1" ht="15.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6"/>
        <v>40</v>
      </c>
      <c r="J944" s="304">
        <f t="shared" si="387"/>
        <v>49.2</v>
      </c>
      <c r="K944" s="305"/>
      <c r="L944" s="305">
        <v>1</v>
      </c>
      <c r="M944" s="305">
        <f t="shared" si="368"/>
        <v>0</v>
      </c>
      <c r="N944" s="305">
        <f t="shared" si="365"/>
        <v>40</v>
      </c>
      <c r="O944" s="305">
        <f t="shared" si="375"/>
        <v>40</v>
      </c>
      <c r="Q944" s="278">
        <f t="shared" si="370"/>
        <v>48.780487804878049</v>
      </c>
      <c r="R944" s="278">
        <f t="shared" si="371"/>
        <v>60</v>
      </c>
      <c r="T944" s="332"/>
      <c r="U944" s="306">
        <f t="shared" si="374"/>
        <v>0</v>
      </c>
      <c r="V944" s="306" t="b">
        <f t="shared" si="369"/>
        <v>0</v>
      </c>
      <c r="W944" s="306">
        <f t="shared" si="388"/>
        <v>60</v>
      </c>
      <c r="X944" s="306">
        <f t="shared" si="372"/>
        <v>60</v>
      </c>
      <c r="Y944" s="278">
        <f t="shared" si="373"/>
        <v>48.780487804878049</v>
      </c>
      <c r="Z944" s="276"/>
      <c r="AA944" s="276"/>
    </row>
    <row r="945" spans="1:27" s="331" customFormat="1" ht="15.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8"/>
        <v>0</v>
      </c>
      <c r="N945" s="305">
        <f t="shared" si="365"/>
        <v>0</v>
      </c>
      <c r="O945" s="305"/>
      <c r="Q945" s="278">
        <f t="shared" si="370"/>
        <v>97.560975609756099</v>
      </c>
      <c r="R945" s="278">
        <f t="shared" si="371"/>
        <v>120</v>
      </c>
      <c r="T945" s="332"/>
      <c r="U945" s="306">
        <f t="shared" si="374"/>
        <v>0</v>
      </c>
      <c r="V945" s="306" t="b">
        <f t="shared" si="369"/>
        <v>0</v>
      </c>
      <c r="W945" s="306">
        <f t="shared" si="388"/>
        <v>120</v>
      </c>
      <c r="X945" s="306">
        <f t="shared" si="372"/>
        <v>120</v>
      </c>
      <c r="Y945" s="278">
        <f t="shared" si="373"/>
        <v>97.560975609756099</v>
      </c>
      <c r="Z945" s="276"/>
      <c r="AA945" s="276"/>
    </row>
    <row r="946" spans="1:27" s="331" customFormat="1" ht="15.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8"/>
        <v>0</v>
      </c>
      <c r="N946" s="305">
        <f t="shared" si="365"/>
        <v>0</v>
      </c>
      <c r="O946" s="305"/>
      <c r="Q946" s="278">
        <f t="shared" si="370"/>
        <v>146.34146341463415</v>
      </c>
      <c r="R946" s="278">
        <f t="shared" si="371"/>
        <v>180</v>
      </c>
      <c r="T946" s="332"/>
      <c r="U946" s="306">
        <f t="shared" si="374"/>
        <v>0</v>
      </c>
      <c r="V946" s="306" t="b">
        <f t="shared" si="369"/>
        <v>0</v>
      </c>
      <c r="W946" s="306">
        <f t="shared" si="388"/>
        <v>180</v>
      </c>
      <c r="X946" s="306">
        <f t="shared" si="372"/>
        <v>180</v>
      </c>
      <c r="Y946" s="278">
        <f t="shared" si="373"/>
        <v>146.34146341463415</v>
      </c>
      <c r="Z946" s="276"/>
      <c r="AA946" s="276"/>
    </row>
    <row r="947" spans="1:27" ht="16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T947" s="278"/>
      <c r="U947" s="278">
        <f t="shared" si="374"/>
        <v>0</v>
      </c>
      <c r="V947" s="278" t="b">
        <f t="shared" si="369"/>
        <v>0</v>
      </c>
      <c r="W947" s="278"/>
      <c r="X947" s="278">
        <f t="shared" si="372"/>
        <v>0</v>
      </c>
      <c r="Y947" s="278">
        <f t="shared" si="373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9">O948</f>
        <v>1000</v>
      </c>
      <c r="J948" s="234">
        <f t="shared" ref="J948" si="390">I948*1.23</f>
        <v>1230</v>
      </c>
      <c r="K948">
        <v>24</v>
      </c>
      <c r="L948">
        <v>4</v>
      </c>
      <c r="M948">
        <f t="shared" si="368"/>
        <v>840</v>
      </c>
      <c r="N948">
        <f t="shared" si="365"/>
        <v>160</v>
      </c>
      <c r="O948">
        <f t="shared" si="375"/>
        <v>1000</v>
      </c>
      <c r="Q948" s="278">
        <f t="shared" si="370"/>
        <v>903.1219512195122</v>
      </c>
      <c r="R948" s="278">
        <f t="shared" si="371"/>
        <v>1110.8399999999999</v>
      </c>
      <c r="T948" s="278">
        <v>290.27999999999997</v>
      </c>
      <c r="U948" s="278">
        <f t="shared" si="374"/>
        <v>870.83999999999992</v>
      </c>
      <c r="V948" s="278">
        <f t="shared" si="369"/>
        <v>240</v>
      </c>
      <c r="W948" s="278"/>
      <c r="X948" s="278">
        <f t="shared" si="372"/>
        <v>1110.8399999999999</v>
      </c>
      <c r="Y948" s="278">
        <f t="shared" si="373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8"/>
        <v>0</v>
      </c>
      <c r="N949">
        <f t="shared" si="365"/>
        <v>0</v>
      </c>
      <c r="O949">
        <f t="shared" si="375"/>
        <v>0</v>
      </c>
      <c r="Q949" s="278">
        <f t="shared" si="370"/>
        <v>416.21951219512198</v>
      </c>
      <c r="R949" s="278">
        <f t="shared" si="371"/>
        <v>511.95000000000005</v>
      </c>
      <c r="T949" s="278">
        <v>90.65</v>
      </c>
      <c r="U949" s="278">
        <f t="shared" si="374"/>
        <v>271.95000000000005</v>
      </c>
      <c r="V949" s="278">
        <f t="shared" si="369"/>
        <v>240</v>
      </c>
      <c r="W949" s="278"/>
      <c r="X949" s="278">
        <f t="shared" si="372"/>
        <v>511.95000000000005</v>
      </c>
      <c r="Y949" s="278">
        <f t="shared" si="373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91">O950</f>
        <v>720</v>
      </c>
      <c r="J950" s="234">
        <f t="shared" ref="J950" si="392">I950*1.23</f>
        <v>885.6</v>
      </c>
      <c r="K950">
        <v>16</v>
      </c>
      <c r="L950">
        <v>4</v>
      </c>
      <c r="M950">
        <f t="shared" si="368"/>
        <v>560</v>
      </c>
      <c r="N950">
        <f t="shared" ref="N950:N1013" si="393">L950*G950*40</f>
        <v>160</v>
      </c>
      <c r="O950">
        <f t="shared" si="375"/>
        <v>720</v>
      </c>
      <c r="Q950" s="278">
        <f t="shared" si="370"/>
        <v>903.1219512195122</v>
      </c>
      <c r="R950" s="278">
        <f t="shared" si="371"/>
        <v>1110.8399999999999</v>
      </c>
      <c r="T950" s="278">
        <v>290.27999999999997</v>
      </c>
      <c r="U950" s="278">
        <f t="shared" si="374"/>
        <v>870.83999999999992</v>
      </c>
      <c r="V950" s="278">
        <f t="shared" si="369"/>
        <v>240</v>
      </c>
      <c r="W950" s="278"/>
      <c r="X950" s="278">
        <f t="shared" si="372"/>
        <v>1110.8399999999999</v>
      </c>
      <c r="Y950" s="278">
        <f t="shared" si="373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8"/>
        <v>0</v>
      </c>
      <c r="N951">
        <f t="shared" si="393"/>
        <v>0</v>
      </c>
      <c r="O951">
        <f t="shared" si="375"/>
        <v>0</v>
      </c>
      <c r="Q951" s="278">
        <f t="shared" si="370"/>
        <v>0</v>
      </c>
      <c r="R951" s="278">
        <f t="shared" si="371"/>
        <v>0</v>
      </c>
      <c r="T951" s="278"/>
      <c r="U951" s="278">
        <f t="shared" si="374"/>
        <v>0</v>
      </c>
      <c r="V951" s="278" t="b">
        <f t="shared" si="369"/>
        <v>0</v>
      </c>
      <c r="W951" s="278"/>
      <c r="X951" s="278">
        <f t="shared" si="372"/>
        <v>0</v>
      </c>
      <c r="Y951" s="278">
        <f t="shared" si="373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4">O952</f>
        <v>1840</v>
      </c>
      <c r="J952" s="265">
        <f t="shared" ref="J952" si="395">I952*1.23</f>
        <v>2263.1999999999998</v>
      </c>
      <c r="K952" s="163">
        <v>48</v>
      </c>
      <c r="L952" s="163">
        <v>4</v>
      </c>
      <c r="M952" s="163">
        <f t="shared" si="368"/>
        <v>1680</v>
      </c>
      <c r="N952" s="163">
        <f t="shared" si="393"/>
        <v>160</v>
      </c>
      <c r="O952" s="163">
        <f t="shared" si="375"/>
        <v>1840</v>
      </c>
      <c r="P952" s="163"/>
      <c r="Q952" s="278">
        <f t="shared" si="370"/>
        <v>2319.1219512195121</v>
      </c>
      <c r="R952" s="278">
        <f t="shared" si="371"/>
        <v>2852.52</v>
      </c>
      <c r="T952" s="278">
        <v>870.84</v>
      </c>
      <c r="U952" s="278">
        <f t="shared" si="374"/>
        <v>2612.52</v>
      </c>
      <c r="V952" s="278">
        <f t="shared" si="369"/>
        <v>240</v>
      </c>
      <c r="W952" s="278"/>
      <c r="X952" s="278">
        <f t="shared" si="372"/>
        <v>2852.52</v>
      </c>
      <c r="Y952" s="278">
        <f t="shared" si="373"/>
        <v>2319.1219512195121</v>
      </c>
      <c r="Z952" s="276"/>
      <c r="AA952" s="276"/>
    </row>
    <row r="953" spans="1:27" ht="2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8"/>
        <v>0</v>
      </c>
      <c r="N953">
        <f t="shared" si="393"/>
        <v>0</v>
      </c>
      <c r="O953">
        <f t="shared" si="375"/>
        <v>0</v>
      </c>
      <c r="Q953" s="278">
        <f t="shared" si="370"/>
        <v>0</v>
      </c>
      <c r="R953" s="278">
        <f t="shared" si="371"/>
        <v>0</v>
      </c>
      <c r="T953" s="278"/>
      <c r="U953" s="278">
        <f t="shared" si="374"/>
        <v>0</v>
      </c>
      <c r="V953" s="278" t="b">
        <f t="shared" si="369"/>
        <v>0</v>
      </c>
      <c r="W953" s="278"/>
      <c r="X953" s="278">
        <f t="shared" si="372"/>
        <v>0</v>
      </c>
      <c r="Y953" s="278">
        <f t="shared" si="373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8"/>
        <v>0</v>
      </c>
      <c r="N954">
        <f t="shared" si="393"/>
        <v>0</v>
      </c>
      <c r="O954">
        <f t="shared" si="375"/>
        <v>0</v>
      </c>
      <c r="Q954" s="278">
        <f t="shared" si="370"/>
        <v>0</v>
      </c>
      <c r="R954" s="278">
        <f t="shared" si="371"/>
        <v>0</v>
      </c>
      <c r="T954" s="278"/>
      <c r="U954" s="278">
        <f t="shared" si="374"/>
        <v>0</v>
      </c>
      <c r="V954" s="278" t="b">
        <f t="shared" si="369"/>
        <v>0</v>
      </c>
      <c r="W954" s="278"/>
      <c r="X954" s="278">
        <f t="shared" si="372"/>
        <v>0</v>
      </c>
      <c r="Y954" s="278">
        <f t="shared" si="373"/>
        <v>0</v>
      </c>
      <c r="Z954" s="276"/>
      <c r="AA954" s="276"/>
    </row>
    <row r="955" spans="1:27" ht="13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8"/>
        <v>0</v>
      </c>
      <c r="N955">
        <f t="shared" si="393"/>
        <v>0</v>
      </c>
      <c r="O955">
        <f t="shared" si="375"/>
        <v>0</v>
      </c>
      <c r="Q955" s="278">
        <f t="shared" si="370"/>
        <v>0</v>
      </c>
      <c r="R955" s="278">
        <f t="shared" si="371"/>
        <v>0</v>
      </c>
      <c r="T955" s="278"/>
      <c r="U955" s="278">
        <f t="shared" si="374"/>
        <v>0</v>
      </c>
      <c r="V955" s="278" t="b">
        <f t="shared" si="369"/>
        <v>0</v>
      </c>
      <c r="W955" s="278"/>
      <c r="X955" s="278">
        <f t="shared" si="372"/>
        <v>0</v>
      </c>
      <c r="Y955" s="278">
        <f t="shared" si="373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6">O956</f>
        <v>40</v>
      </c>
      <c r="J956" s="304">
        <f t="shared" ref="J956:J989" si="397">I956*1.23</f>
        <v>49.2</v>
      </c>
      <c r="L956" s="305">
        <v>1</v>
      </c>
      <c r="M956" s="305">
        <f t="shared" si="368"/>
        <v>0</v>
      </c>
      <c r="N956" s="305">
        <f t="shared" si="393"/>
        <v>40</v>
      </c>
      <c r="O956" s="305">
        <f t="shared" si="375"/>
        <v>40</v>
      </c>
      <c r="Q956" s="278">
        <f t="shared" si="370"/>
        <v>48.780487804878049</v>
      </c>
      <c r="R956" s="278">
        <f t="shared" si="371"/>
        <v>60</v>
      </c>
      <c r="T956" s="306"/>
      <c r="U956" s="306">
        <f t="shared" si="374"/>
        <v>0</v>
      </c>
      <c r="V956" s="306" t="b">
        <f t="shared" si="369"/>
        <v>0</v>
      </c>
      <c r="W956" s="306">
        <f t="shared" ref="W956:W988" si="398">G956*$AD$4*$AD$7</f>
        <v>60</v>
      </c>
      <c r="X956" s="306">
        <f t="shared" si="372"/>
        <v>60</v>
      </c>
      <c r="Y956" s="278">
        <f t="shared" si="373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6"/>
        <v>40</v>
      </c>
      <c r="J957" s="304">
        <f t="shared" si="397"/>
        <v>49.2</v>
      </c>
      <c r="L957" s="305">
        <v>1</v>
      </c>
      <c r="M957" s="305">
        <f t="shared" si="368"/>
        <v>0</v>
      </c>
      <c r="N957" s="305">
        <f t="shared" si="393"/>
        <v>40</v>
      </c>
      <c r="O957" s="305">
        <f t="shared" si="375"/>
        <v>40</v>
      </c>
      <c r="Q957" s="278">
        <f t="shared" si="370"/>
        <v>48.780487804878049</v>
      </c>
      <c r="R957" s="278">
        <f t="shared" si="371"/>
        <v>60</v>
      </c>
      <c r="T957" s="306"/>
      <c r="U957" s="306">
        <f t="shared" si="374"/>
        <v>0</v>
      </c>
      <c r="V957" s="306" t="b">
        <f t="shared" si="369"/>
        <v>0</v>
      </c>
      <c r="W957" s="306">
        <f t="shared" si="398"/>
        <v>60</v>
      </c>
      <c r="X957" s="306">
        <f t="shared" si="372"/>
        <v>60</v>
      </c>
      <c r="Y957" s="278">
        <f t="shared" si="373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6"/>
        <v>40</v>
      </c>
      <c r="J958" s="304">
        <f t="shared" si="397"/>
        <v>49.2</v>
      </c>
      <c r="L958" s="305">
        <v>1</v>
      </c>
      <c r="M958" s="305">
        <f t="shared" si="368"/>
        <v>0</v>
      </c>
      <c r="N958" s="305">
        <f t="shared" si="393"/>
        <v>40</v>
      </c>
      <c r="O958" s="305">
        <f t="shared" si="375"/>
        <v>40</v>
      </c>
      <c r="Q958" s="278">
        <f t="shared" si="370"/>
        <v>48.780487804878049</v>
      </c>
      <c r="R958" s="278">
        <f t="shared" si="371"/>
        <v>60</v>
      </c>
      <c r="T958" s="306"/>
      <c r="U958" s="306">
        <f t="shared" si="374"/>
        <v>0</v>
      </c>
      <c r="V958" s="306" t="b">
        <f t="shared" si="369"/>
        <v>0</v>
      </c>
      <c r="W958" s="306">
        <f t="shared" si="398"/>
        <v>60</v>
      </c>
      <c r="X958" s="306">
        <f t="shared" si="372"/>
        <v>60</v>
      </c>
      <c r="Y958" s="278">
        <f t="shared" si="373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6"/>
        <v>40</v>
      </c>
      <c r="J959" s="304">
        <f t="shared" si="397"/>
        <v>49.2</v>
      </c>
      <c r="L959" s="305">
        <v>1</v>
      </c>
      <c r="M959" s="305">
        <f t="shared" si="368"/>
        <v>0</v>
      </c>
      <c r="N959" s="305">
        <f t="shared" si="393"/>
        <v>40</v>
      </c>
      <c r="O959" s="305">
        <f t="shared" si="375"/>
        <v>40</v>
      </c>
      <c r="Q959" s="278">
        <f t="shared" si="370"/>
        <v>48.780487804878049</v>
      </c>
      <c r="R959" s="278">
        <f t="shared" si="371"/>
        <v>60</v>
      </c>
      <c r="T959" s="306"/>
      <c r="U959" s="306">
        <f t="shared" si="374"/>
        <v>0</v>
      </c>
      <c r="V959" s="306" t="b">
        <f t="shared" si="369"/>
        <v>0</v>
      </c>
      <c r="W959" s="306">
        <f t="shared" si="398"/>
        <v>60</v>
      </c>
      <c r="X959" s="306">
        <f t="shared" si="372"/>
        <v>60</v>
      </c>
      <c r="Y959" s="278">
        <f t="shared" si="373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6"/>
        <v>40</v>
      </c>
      <c r="J960" s="304">
        <f t="shared" si="397"/>
        <v>49.2</v>
      </c>
      <c r="L960" s="305">
        <v>1</v>
      </c>
      <c r="M960" s="305">
        <f t="shared" si="368"/>
        <v>0</v>
      </c>
      <c r="N960" s="305">
        <f t="shared" si="393"/>
        <v>40</v>
      </c>
      <c r="O960" s="305">
        <f t="shared" si="375"/>
        <v>40</v>
      </c>
      <c r="Q960" s="278">
        <f t="shared" si="370"/>
        <v>48.780487804878049</v>
      </c>
      <c r="R960" s="278">
        <f t="shared" si="371"/>
        <v>60</v>
      </c>
      <c r="T960" s="306"/>
      <c r="U960" s="306">
        <f t="shared" si="374"/>
        <v>0</v>
      </c>
      <c r="V960" s="306" t="b">
        <f t="shared" si="369"/>
        <v>0</v>
      </c>
      <c r="W960" s="306">
        <f t="shared" si="398"/>
        <v>60</v>
      </c>
      <c r="X960" s="306">
        <f t="shared" si="372"/>
        <v>60</v>
      </c>
      <c r="Y960" s="278">
        <f t="shared" si="373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6"/>
        <v>40</v>
      </c>
      <c r="J961" s="304">
        <f t="shared" si="397"/>
        <v>49.2</v>
      </c>
      <c r="L961" s="305">
        <v>1</v>
      </c>
      <c r="M961" s="305">
        <f t="shared" si="368"/>
        <v>0</v>
      </c>
      <c r="N961" s="305">
        <f t="shared" si="393"/>
        <v>40</v>
      </c>
      <c r="O961" s="305">
        <f t="shared" si="375"/>
        <v>40</v>
      </c>
      <c r="Q961" s="278">
        <f t="shared" si="370"/>
        <v>48.780487804878049</v>
      </c>
      <c r="R961" s="278">
        <f t="shared" si="371"/>
        <v>60</v>
      </c>
      <c r="T961" s="306"/>
      <c r="U961" s="306">
        <f t="shared" si="374"/>
        <v>0</v>
      </c>
      <c r="V961" s="306" t="b">
        <f t="shared" si="369"/>
        <v>0</v>
      </c>
      <c r="W961" s="306">
        <f t="shared" si="398"/>
        <v>60</v>
      </c>
      <c r="X961" s="306">
        <f t="shared" si="372"/>
        <v>60</v>
      </c>
      <c r="Y961" s="278">
        <f t="shared" si="373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6"/>
        <v>40</v>
      </c>
      <c r="J962" s="304">
        <f t="shared" si="397"/>
        <v>49.2</v>
      </c>
      <c r="L962" s="305">
        <v>1</v>
      </c>
      <c r="M962" s="305">
        <f t="shared" si="368"/>
        <v>0</v>
      </c>
      <c r="N962" s="305">
        <f t="shared" si="393"/>
        <v>40</v>
      </c>
      <c r="O962" s="305">
        <f t="shared" si="375"/>
        <v>40</v>
      </c>
      <c r="Q962" s="278">
        <f t="shared" si="370"/>
        <v>48.780487804878049</v>
      </c>
      <c r="R962" s="278">
        <f t="shared" si="371"/>
        <v>60</v>
      </c>
      <c r="T962" s="306"/>
      <c r="U962" s="306">
        <f t="shared" si="374"/>
        <v>0</v>
      </c>
      <c r="V962" s="306" t="b">
        <f t="shared" si="369"/>
        <v>0</v>
      </c>
      <c r="W962" s="306">
        <f t="shared" si="398"/>
        <v>60</v>
      </c>
      <c r="X962" s="306">
        <f t="shared" si="372"/>
        <v>60</v>
      </c>
      <c r="Y962" s="278">
        <f t="shared" si="373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6"/>
        <v>40</v>
      </c>
      <c r="J963" s="304">
        <f t="shared" si="397"/>
        <v>49.2</v>
      </c>
      <c r="L963" s="305">
        <v>1</v>
      </c>
      <c r="M963" s="305">
        <f t="shared" si="368"/>
        <v>0</v>
      </c>
      <c r="N963" s="305">
        <f t="shared" si="393"/>
        <v>40</v>
      </c>
      <c r="O963" s="305">
        <f t="shared" si="375"/>
        <v>40</v>
      </c>
      <c r="Q963" s="278">
        <f t="shared" si="370"/>
        <v>48.780487804878049</v>
      </c>
      <c r="R963" s="278">
        <f t="shared" si="371"/>
        <v>60</v>
      </c>
      <c r="T963" s="306"/>
      <c r="U963" s="306">
        <f t="shared" si="374"/>
        <v>0</v>
      </c>
      <c r="V963" s="306" t="b">
        <f t="shared" si="369"/>
        <v>0</v>
      </c>
      <c r="W963" s="306">
        <f t="shared" si="398"/>
        <v>60</v>
      </c>
      <c r="X963" s="306">
        <f t="shared" si="372"/>
        <v>60</v>
      </c>
      <c r="Y963" s="278">
        <f t="shared" si="373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6"/>
        <v>40</v>
      </c>
      <c r="J964" s="304">
        <f t="shared" si="397"/>
        <v>49.2</v>
      </c>
      <c r="L964" s="305">
        <v>1</v>
      </c>
      <c r="M964" s="305">
        <f t="shared" si="368"/>
        <v>0</v>
      </c>
      <c r="N964" s="305">
        <f t="shared" si="393"/>
        <v>40</v>
      </c>
      <c r="O964" s="305">
        <f t="shared" si="375"/>
        <v>40</v>
      </c>
      <c r="Q964" s="278">
        <f t="shared" si="370"/>
        <v>48.780487804878049</v>
      </c>
      <c r="R964" s="278">
        <f t="shared" si="371"/>
        <v>60</v>
      </c>
      <c r="T964" s="306"/>
      <c r="U964" s="306">
        <f t="shared" si="374"/>
        <v>0</v>
      </c>
      <c r="V964" s="306" t="b">
        <f t="shared" si="369"/>
        <v>0</v>
      </c>
      <c r="W964" s="306">
        <f t="shared" si="398"/>
        <v>60</v>
      </c>
      <c r="X964" s="306">
        <f t="shared" si="372"/>
        <v>60</v>
      </c>
      <c r="Y964" s="278">
        <f t="shared" si="373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6"/>
        <v>40</v>
      </c>
      <c r="J965" s="304">
        <f t="shared" si="397"/>
        <v>49.2</v>
      </c>
      <c r="L965" s="305">
        <v>1</v>
      </c>
      <c r="M965" s="305">
        <f t="shared" si="368"/>
        <v>0</v>
      </c>
      <c r="N965" s="305">
        <f t="shared" si="393"/>
        <v>40</v>
      </c>
      <c r="O965" s="305">
        <f t="shared" si="375"/>
        <v>40</v>
      </c>
      <c r="Q965" s="278">
        <f t="shared" si="370"/>
        <v>48.780487804878049</v>
      </c>
      <c r="R965" s="278">
        <f t="shared" si="371"/>
        <v>60</v>
      </c>
      <c r="T965" s="306"/>
      <c r="U965" s="306">
        <f t="shared" si="374"/>
        <v>0</v>
      </c>
      <c r="V965" s="306" t="b">
        <f t="shared" si="369"/>
        <v>0</v>
      </c>
      <c r="W965" s="306">
        <f t="shared" si="398"/>
        <v>60</v>
      </c>
      <c r="X965" s="306">
        <f t="shared" si="372"/>
        <v>60</v>
      </c>
      <c r="Y965" s="278">
        <f t="shared" si="373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6"/>
        <v>160</v>
      </c>
      <c r="J966" s="304">
        <f t="shared" si="397"/>
        <v>196.8</v>
      </c>
      <c r="L966" s="305">
        <v>1</v>
      </c>
      <c r="M966" s="305">
        <f t="shared" ref="M966:M1029" si="399">K966*35</f>
        <v>0</v>
      </c>
      <c r="N966" s="305">
        <f t="shared" si="393"/>
        <v>160</v>
      </c>
      <c r="O966" s="305">
        <f t="shared" si="375"/>
        <v>160</v>
      </c>
      <c r="Q966" s="278">
        <f t="shared" si="370"/>
        <v>195.1219512195122</v>
      </c>
      <c r="R966" s="278">
        <f t="shared" si="371"/>
        <v>240</v>
      </c>
      <c r="T966" s="306"/>
      <c r="U966" s="306">
        <f t="shared" si="374"/>
        <v>0</v>
      </c>
      <c r="V966" s="306" t="b">
        <f t="shared" ref="V966:V1029" si="400">IF(U966&gt;0,$AD$3*$AD$7)</f>
        <v>0</v>
      </c>
      <c r="W966" s="306">
        <f t="shared" si="398"/>
        <v>240</v>
      </c>
      <c r="X966" s="306">
        <f t="shared" si="372"/>
        <v>240</v>
      </c>
      <c r="Y966" s="278">
        <f t="shared" si="373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6"/>
        <v>40</v>
      </c>
      <c r="J967" s="304">
        <f t="shared" si="397"/>
        <v>49.2</v>
      </c>
      <c r="L967" s="305">
        <v>1</v>
      </c>
      <c r="M967" s="305">
        <f t="shared" si="399"/>
        <v>0</v>
      </c>
      <c r="N967" s="305">
        <f t="shared" si="393"/>
        <v>40</v>
      </c>
      <c r="O967" s="305">
        <f t="shared" si="375"/>
        <v>40</v>
      </c>
      <c r="Q967" s="278">
        <f t="shared" ref="Q967:Q1030" si="401">R967/1.23</f>
        <v>48.780487804878049</v>
      </c>
      <c r="R967" s="278">
        <f t="shared" ref="R967:R1030" si="402">X967</f>
        <v>60</v>
      </c>
      <c r="T967" s="306"/>
      <c r="U967" s="306">
        <f t="shared" si="374"/>
        <v>0</v>
      </c>
      <c r="V967" s="306" t="b">
        <f t="shared" si="400"/>
        <v>0</v>
      </c>
      <c r="W967" s="306">
        <f t="shared" si="398"/>
        <v>60</v>
      </c>
      <c r="X967" s="306">
        <f t="shared" ref="X967:X1030" si="403">V967+U967+W967</f>
        <v>60</v>
      </c>
      <c r="Y967" s="278">
        <f t="shared" ref="Y967:Y1030" si="404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6"/>
        <v>40</v>
      </c>
      <c r="J968" s="304">
        <f t="shared" si="397"/>
        <v>49.2</v>
      </c>
      <c r="L968" s="305">
        <v>1</v>
      </c>
      <c r="M968" s="305">
        <f t="shared" si="399"/>
        <v>0</v>
      </c>
      <c r="N968" s="305">
        <f t="shared" si="393"/>
        <v>40</v>
      </c>
      <c r="O968" s="305">
        <f t="shared" si="375"/>
        <v>40</v>
      </c>
      <c r="Q968" s="278">
        <f t="shared" si="401"/>
        <v>48.780487804878049</v>
      </c>
      <c r="R968" s="278">
        <f t="shared" si="402"/>
        <v>60</v>
      </c>
      <c r="T968" s="306"/>
      <c r="U968" s="306">
        <f t="shared" ref="U968:U1031" si="405">T968*$AD$9</f>
        <v>0</v>
      </c>
      <c r="V968" s="306" t="b">
        <f t="shared" si="400"/>
        <v>0</v>
      </c>
      <c r="W968" s="306">
        <f t="shared" si="398"/>
        <v>60</v>
      </c>
      <c r="X968" s="306">
        <f t="shared" si="403"/>
        <v>60</v>
      </c>
      <c r="Y968" s="278">
        <f t="shared" si="404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6"/>
        <v>120</v>
      </c>
      <c r="J969" s="304">
        <f t="shared" si="397"/>
        <v>147.6</v>
      </c>
      <c r="L969" s="305">
        <v>1</v>
      </c>
      <c r="M969" s="305">
        <f t="shared" si="399"/>
        <v>0</v>
      </c>
      <c r="N969" s="305">
        <f t="shared" si="393"/>
        <v>120</v>
      </c>
      <c r="O969" s="305">
        <f t="shared" si="375"/>
        <v>120</v>
      </c>
      <c r="Q969" s="278">
        <f t="shared" si="401"/>
        <v>146.34146341463415</v>
      </c>
      <c r="R969" s="278">
        <f t="shared" si="402"/>
        <v>180</v>
      </c>
      <c r="T969" s="306"/>
      <c r="U969" s="306">
        <f t="shared" si="405"/>
        <v>0</v>
      </c>
      <c r="V969" s="306" t="b">
        <f t="shared" si="400"/>
        <v>0</v>
      </c>
      <c r="W969" s="306">
        <f t="shared" si="398"/>
        <v>180</v>
      </c>
      <c r="X969" s="306">
        <f t="shared" si="403"/>
        <v>180</v>
      </c>
      <c r="Y969" s="278">
        <f t="shared" si="404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6"/>
        <v>40</v>
      </c>
      <c r="J970" s="304">
        <f t="shared" si="397"/>
        <v>49.2</v>
      </c>
      <c r="L970" s="305">
        <v>1</v>
      </c>
      <c r="M970" s="305">
        <f t="shared" si="399"/>
        <v>0</v>
      </c>
      <c r="N970" s="305">
        <f t="shared" si="393"/>
        <v>40</v>
      </c>
      <c r="O970" s="305">
        <f t="shared" ref="O970:O1033" si="406">M970+N970</f>
        <v>40</v>
      </c>
      <c r="Q970" s="278">
        <f t="shared" si="401"/>
        <v>48.780487804878049</v>
      </c>
      <c r="R970" s="278">
        <f t="shared" si="402"/>
        <v>60</v>
      </c>
      <c r="T970" s="306"/>
      <c r="U970" s="306">
        <f t="shared" si="405"/>
        <v>0</v>
      </c>
      <c r="V970" s="306" t="b">
        <f t="shared" si="400"/>
        <v>0</v>
      </c>
      <c r="W970" s="306">
        <f t="shared" si="398"/>
        <v>60</v>
      </c>
      <c r="X970" s="306">
        <f t="shared" si="403"/>
        <v>60</v>
      </c>
      <c r="Y970" s="278">
        <f t="shared" si="404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6"/>
        <v>40</v>
      </c>
      <c r="J971" s="304">
        <f t="shared" si="397"/>
        <v>49.2</v>
      </c>
      <c r="L971" s="305">
        <v>1</v>
      </c>
      <c r="M971" s="305">
        <f t="shared" si="399"/>
        <v>0</v>
      </c>
      <c r="N971" s="305">
        <f t="shared" si="393"/>
        <v>40</v>
      </c>
      <c r="O971" s="305">
        <f t="shared" si="406"/>
        <v>40</v>
      </c>
      <c r="Q971" s="278">
        <f t="shared" si="401"/>
        <v>48.780487804878049</v>
      </c>
      <c r="R971" s="278">
        <f t="shared" si="402"/>
        <v>60</v>
      </c>
      <c r="T971" s="306"/>
      <c r="U971" s="306">
        <f t="shared" si="405"/>
        <v>0</v>
      </c>
      <c r="V971" s="306" t="b">
        <f t="shared" si="400"/>
        <v>0</v>
      </c>
      <c r="W971" s="306">
        <f t="shared" si="398"/>
        <v>60</v>
      </c>
      <c r="X971" s="306">
        <f t="shared" si="403"/>
        <v>60</v>
      </c>
      <c r="Y971" s="278">
        <f t="shared" si="404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6"/>
        <v>40</v>
      </c>
      <c r="J972" s="304">
        <f t="shared" si="397"/>
        <v>49.2</v>
      </c>
      <c r="L972" s="305">
        <v>1</v>
      </c>
      <c r="M972" s="305">
        <f t="shared" si="399"/>
        <v>0</v>
      </c>
      <c r="N972" s="305">
        <f t="shared" si="393"/>
        <v>40</v>
      </c>
      <c r="O972" s="305">
        <f t="shared" si="406"/>
        <v>40</v>
      </c>
      <c r="Q972" s="278">
        <f t="shared" si="401"/>
        <v>48.780487804878049</v>
      </c>
      <c r="R972" s="278">
        <f t="shared" si="402"/>
        <v>60</v>
      </c>
      <c r="T972" s="306"/>
      <c r="U972" s="306">
        <f t="shared" si="405"/>
        <v>0</v>
      </c>
      <c r="V972" s="306" t="b">
        <f t="shared" si="400"/>
        <v>0</v>
      </c>
      <c r="W972" s="306">
        <f t="shared" si="398"/>
        <v>60</v>
      </c>
      <c r="X972" s="306">
        <f t="shared" si="403"/>
        <v>60</v>
      </c>
      <c r="Y972" s="278">
        <f t="shared" si="404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6"/>
        <v>40</v>
      </c>
      <c r="J973" s="304">
        <f t="shared" si="397"/>
        <v>49.2</v>
      </c>
      <c r="L973" s="305">
        <v>1</v>
      </c>
      <c r="M973" s="305">
        <f t="shared" si="399"/>
        <v>0</v>
      </c>
      <c r="N973" s="305">
        <f t="shared" si="393"/>
        <v>40</v>
      </c>
      <c r="O973" s="305">
        <f t="shared" si="406"/>
        <v>40</v>
      </c>
      <c r="Q973" s="278">
        <f t="shared" si="401"/>
        <v>48.780487804878049</v>
      </c>
      <c r="R973" s="278">
        <f t="shared" si="402"/>
        <v>60</v>
      </c>
      <c r="T973" s="306"/>
      <c r="U973" s="306">
        <f t="shared" si="405"/>
        <v>0</v>
      </c>
      <c r="V973" s="306" t="b">
        <f t="shared" si="400"/>
        <v>0</v>
      </c>
      <c r="W973" s="306">
        <f t="shared" si="398"/>
        <v>60</v>
      </c>
      <c r="X973" s="306">
        <f t="shared" si="403"/>
        <v>60</v>
      </c>
      <c r="Y973" s="278">
        <f t="shared" si="404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6"/>
        <v>40</v>
      </c>
      <c r="J974" s="304">
        <f t="shared" si="397"/>
        <v>49.2</v>
      </c>
      <c r="L974" s="305">
        <v>1</v>
      </c>
      <c r="M974" s="305">
        <f t="shared" si="399"/>
        <v>0</v>
      </c>
      <c r="N974" s="305">
        <f t="shared" si="393"/>
        <v>40</v>
      </c>
      <c r="O974" s="305">
        <f t="shared" si="406"/>
        <v>40</v>
      </c>
      <c r="Q974" s="278">
        <f t="shared" si="401"/>
        <v>48.780487804878049</v>
      </c>
      <c r="R974" s="278">
        <f t="shared" si="402"/>
        <v>60</v>
      </c>
      <c r="T974" s="306"/>
      <c r="U974" s="306">
        <f t="shared" si="405"/>
        <v>0</v>
      </c>
      <c r="V974" s="306" t="b">
        <f t="shared" si="400"/>
        <v>0</v>
      </c>
      <c r="W974" s="306">
        <f t="shared" si="398"/>
        <v>60</v>
      </c>
      <c r="X974" s="306">
        <f t="shared" si="403"/>
        <v>60</v>
      </c>
      <c r="Y974" s="278">
        <f t="shared" si="404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6"/>
        <v>40</v>
      </c>
      <c r="J975" s="304">
        <f t="shared" si="397"/>
        <v>49.2</v>
      </c>
      <c r="L975" s="305">
        <v>1</v>
      </c>
      <c r="M975" s="305">
        <f t="shared" si="399"/>
        <v>0</v>
      </c>
      <c r="N975" s="305">
        <f t="shared" si="393"/>
        <v>40</v>
      </c>
      <c r="O975" s="305">
        <f t="shared" si="406"/>
        <v>40</v>
      </c>
      <c r="Q975" s="278">
        <f t="shared" si="401"/>
        <v>48.780487804878049</v>
      </c>
      <c r="R975" s="278">
        <f t="shared" si="402"/>
        <v>60</v>
      </c>
      <c r="T975" s="306"/>
      <c r="U975" s="306">
        <f t="shared" si="405"/>
        <v>0</v>
      </c>
      <c r="V975" s="306" t="b">
        <f t="shared" si="400"/>
        <v>0</v>
      </c>
      <c r="W975" s="306">
        <f t="shared" si="398"/>
        <v>60</v>
      </c>
      <c r="X975" s="306">
        <f t="shared" si="403"/>
        <v>60</v>
      </c>
      <c r="Y975" s="278">
        <f t="shared" si="404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6"/>
        <v>40</v>
      </c>
      <c r="J976" s="304">
        <f t="shared" si="397"/>
        <v>49.2</v>
      </c>
      <c r="L976" s="305">
        <v>1</v>
      </c>
      <c r="M976" s="305">
        <f t="shared" si="399"/>
        <v>0</v>
      </c>
      <c r="N976" s="305">
        <f t="shared" si="393"/>
        <v>40</v>
      </c>
      <c r="O976" s="305">
        <f t="shared" si="406"/>
        <v>40</v>
      </c>
      <c r="Q976" s="278">
        <f t="shared" si="401"/>
        <v>48.780487804878049</v>
      </c>
      <c r="R976" s="278">
        <f t="shared" si="402"/>
        <v>60</v>
      </c>
      <c r="T976" s="306"/>
      <c r="U976" s="306">
        <f t="shared" si="405"/>
        <v>0</v>
      </c>
      <c r="V976" s="306" t="b">
        <f t="shared" si="400"/>
        <v>0</v>
      </c>
      <c r="W976" s="306">
        <f t="shared" si="398"/>
        <v>60</v>
      </c>
      <c r="X976" s="306">
        <f t="shared" si="403"/>
        <v>60</v>
      </c>
      <c r="Y976" s="278">
        <f t="shared" si="404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6"/>
        <v>40</v>
      </c>
      <c r="J977" s="304">
        <f t="shared" si="397"/>
        <v>49.2</v>
      </c>
      <c r="L977" s="305">
        <v>1</v>
      </c>
      <c r="M977" s="305">
        <f t="shared" si="399"/>
        <v>0</v>
      </c>
      <c r="N977" s="305">
        <f t="shared" si="393"/>
        <v>40</v>
      </c>
      <c r="O977" s="305">
        <f t="shared" si="406"/>
        <v>40</v>
      </c>
      <c r="Q977" s="278">
        <f t="shared" si="401"/>
        <v>48.780487804878049</v>
      </c>
      <c r="R977" s="278">
        <f t="shared" si="402"/>
        <v>60</v>
      </c>
      <c r="T977" s="306"/>
      <c r="U977" s="306">
        <f t="shared" si="405"/>
        <v>0</v>
      </c>
      <c r="V977" s="306" t="b">
        <f t="shared" si="400"/>
        <v>0</v>
      </c>
      <c r="W977" s="306">
        <f t="shared" si="398"/>
        <v>60</v>
      </c>
      <c r="X977" s="306">
        <f t="shared" si="403"/>
        <v>60</v>
      </c>
      <c r="Y977" s="278">
        <f t="shared" si="404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6"/>
        <v>160</v>
      </c>
      <c r="J978" s="304">
        <f t="shared" si="397"/>
        <v>196.8</v>
      </c>
      <c r="L978" s="305">
        <v>1</v>
      </c>
      <c r="M978" s="305">
        <f t="shared" si="399"/>
        <v>0</v>
      </c>
      <c r="N978" s="305">
        <f t="shared" si="393"/>
        <v>160</v>
      </c>
      <c r="O978" s="305">
        <f t="shared" si="406"/>
        <v>160</v>
      </c>
      <c r="Q978" s="278">
        <f t="shared" si="401"/>
        <v>195.1219512195122</v>
      </c>
      <c r="R978" s="278">
        <f t="shared" si="402"/>
        <v>240</v>
      </c>
      <c r="T978" s="306"/>
      <c r="U978" s="306">
        <f t="shared" si="405"/>
        <v>0</v>
      </c>
      <c r="V978" s="306" t="b">
        <f t="shared" si="400"/>
        <v>0</v>
      </c>
      <c r="W978" s="306">
        <f t="shared" si="398"/>
        <v>240</v>
      </c>
      <c r="X978" s="306">
        <f t="shared" si="403"/>
        <v>240</v>
      </c>
      <c r="Y978" s="278">
        <f t="shared" si="404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6"/>
        <v>40</v>
      </c>
      <c r="J979" s="304">
        <f t="shared" si="397"/>
        <v>49.2</v>
      </c>
      <c r="L979" s="305">
        <v>1</v>
      </c>
      <c r="M979" s="305">
        <f t="shared" si="399"/>
        <v>0</v>
      </c>
      <c r="N979" s="305">
        <f t="shared" si="393"/>
        <v>40</v>
      </c>
      <c r="O979" s="305">
        <f t="shared" si="406"/>
        <v>40</v>
      </c>
      <c r="Q979" s="278">
        <f t="shared" si="401"/>
        <v>48.780487804878049</v>
      </c>
      <c r="R979" s="278">
        <f t="shared" si="402"/>
        <v>60</v>
      </c>
      <c r="T979" s="306"/>
      <c r="U979" s="306">
        <f t="shared" si="405"/>
        <v>0</v>
      </c>
      <c r="V979" s="306" t="b">
        <f t="shared" si="400"/>
        <v>0</v>
      </c>
      <c r="W979" s="306">
        <f t="shared" si="398"/>
        <v>60</v>
      </c>
      <c r="X979" s="306">
        <f t="shared" si="403"/>
        <v>60</v>
      </c>
      <c r="Y979" s="278">
        <f t="shared" si="404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6"/>
        <v>40</v>
      </c>
      <c r="J980" s="304">
        <f t="shared" si="397"/>
        <v>49.2</v>
      </c>
      <c r="L980" s="305">
        <v>1</v>
      </c>
      <c r="M980" s="305">
        <f t="shared" si="399"/>
        <v>0</v>
      </c>
      <c r="N980" s="305">
        <f t="shared" si="393"/>
        <v>40</v>
      </c>
      <c r="O980" s="305">
        <f t="shared" si="406"/>
        <v>40</v>
      </c>
      <c r="Q980" s="278">
        <f t="shared" si="401"/>
        <v>48.780487804878049</v>
      </c>
      <c r="R980" s="278">
        <f t="shared" si="402"/>
        <v>60</v>
      </c>
      <c r="T980" s="306"/>
      <c r="U980" s="306">
        <f t="shared" si="405"/>
        <v>0</v>
      </c>
      <c r="V980" s="306" t="b">
        <f t="shared" si="400"/>
        <v>0</v>
      </c>
      <c r="W980" s="306">
        <f t="shared" si="398"/>
        <v>60</v>
      </c>
      <c r="X980" s="306">
        <f t="shared" si="403"/>
        <v>60</v>
      </c>
      <c r="Y980" s="278">
        <f t="shared" si="404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6"/>
        <v>40</v>
      </c>
      <c r="J981" s="304">
        <f t="shared" si="397"/>
        <v>49.2</v>
      </c>
      <c r="L981" s="305">
        <v>1</v>
      </c>
      <c r="M981" s="305">
        <f t="shared" si="399"/>
        <v>0</v>
      </c>
      <c r="N981" s="305">
        <f t="shared" si="393"/>
        <v>40</v>
      </c>
      <c r="O981" s="305">
        <f t="shared" si="406"/>
        <v>40</v>
      </c>
      <c r="Q981" s="278">
        <f t="shared" si="401"/>
        <v>48.780487804878049</v>
      </c>
      <c r="R981" s="278">
        <f t="shared" si="402"/>
        <v>60</v>
      </c>
      <c r="T981" s="306"/>
      <c r="U981" s="306">
        <f t="shared" si="405"/>
        <v>0</v>
      </c>
      <c r="V981" s="306" t="b">
        <f t="shared" si="400"/>
        <v>0</v>
      </c>
      <c r="W981" s="306">
        <f t="shared" si="398"/>
        <v>60</v>
      </c>
      <c r="X981" s="306">
        <f t="shared" si="403"/>
        <v>60</v>
      </c>
      <c r="Y981" s="278">
        <f t="shared" si="404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6"/>
        <v>40</v>
      </c>
      <c r="J982" s="304">
        <f t="shared" si="397"/>
        <v>49.2</v>
      </c>
      <c r="L982" s="305">
        <v>1</v>
      </c>
      <c r="M982" s="305">
        <f t="shared" si="399"/>
        <v>0</v>
      </c>
      <c r="N982" s="305">
        <f t="shared" si="393"/>
        <v>40</v>
      </c>
      <c r="O982" s="305">
        <f t="shared" si="406"/>
        <v>40</v>
      </c>
      <c r="Q982" s="278">
        <f t="shared" si="401"/>
        <v>48.780487804878049</v>
      </c>
      <c r="R982" s="278">
        <f t="shared" si="402"/>
        <v>60</v>
      </c>
      <c r="T982" s="306"/>
      <c r="U982" s="306">
        <f t="shared" si="405"/>
        <v>0</v>
      </c>
      <c r="V982" s="306" t="b">
        <f t="shared" si="400"/>
        <v>0</v>
      </c>
      <c r="W982" s="306">
        <f t="shared" si="398"/>
        <v>60</v>
      </c>
      <c r="X982" s="306">
        <f t="shared" si="403"/>
        <v>60</v>
      </c>
      <c r="Y982" s="278">
        <f t="shared" si="404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6"/>
        <v>40</v>
      </c>
      <c r="J983" s="304">
        <f t="shared" si="397"/>
        <v>49.2</v>
      </c>
      <c r="L983" s="305">
        <v>1</v>
      </c>
      <c r="M983" s="305">
        <f t="shared" si="399"/>
        <v>0</v>
      </c>
      <c r="N983" s="305">
        <f t="shared" si="393"/>
        <v>40</v>
      </c>
      <c r="O983" s="305">
        <f t="shared" si="406"/>
        <v>40</v>
      </c>
      <c r="Q983" s="278">
        <f t="shared" si="401"/>
        <v>48.780487804878049</v>
      </c>
      <c r="R983" s="278">
        <f t="shared" si="402"/>
        <v>60</v>
      </c>
      <c r="T983" s="306"/>
      <c r="U983" s="306">
        <f t="shared" si="405"/>
        <v>0</v>
      </c>
      <c r="V983" s="306" t="b">
        <f t="shared" si="400"/>
        <v>0</v>
      </c>
      <c r="W983" s="306">
        <f t="shared" si="398"/>
        <v>60</v>
      </c>
      <c r="X983" s="306">
        <f t="shared" si="403"/>
        <v>60</v>
      </c>
      <c r="Y983" s="278">
        <f t="shared" si="404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6"/>
        <v>240</v>
      </c>
      <c r="J984" s="304">
        <f t="shared" si="397"/>
        <v>295.2</v>
      </c>
      <c r="L984" s="305">
        <v>1</v>
      </c>
      <c r="M984" s="305">
        <f t="shared" si="399"/>
        <v>0</v>
      </c>
      <c r="N984" s="305">
        <f t="shared" si="393"/>
        <v>240</v>
      </c>
      <c r="O984" s="305">
        <f t="shared" si="406"/>
        <v>240</v>
      </c>
      <c r="Q984" s="278">
        <f t="shared" si="401"/>
        <v>292.6829268292683</v>
      </c>
      <c r="R984" s="278">
        <f t="shared" si="402"/>
        <v>360</v>
      </c>
      <c r="T984" s="306"/>
      <c r="U984" s="306">
        <f t="shared" si="405"/>
        <v>0</v>
      </c>
      <c r="V984" s="306" t="b">
        <f t="shared" si="400"/>
        <v>0</v>
      </c>
      <c r="W984" s="306">
        <f t="shared" si="398"/>
        <v>360</v>
      </c>
      <c r="X984" s="306">
        <f t="shared" si="403"/>
        <v>360</v>
      </c>
      <c r="Y984" s="278">
        <f t="shared" si="404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6"/>
        <v>120</v>
      </c>
      <c r="J985" s="304">
        <f t="shared" si="397"/>
        <v>147.6</v>
      </c>
      <c r="L985" s="305">
        <v>1</v>
      </c>
      <c r="M985" s="305">
        <f t="shared" si="399"/>
        <v>0</v>
      </c>
      <c r="N985" s="305">
        <f t="shared" si="393"/>
        <v>120</v>
      </c>
      <c r="O985" s="305">
        <f t="shared" si="406"/>
        <v>120</v>
      </c>
      <c r="Q985" s="278">
        <f t="shared" si="401"/>
        <v>146.34146341463415</v>
      </c>
      <c r="R985" s="278">
        <f t="shared" si="402"/>
        <v>180</v>
      </c>
      <c r="T985" s="306"/>
      <c r="U985" s="306">
        <f t="shared" si="405"/>
        <v>0</v>
      </c>
      <c r="V985" s="306" t="b">
        <f t="shared" si="400"/>
        <v>0</v>
      </c>
      <c r="W985" s="306">
        <f t="shared" si="398"/>
        <v>180</v>
      </c>
      <c r="X985" s="306">
        <f t="shared" si="403"/>
        <v>180</v>
      </c>
      <c r="Y985" s="278">
        <f t="shared" si="404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6"/>
        <v>160</v>
      </c>
      <c r="J986" s="304">
        <f t="shared" si="397"/>
        <v>196.8</v>
      </c>
      <c r="L986" s="305">
        <v>1</v>
      </c>
      <c r="M986" s="305">
        <f t="shared" si="399"/>
        <v>0</v>
      </c>
      <c r="N986" s="305">
        <f t="shared" si="393"/>
        <v>160</v>
      </c>
      <c r="O986" s="305">
        <f t="shared" si="406"/>
        <v>160</v>
      </c>
      <c r="Q986" s="278">
        <f t="shared" si="401"/>
        <v>195.1219512195122</v>
      </c>
      <c r="R986" s="278">
        <f t="shared" si="402"/>
        <v>240</v>
      </c>
      <c r="T986" s="306"/>
      <c r="U986" s="306">
        <f t="shared" si="405"/>
        <v>0</v>
      </c>
      <c r="V986" s="306" t="b">
        <f t="shared" si="400"/>
        <v>0</v>
      </c>
      <c r="W986" s="306">
        <f t="shared" si="398"/>
        <v>240</v>
      </c>
      <c r="X986" s="306">
        <f t="shared" si="403"/>
        <v>240</v>
      </c>
      <c r="Y986" s="278">
        <f t="shared" si="404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6"/>
        <v>320</v>
      </c>
      <c r="J987" s="304">
        <f t="shared" si="397"/>
        <v>393.6</v>
      </c>
      <c r="L987" s="305">
        <v>1</v>
      </c>
      <c r="M987" s="305">
        <f t="shared" si="399"/>
        <v>0</v>
      </c>
      <c r="N987" s="305">
        <f t="shared" si="393"/>
        <v>320</v>
      </c>
      <c r="O987" s="305">
        <f t="shared" si="406"/>
        <v>320</v>
      </c>
      <c r="Q987" s="278">
        <f t="shared" si="401"/>
        <v>390.2439024390244</v>
      </c>
      <c r="R987" s="278">
        <f t="shared" si="402"/>
        <v>480</v>
      </c>
      <c r="T987" s="306"/>
      <c r="U987" s="306">
        <f t="shared" si="405"/>
        <v>0</v>
      </c>
      <c r="V987" s="306" t="b">
        <f t="shared" si="400"/>
        <v>0</v>
      </c>
      <c r="W987" s="306">
        <f t="shared" si="398"/>
        <v>480</v>
      </c>
      <c r="X987" s="306">
        <f t="shared" si="403"/>
        <v>480</v>
      </c>
      <c r="Y987" s="278">
        <f t="shared" si="404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6"/>
        <v>40</v>
      </c>
      <c r="J988" s="304">
        <f t="shared" si="397"/>
        <v>49.2</v>
      </c>
      <c r="L988" s="305">
        <v>1</v>
      </c>
      <c r="M988" s="305">
        <f t="shared" si="399"/>
        <v>0</v>
      </c>
      <c r="N988" s="305">
        <f t="shared" si="393"/>
        <v>40</v>
      </c>
      <c r="O988" s="305">
        <f t="shared" si="406"/>
        <v>40</v>
      </c>
      <c r="Q988" s="278">
        <f t="shared" si="401"/>
        <v>48.780487804878049</v>
      </c>
      <c r="R988" s="278">
        <f t="shared" si="402"/>
        <v>60</v>
      </c>
      <c r="T988" s="306"/>
      <c r="U988" s="306">
        <f t="shared" si="405"/>
        <v>0</v>
      </c>
      <c r="V988" s="306" t="b">
        <f t="shared" si="400"/>
        <v>0</v>
      </c>
      <c r="W988" s="306">
        <f t="shared" si="398"/>
        <v>60</v>
      </c>
      <c r="X988" s="306">
        <f t="shared" si="403"/>
        <v>60</v>
      </c>
      <c r="Y988" s="278">
        <f t="shared" si="404"/>
        <v>48.780487804878049</v>
      </c>
      <c r="Z988" s="276"/>
      <c r="AA988" s="276"/>
    </row>
    <row r="989" spans="1:27" s="331" customFormat="1" ht="38.5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6"/>
        <v>40</v>
      </c>
      <c r="J989" s="304">
        <f t="shared" si="397"/>
        <v>49.2</v>
      </c>
      <c r="K989" s="305"/>
      <c r="L989" s="305">
        <v>1</v>
      </c>
      <c r="M989" s="305">
        <f t="shared" si="399"/>
        <v>0</v>
      </c>
      <c r="N989" s="305">
        <f t="shared" si="393"/>
        <v>40</v>
      </c>
      <c r="O989" s="305">
        <f t="shared" si="406"/>
        <v>40</v>
      </c>
      <c r="Q989" s="278">
        <f t="shared" si="401"/>
        <v>0</v>
      </c>
      <c r="R989" s="278">
        <f t="shared" si="402"/>
        <v>0</v>
      </c>
      <c r="T989" s="332"/>
      <c r="U989" s="306">
        <f t="shared" si="405"/>
        <v>0</v>
      </c>
      <c r="V989" s="306" t="b">
        <f t="shared" si="400"/>
        <v>0</v>
      </c>
      <c r="W989" s="306"/>
      <c r="X989" s="306">
        <f t="shared" si="403"/>
        <v>0</v>
      </c>
      <c r="Y989" s="278">
        <f t="shared" si="404"/>
        <v>0</v>
      </c>
      <c r="Z989" s="276"/>
      <c r="AA989" s="276"/>
    </row>
    <row r="990" spans="1:27" ht="16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T990" s="278"/>
      <c r="U990" s="278">
        <f t="shared" si="405"/>
        <v>0</v>
      </c>
      <c r="V990" s="278" t="b">
        <f t="shared" si="400"/>
        <v>0</v>
      </c>
      <c r="W990" s="278"/>
      <c r="X990" s="278">
        <f t="shared" si="403"/>
        <v>0</v>
      </c>
      <c r="Y990" s="278">
        <f t="shared" si="404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7">O991</f>
        <v>720</v>
      </c>
      <c r="J991" s="234">
        <f t="shared" ref="J991:J992" si="408">I991*1.23</f>
        <v>885.6</v>
      </c>
      <c r="K991">
        <v>16</v>
      </c>
      <c r="L991">
        <v>4</v>
      </c>
      <c r="M991">
        <f t="shared" si="399"/>
        <v>560</v>
      </c>
      <c r="N991">
        <f t="shared" si="393"/>
        <v>160</v>
      </c>
      <c r="O991">
        <f t="shared" si="406"/>
        <v>720</v>
      </c>
      <c r="Q991" s="278">
        <f t="shared" si="401"/>
        <v>1908.7317073170734</v>
      </c>
      <c r="R991" s="278">
        <f t="shared" si="402"/>
        <v>2347.7400000000002</v>
      </c>
      <c r="T991" s="278">
        <v>702.58</v>
      </c>
      <c r="U991" s="278">
        <f t="shared" si="405"/>
        <v>2107.7400000000002</v>
      </c>
      <c r="V991" s="278">
        <f t="shared" si="400"/>
        <v>240</v>
      </c>
      <c r="W991" s="278"/>
      <c r="X991" s="278">
        <f t="shared" si="403"/>
        <v>2347.7400000000002</v>
      </c>
      <c r="Y991" s="278">
        <f t="shared" si="404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7"/>
        <v>160</v>
      </c>
      <c r="J992" s="234">
        <f t="shared" si="408"/>
        <v>196.8</v>
      </c>
      <c r="L992">
        <v>4</v>
      </c>
      <c r="M992">
        <f t="shared" si="399"/>
        <v>0</v>
      </c>
      <c r="N992">
        <f t="shared" si="393"/>
        <v>160</v>
      </c>
      <c r="O992">
        <f t="shared" si="406"/>
        <v>160</v>
      </c>
      <c r="Q992" s="278">
        <f t="shared" si="401"/>
        <v>903.1219512195122</v>
      </c>
      <c r="R992" s="278">
        <f t="shared" si="402"/>
        <v>1110.8399999999999</v>
      </c>
      <c r="T992" s="278">
        <v>290.27999999999997</v>
      </c>
      <c r="U992" s="278">
        <f t="shared" si="405"/>
        <v>870.83999999999992</v>
      </c>
      <c r="V992" s="278">
        <f t="shared" si="400"/>
        <v>240</v>
      </c>
      <c r="W992" s="278"/>
      <c r="X992" s="278">
        <f t="shared" si="403"/>
        <v>1110.8399999999999</v>
      </c>
      <c r="Y992" s="278">
        <f t="shared" si="404"/>
        <v>903.1219512195122</v>
      </c>
      <c r="Z992" s="276"/>
      <c r="AA992" s="276"/>
    </row>
    <row r="993" spans="1:27" ht="13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9"/>
        <v>0</v>
      </c>
      <c r="N993">
        <f t="shared" si="393"/>
        <v>0</v>
      </c>
      <c r="O993">
        <f t="shared" si="406"/>
        <v>0</v>
      </c>
      <c r="Q993" s="278">
        <f t="shared" si="401"/>
        <v>0</v>
      </c>
      <c r="R993" s="278">
        <f t="shared" si="402"/>
        <v>0</v>
      </c>
      <c r="T993" s="278"/>
      <c r="U993" s="278">
        <f t="shared" si="405"/>
        <v>0</v>
      </c>
      <c r="V993" s="278" t="b">
        <f t="shared" si="400"/>
        <v>0</v>
      </c>
      <c r="W993" s="278"/>
      <c r="X993" s="278">
        <f t="shared" si="403"/>
        <v>0</v>
      </c>
      <c r="Y993" s="278">
        <f t="shared" si="404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9">O994</f>
        <v>40</v>
      </c>
      <c r="J994" s="304">
        <f t="shared" ref="J994:J1024" si="410">I994*1.23</f>
        <v>49.2</v>
      </c>
      <c r="L994" s="305">
        <v>1</v>
      </c>
      <c r="M994" s="305">
        <f t="shared" si="399"/>
        <v>0</v>
      </c>
      <c r="N994" s="305">
        <f t="shared" si="393"/>
        <v>40</v>
      </c>
      <c r="O994" s="305">
        <f t="shared" si="406"/>
        <v>40</v>
      </c>
      <c r="Q994" s="278">
        <f t="shared" si="401"/>
        <v>48.780487804878049</v>
      </c>
      <c r="R994" s="278">
        <f t="shared" si="402"/>
        <v>60</v>
      </c>
      <c r="T994" s="306"/>
      <c r="U994" s="306">
        <f t="shared" si="405"/>
        <v>0</v>
      </c>
      <c r="V994" s="306" t="b">
        <f t="shared" si="400"/>
        <v>0</v>
      </c>
      <c r="W994" s="306">
        <f t="shared" ref="W994:W1024" si="411">G994*$AD$4*$AD$7</f>
        <v>60</v>
      </c>
      <c r="X994" s="306">
        <f t="shared" si="403"/>
        <v>60</v>
      </c>
      <c r="Y994" s="278">
        <f t="shared" si="404"/>
        <v>48.780487804878049</v>
      </c>
      <c r="Z994" s="276"/>
      <c r="AA994" s="276"/>
    </row>
    <row r="995" spans="1:27" s="305" customFormat="1" ht="13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9"/>
        <v>40</v>
      </c>
      <c r="J995" s="304">
        <f t="shared" si="410"/>
        <v>49.2</v>
      </c>
      <c r="L995" s="305">
        <v>1</v>
      </c>
      <c r="M995" s="305">
        <f t="shared" si="399"/>
        <v>0</v>
      </c>
      <c r="N995" s="305">
        <f t="shared" si="393"/>
        <v>40</v>
      </c>
      <c r="O995" s="305">
        <f t="shared" si="406"/>
        <v>40</v>
      </c>
      <c r="Q995" s="278">
        <f t="shared" si="401"/>
        <v>48.780487804878049</v>
      </c>
      <c r="R995" s="278">
        <f t="shared" si="402"/>
        <v>60</v>
      </c>
      <c r="T995" s="306"/>
      <c r="U995" s="306">
        <f t="shared" si="405"/>
        <v>0</v>
      </c>
      <c r="V995" s="306" t="b">
        <f t="shared" si="400"/>
        <v>0</v>
      </c>
      <c r="W995" s="306">
        <f t="shared" si="411"/>
        <v>60</v>
      </c>
      <c r="X995" s="306">
        <f t="shared" si="403"/>
        <v>60</v>
      </c>
      <c r="Y995" s="278">
        <f t="shared" si="404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9"/>
        <v>40</v>
      </c>
      <c r="J996" s="304">
        <f t="shared" si="410"/>
        <v>49.2</v>
      </c>
      <c r="L996" s="305">
        <v>1</v>
      </c>
      <c r="M996" s="305">
        <f t="shared" si="399"/>
        <v>0</v>
      </c>
      <c r="N996" s="305">
        <f t="shared" si="393"/>
        <v>40</v>
      </c>
      <c r="O996" s="305">
        <f t="shared" si="406"/>
        <v>40</v>
      </c>
      <c r="Q996" s="278">
        <f t="shared" si="401"/>
        <v>48.780487804878049</v>
      </c>
      <c r="R996" s="278">
        <f t="shared" si="402"/>
        <v>60</v>
      </c>
      <c r="T996" s="306"/>
      <c r="U996" s="306">
        <f t="shared" si="405"/>
        <v>0</v>
      </c>
      <c r="V996" s="306" t="b">
        <f t="shared" si="400"/>
        <v>0</v>
      </c>
      <c r="W996" s="306">
        <f t="shared" si="411"/>
        <v>60</v>
      </c>
      <c r="X996" s="306">
        <f t="shared" si="403"/>
        <v>60</v>
      </c>
      <c r="Y996" s="278">
        <f t="shared" si="404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9"/>
        <v>40</v>
      </c>
      <c r="J997" s="304">
        <f t="shared" si="410"/>
        <v>49.2</v>
      </c>
      <c r="L997" s="305">
        <v>1</v>
      </c>
      <c r="M997" s="305">
        <f t="shared" si="399"/>
        <v>0</v>
      </c>
      <c r="N997" s="305">
        <f t="shared" si="393"/>
        <v>40</v>
      </c>
      <c r="O997" s="305">
        <f t="shared" si="406"/>
        <v>40</v>
      </c>
      <c r="Q997" s="278">
        <f t="shared" si="401"/>
        <v>48.780487804878049</v>
      </c>
      <c r="R997" s="278">
        <f t="shared" si="402"/>
        <v>60</v>
      </c>
      <c r="T997" s="306"/>
      <c r="U997" s="306">
        <f t="shared" si="405"/>
        <v>0</v>
      </c>
      <c r="V997" s="306" t="b">
        <f t="shared" si="400"/>
        <v>0</v>
      </c>
      <c r="W997" s="306">
        <f t="shared" si="411"/>
        <v>60</v>
      </c>
      <c r="X997" s="306">
        <f t="shared" si="403"/>
        <v>60</v>
      </c>
      <c r="Y997" s="278">
        <f t="shared" si="404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9"/>
        <v>80</v>
      </c>
      <c r="J998" s="304">
        <f t="shared" si="410"/>
        <v>98.4</v>
      </c>
      <c r="L998" s="305">
        <v>1</v>
      </c>
      <c r="M998" s="305">
        <f t="shared" si="399"/>
        <v>0</v>
      </c>
      <c r="N998" s="305">
        <f t="shared" si="393"/>
        <v>80</v>
      </c>
      <c r="O998" s="305">
        <f t="shared" si="406"/>
        <v>80</v>
      </c>
      <c r="Q998" s="278">
        <f t="shared" si="401"/>
        <v>97.560975609756099</v>
      </c>
      <c r="R998" s="278">
        <f t="shared" si="402"/>
        <v>120</v>
      </c>
      <c r="T998" s="306"/>
      <c r="U998" s="306">
        <f t="shared" si="405"/>
        <v>0</v>
      </c>
      <c r="V998" s="306" t="b">
        <f t="shared" si="400"/>
        <v>0</v>
      </c>
      <c r="W998" s="306">
        <f t="shared" si="411"/>
        <v>120</v>
      </c>
      <c r="X998" s="306">
        <f t="shared" si="403"/>
        <v>120</v>
      </c>
      <c r="Y998" s="278">
        <f t="shared" si="404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9"/>
        <v>40</v>
      </c>
      <c r="J999" s="304">
        <f t="shared" si="410"/>
        <v>49.2</v>
      </c>
      <c r="L999" s="305">
        <v>1</v>
      </c>
      <c r="M999" s="305">
        <f t="shared" si="399"/>
        <v>0</v>
      </c>
      <c r="N999" s="305">
        <f t="shared" si="393"/>
        <v>40</v>
      </c>
      <c r="O999" s="305">
        <f t="shared" si="406"/>
        <v>40</v>
      </c>
      <c r="Q999" s="278">
        <f t="shared" si="401"/>
        <v>48.780487804878049</v>
      </c>
      <c r="R999" s="278">
        <f t="shared" si="402"/>
        <v>60</v>
      </c>
      <c r="T999" s="306"/>
      <c r="U999" s="306">
        <f t="shared" si="405"/>
        <v>0</v>
      </c>
      <c r="V999" s="306" t="b">
        <f t="shared" si="400"/>
        <v>0</v>
      </c>
      <c r="W999" s="306">
        <f t="shared" si="411"/>
        <v>60</v>
      </c>
      <c r="X999" s="306">
        <f t="shared" si="403"/>
        <v>60</v>
      </c>
      <c r="Y999" s="278">
        <f t="shared" si="404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9"/>
        <v>40</v>
      </c>
      <c r="J1000" s="304">
        <f t="shared" si="410"/>
        <v>49.2</v>
      </c>
      <c r="L1000" s="305">
        <v>1</v>
      </c>
      <c r="M1000" s="305">
        <f t="shared" si="399"/>
        <v>0</v>
      </c>
      <c r="N1000" s="305">
        <f t="shared" si="393"/>
        <v>40</v>
      </c>
      <c r="O1000" s="305">
        <f t="shared" si="406"/>
        <v>40</v>
      </c>
      <c r="Q1000" s="278">
        <f t="shared" si="401"/>
        <v>48.780487804878049</v>
      </c>
      <c r="R1000" s="278">
        <f t="shared" si="402"/>
        <v>60</v>
      </c>
      <c r="T1000" s="306"/>
      <c r="U1000" s="306">
        <f t="shared" si="405"/>
        <v>0</v>
      </c>
      <c r="V1000" s="306" t="b">
        <f t="shared" si="400"/>
        <v>0</v>
      </c>
      <c r="W1000" s="306">
        <f t="shared" si="411"/>
        <v>60</v>
      </c>
      <c r="X1000" s="306">
        <f t="shared" si="403"/>
        <v>60</v>
      </c>
      <c r="Y1000" s="278">
        <f t="shared" si="404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9"/>
        <v>40</v>
      </c>
      <c r="J1001" s="304">
        <f t="shared" si="410"/>
        <v>49.2</v>
      </c>
      <c r="L1001" s="305">
        <v>1</v>
      </c>
      <c r="M1001" s="305">
        <f t="shared" si="399"/>
        <v>0</v>
      </c>
      <c r="N1001" s="305">
        <f t="shared" si="393"/>
        <v>40</v>
      </c>
      <c r="O1001" s="305">
        <f t="shared" si="406"/>
        <v>40</v>
      </c>
      <c r="Q1001" s="278">
        <f t="shared" si="401"/>
        <v>48.780487804878049</v>
      </c>
      <c r="R1001" s="278">
        <f t="shared" si="402"/>
        <v>60</v>
      </c>
      <c r="T1001" s="306"/>
      <c r="U1001" s="306">
        <f t="shared" si="405"/>
        <v>0</v>
      </c>
      <c r="V1001" s="306" t="b">
        <f t="shared" si="400"/>
        <v>0</v>
      </c>
      <c r="W1001" s="306">
        <f t="shared" si="411"/>
        <v>60</v>
      </c>
      <c r="X1001" s="306">
        <f t="shared" si="403"/>
        <v>60</v>
      </c>
      <c r="Y1001" s="278">
        <f t="shared" si="404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9"/>
        <v>40</v>
      </c>
      <c r="J1002" s="304">
        <f t="shared" si="410"/>
        <v>49.2</v>
      </c>
      <c r="L1002" s="305">
        <v>1</v>
      </c>
      <c r="M1002" s="305">
        <f t="shared" si="399"/>
        <v>0</v>
      </c>
      <c r="N1002" s="305">
        <f t="shared" si="393"/>
        <v>40</v>
      </c>
      <c r="O1002" s="305">
        <f t="shared" si="406"/>
        <v>40</v>
      </c>
      <c r="Q1002" s="278">
        <f t="shared" si="401"/>
        <v>48.780487804878049</v>
      </c>
      <c r="R1002" s="278">
        <f t="shared" si="402"/>
        <v>60</v>
      </c>
      <c r="T1002" s="306"/>
      <c r="U1002" s="306">
        <f t="shared" si="405"/>
        <v>0</v>
      </c>
      <c r="V1002" s="306" t="b">
        <f t="shared" si="400"/>
        <v>0</v>
      </c>
      <c r="W1002" s="306">
        <f t="shared" si="411"/>
        <v>60</v>
      </c>
      <c r="X1002" s="306">
        <f t="shared" si="403"/>
        <v>60</v>
      </c>
      <c r="Y1002" s="278">
        <f t="shared" si="404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9"/>
        <v>40</v>
      </c>
      <c r="J1003" s="304">
        <f t="shared" si="410"/>
        <v>49.2</v>
      </c>
      <c r="L1003" s="305">
        <v>1</v>
      </c>
      <c r="M1003" s="305">
        <f t="shared" si="399"/>
        <v>0</v>
      </c>
      <c r="N1003" s="305">
        <f t="shared" si="393"/>
        <v>40</v>
      </c>
      <c r="O1003" s="305">
        <f t="shared" si="406"/>
        <v>40</v>
      </c>
      <c r="Q1003" s="278">
        <f t="shared" si="401"/>
        <v>48.780487804878049</v>
      </c>
      <c r="R1003" s="278">
        <f t="shared" si="402"/>
        <v>60</v>
      </c>
      <c r="T1003" s="306"/>
      <c r="U1003" s="306">
        <f t="shared" si="405"/>
        <v>0</v>
      </c>
      <c r="V1003" s="306" t="b">
        <f t="shared" si="400"/>
        <v>0</v>
      </c>
      <c r="W1003" s="306">
        <f t="shared" si="411"/>
        <v>60</v>
      </c>
      <c r="X1003" s="306">
        <f t="shared" si="403"/>
        <v>60</v>
      </c>
      <c r="Y1003" s="278">
        <f t="shared" si="404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9"/>
        <v>40</v>
      </c>
      <c r="J1004" s="304">
        <f t="shared" si="410"/>
        <v>49.2</v>
      </c>
      <c r="L1004" s="305">
        <v>1</v>
      </c>
      <c r="M1004" s="305">
        <f t="shared" si="399"/>
        <v>0</v>
      </c>
      <c r="N1004" s="305">
        <f t="shared" si="393"/>
        <v>40</v>
      </c>
      <c r="O1004" s="305">
        <f t="shared" si="406"/>
        <v>40</v>
      </c>
      <c r="Q1004" s="278">
        <f t="shared" si="401"/>
        <v>48.780487804878049</v>
      </c>
      <c r="R1004" s="278">
        <f t="shared" si="402"/>
        <v>60</v>
      </c>
      <c r="T1004" s="306"/>
      <c r="U1004" s="306">
        <f t="shared" si="405"/>
        <v>0</v>
      </c>
      <c r="V1004" s="306" t="b">
        <f t="shared" si="400"/>
        <v>0</v>
      </c>
      <c r="W1004" s="306">
        <f t="shared" si="411"/>
        <v>60</v>
      </c>
      <c r="X1004" s="306">
        <f t="shared" si="403"/>
        <v>60</v>
      </c>
      <c r="Y1004" s="278">
        <f t="shared" si="404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9"/>
        <v>40</v>
      </c>
      <c r="J1005" s="304">
        <f t="shared" si="410"/>
        <v>49.2</v>
      </c>
      <c r="L1005" s="305">
        <v>1</v>
      </c>
      <c r="M1005" s="305">
        <f t="shared" si="399"/>
        <v>0</v>
      </c>
      <c r="N1005" s="305">
        <f t="shared" si="393"/>
        <v>40</v>
      </c>
      <c r="O1005" s="305">
        <f t="shared" si="406"/>
        <v>40</v>
      </c>
      <c r="Q1005" s="278">
        <f t="shared" si="401"/>
        <v>48.780487804878049</v>
      </c>
      <c r="R1005" s="278">
        <f t="shared" si="402"/>
        <v>60</v>
      </c>
      <c r="T1005" s="306"/>
      <c r="U1005" s="306">
        <f t="shared" si="405"/>
        <v>0</v>
      </c>
      <c r="V1005" s="306" t="b">
        <f t="shared" si="400"/>
        <v>0</v>
      </c>
      <c r="W1005" s="306">
        <f t="shared" si="411"/>
        <v>60</v>
      </c>
      <c r="X1005" s="306">
        <f t="shared" si="403"/>
        <v>60</v>
      </c>
      <c r="Y1005" s="278">
        <f t="shared" si="404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9"/>
        <v>40</v>
      </c>
      <c r="J1006" s="304">
        <f t="shared" si="410"/>
        <v>49.2</v>
      </c>
      <c r="L1006" s="305">
        <v>1</v>
      </c>
      <c r="M1006" s="305">
        <f t="shared" si="399"/>
        <v>0</v>
      </c>
      <c r="N1006" s="305">
        <f t="shared" si="393"/>
        <v>40</v>
      </c>
      <c r="O1006" s="305">
        <f t="shared" si="406"/>
        <v>40</v>
      </c>
      <c r="Q1006" s="278">
        <f t="shared" si="401"/>
        <v>48.780487804878049</v>
      </c>
      <c r="R1006" s="278">
        <f t="shared" si="402"/>
        <v>60</v>
      </c>
      <c r="T1006" s="306"/>
      <c r="U1006" s="306">
        <f t="shared" si="405"/>
        <v>0</v>
      </c>
      <c r="V1006" s="306" t="b">
        <f t="shared" si="400"/>
        <v>0</v>
      </c>
      <c r="W1006" s="306">
        <f t="shared" si="411"/>
        <v>60</v>
      </c>
      <c r="X1006" s="306">
        <f t="shared" si="403"/>
        <v>60</v>
      </c>
      <c r="Y1006" s="278">
        <f t="shared" si="404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9"/>
        <v>40</v>
      </c>
      <c r="J1007" s="304">
        <f t="shared" si="410"/>
        <v>49.2</v>
      </c>
      <c r="L1007" s="305">
        <v>1</v>
      </c>
      <c r="M1007" s="305">
        <f t="shared" si="399"/>
        <v>0</v>
      </c>
      <c r="N1007" s="305">
        <f t="shared" si="393"/>
        <v>40</v>
      </c>
      <c r="O1007" s="305">
        <f t="shared" si="406"/>
        <v>40</v>
      </c>
      <c r="Q1007" s="278">
        <f t="shared" si="401"/>
        <v>48.780487804878049</v>
      </c>
      <c r="R1007" s="278">
        <f t="shared" si="402"/>
        <v>60</v>
      </c>
      <c r="T1007" s="306"/>
      <c r="U1007" s="306">
        <f t="shared" si="405"/>
        <v>0</v>
      </c>
      <c r="V1007" s="306" t="b">
        <f t="shared" si="400"/>
        <v>0</v>
      </c>
      <c r="W1007" s="306">
        <f t="shared" si="411"/>
        <v>60</v>
      </c>
      <c r="X1007" s="306">
        <f t="shared" si="403"/>
        <v>60</v>
      </c>
      <c r="Y1007" s="278">
        <f t="shared" si="404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9"/>
        <v>40</v>
      </c>
      <c r="J1008" s="304">
        <f t="shared" si="410"/>
        <v>49.2</v>
      </c>
      <c r="L1008" s="305">
        <v>1</v>
      </c>
      <c r="M1008" s="305">
        <f t="shared" si="399"/>
        <v>0</v>
      </c>
      <c r="N1008" s="305">
        <f t="shared" si="393"/>
        <v>40</v>
      </c>
      <c r="O1008" s="305">
        <f t="shared" si="406"/>
        <v>40</v>
      </c>
      <c r="Q1008" s="278">
        <f t="shared" si="401"/>
        <v>48.780487804878049</v>
      </c>
      <c r="R1008" s="278">
        <f t="shared" si="402"/>
        <v>60</v>
      </c>
      <c r="T1008" s="306"/>
      <c r="U1008" s="306">
        <f t="shared" si="405"/>
        <v>0</v>
      </c>
      <c r="V1008" s="306" t="b">
        <f t="shared" si="400"/>
        <v>0</v>
      </c>
      <c r="W1008" s="306">
        <f t="shared" si="411"/>
        <v>60</v>
      </c>
      <c r="X1008" s="306">
        <f t="shared" si="403"/>
        <v>60</v>
      </c>
      <c r="Y1008" s="278">
        <f t="shared" si="404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9"/>
        <v>40</v>
      </c>
      <c r="J1009" s="304">
        <f t="shared" si="410"/>
        <v>49.2</v>
      </c>
      <c r="L1009" s="305">
        <v>1</v>
      </c>
      <c r="M1009" s="305">
        <f t="shared" si="399"/>
        <v>0</v>
      </c>
      <c r="N1009" s="305">
        <f t="shared" si="393"/>
        <v>40</v>
      </c>
      <c r="O1009" s="305">
        <f t="shared" si="406"/>
        <v>40</v>
      </c>
      <c r="Q1009" s="278">
        <f t="shared" si="401"/>
        <v>48.780487804878049</v>
      </c>
      <c r="R1009" s="278">
        <f t="shared" si="402"/>
        <v>60</v>
      </c>
      <c r="T1009" s="306"/>
      <c r="U1009" s="306">
        <f t="shared" si="405"/>
        <v>0</v>
      </c>
      <c r="V1009" s="306" t="b">
        <f t="shared" si="400"/>
        <v>0</v>
      </c>
      <c r="W1009" s="306">
        <f t="shared" si="411"/>
        <v>60</v>
      </c>
      <c r="X1009" s="306">
        <f t="shared" si="403"/>
        <v>60</v>
      </c>
      <c r="Y1009" s="278">
        <f t="shared" si="404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9"/>
        <v>80</v>
      </c>
      <c r="J1010" s="304">
        <f t="shared" si="410"/>
        <v>98.4</v>
      </c>
      <c r="L1010" s="305">
        <v>1</v>
      </c>
      <c r="M1010" s="305">
        <f t="shared" si="399"/>
        <v>0</v>
      </c>
      <c r="N1010" s="305">
        <f t="shared" si="393"/>
        <v>80</v>
      </c>
      <c r="O1010" s="305">
        <f t="shared" si="406"/>
        <v>80</v>
      </c>
      <c r="Q1010" s="278">
        <f t="shared" si="401"/>
        <v>97.560975609756099</v>
      </c>
      <c r="R1010" s="278">
        <f t="shared" si="402"/>
        <v>120</v>
      </c>
      <c r="T1010" s="306"/>
      <c r="U1010" s="306">
        <f t="shared" si="405"/>
        <v>0</v>
      </c>
      <c r="V1010" s="306" t="b">
        <f t="shared" si="400"/>
        <v>0</v>
      </c>
      <c r="W1010" s="306">
        <f t="shared" si="411"/>
        <v>120</v>
      </c>
      <c r="X1010" s="306">
        <f t="shared" si="403"/>
        <v>120</v>
      </c>
      <c r="Y1010" s="278">
        <f t="shared" si="404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9"/>
        <v>40</v>
      </c>
      <c r="J1011" s="304">
        <f t="shared" si="410"/>
        <v>49.2</v>
      </c>
      <c r="L1011" s="305">
        <v>1</v>
      </c>
      <c r="M1011" s="305">
        <f t="shared" si="399"/>
        <v>0</v>
      </c>
      <c r="N1011" s="305">
        <f t="shared" si="393"/>
        <v>40</v>
      </c>
      <c r="O1011" s="305">
        <f t="shared" si="406"/>
        <v>40</v>
      </c>
      <c r="Q1011" s="278">
        <f t="shared" si="401"/>
        <v>48.780487804878049</v>
      </c>
      <c r="R1011" s="278">
        <f t="shared" si="402"/>
        <v>60</v>
      </c>
      <c r="T1011" s="306"/>
      <c r="U1011" s="306">
        <f t="shared" si="405"/>
        <v>0</v>
      </c>
      <c r="V1011" s="306" t="b">
        <f t="shared" si="400"/>
        <v>0</v>
      </c>
      <c r="W1011" s="306">
        <f t="shared" si="411"/>
        <v>60</v>
      </c>
      <c r="X1011" s="306">
        <f t="shared" si="403"/>
        <v>60</v>
      </c>
      <c r="Y1011" s="278">
        <f t="shared" si="404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9"/>
        <v>40</v>
      </c>
      <c r="J1012" s="304">
        <f t="shared" si="410"/>
        <v>49.2</v>
      </c>
      <c r="L1012" s="305">
        <v>1</v>
      </c>
      <c r="M1012" s="305">
        <f t="shared" si="399"/>
        <v>0</v>
      </c>
      <c r="N1012" s="305">
        <f t="shared" si="393"/>
        <v>40</v>
      </c>
      <c r="O1012" s="305">
        <f t="shared" si="406"/>
        <v>40</v>
      </c>
      <c r="Q1012" s="278">
        <f t="shared" si="401"/>
        <v>48.780487804878049</v>
      </c>
      <c r="R1012" s="278">
        <f t="shared" si="402"/>
        <v>60</v>
      </c>
      <c r="T1012" s="306"/>
      <c r="U1012" s="306">
        <f t="shared" si="405"/>
        <v>0</v>
      </c>
      <c r="V1012" s="306" t="b">
        <f t="shared" si="400"/>
        <v>0</v>
      </c>
      <c r="W1012" s="306">
        <f t="shared" si="411"/>
        <v>60</v>
      </c>
      <c r="X1012" s="306">
        <f t="shared" si="403"/>
        <v>60</v>
      </c>
      <c r="Y1012" s="278">
        <f t="shared" si="404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9"/>
        <v>40</v>
      </c>
      <c r="J1013" s="304">
        <f t="shared" si="410"/>
        <v>49.2</v>
      </c>
      <c r="L1013" s="305">
        <v>1</v>
      </c>
      <c r="M1013" s="305">
        <f t="shared" si="399"/>
        <v>0</v>
      </c>
      <c r="N1013" s="305">
        <f t="shared" si="393"/>
        <v>40</v>
      </c>
      <c r="O1013" s="305">
        <f t="shared" si="406"/>
        <v>40</v>
      </c>
      <c r="Q1013" s="278">
        <f t="shared" si="401"/>
        <v>48.780487804878049</v>
      </c>
      <c r="R1013" s="278">
        <f t="shared" si="402"/>
        <v>60</v>
      </c>
      <c r="T1013" s="306"/>
      <c r="U1013" s="306">
        <f t="shared" si="405"/>
        <v>0</v>
      </c>
      <c r="V1013" s="306" t="b">
        <f t="shared" si="400"/>
        <v>0</v>
      </c>
      <c r="W1013" s="306">
        <f t="shared" si="411"/>
        <v>60</v>
      </c>
      <c r="X1013" s="306">
        <f t="shared" si="403"/>
        <v>60</v>
      </c>
      <c r="Y1013" s="278">
        <f t="shared" si="404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9"/>
        <v>40</v>
      </c>
      <c r="J1014" s="304">
        <f t="shared" si="410"/>
        <v>49.2</v>
      </c>
      <c r="L1014" s="305">
        <v>1</v>
      </c>
      <c r="M1014" s="305">
        <f t="shared" si="399"/>
        <v>0</v>
      </c>
      <c r="N1014" s="305">
        <f t="shared" ref="N1014:N1077" si="412">L1014*G1014*40</f>
        <v>40</v>
      </c>
      <c r="O1014" s="305">
        <f t="shared" si="406"/>
        <v>40</v>
      </c>
      <c r="Q1014" s="278">
        <f t="shared" si="401"/>
        <v>48.780487804878049</v>
      </c>
      <c r="R1014" s="278">
        <f t="shared" si="402"/>
        <v>60</v>
      </c>
      <c r="T1014" s="306"/>
      <c r="U1014" s="306">
        <f t="shared" si="405"/>
        <v>0</v>
      </c>
      <c r="V1014" s="306" t="b">
        <f t="shared" si="400"/>
        <v>0</v>
      </c>
      <c r="W1014" s="306">
        <f t="shared" si="411"/>
        <v>60</v>
      </c>
      <c r="X1014" s="306">
        <f t="shared" si="403"/>
        <v>60</v>
      </c>
      <c r="Y1014" s="278">
        <f t="shared" si="404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9"/>
        <v>40</v>
      </c>
      <c r="J1015" s="304">
        <f t="shared" si="410"/>
        <v>49.2</v>
      </c>
      <c r="L1015" s="305">
        <v>1</v>
      </c>
      <c r="M1015" s="305">
        <f t="shared" si="399"/>
        <v>0</v>
      </c>
      <c r="N1015" s="305">
        <f t="shared" si="412"/>
        <v>40</v>
      </c>
      <c r="O1015" s="305">
        <f t="shared" si="406"/>
        <v>40</v>
      </c>
      <c r="Q1015" s="278">
        <f t="shared" si="401"/>
        <v>48.780487804878049</v>
      </c>
      <c r="R1015" s="278">
        <f t="shared" si="402"/>
        <v>60</v>
      </c>
      <c r="T1015" s="306"/>
      <c r="U1015" s="306">
        <f t="shared" si="405"/>
        <v>0</v>
      </c>
      <c r="V1015" s="306" t="b">
        <f t="shared" si="400"/>
        <v>0</v>
      </c>
      <c r="W1015" s="306">
        <f t="shared" si="411"/>
        <v>60</v>
      </c>
      <c r="X1015" s="306">
        <f t="shared" si="403"/>
        <v>60</v>
      </c>
      <c r="Y1015" s="278">
        <f t="shared" si="404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9"/>
        <v>40</v>
      </c>
      <c r="J1016" s="304">
        <f t="shared" si="410"/>
        <v>49.2</v>
      </c>
      <c r="L1016" s="305">
        <v>1</v>
      </c>
      <c r="M1016" s="305">
        <f t="shared" si="399"/>
        <v>0</v>
      </c>
      <c r="N1016" s="305">
        <f t="shared" si="412"/>
        <v>40</v>
      </c>
      <c r="O1016" s="305">
        <f t="shared" si="406"/>
        <v>40</v>
      </c>
      <c r="Q1016" s="278">
        <f t="shared" si="401"/>
        <v>48.780487804878049</v>
      </c>
      <c r="R1016" s="278">
        <f t="shared" si="402"/>
        <v>60</v>
      </c>
      <c r="T1016" s="306"/>
      <c r="U1016" s="306">
        <f t="shared" si="405"/>
        <v>0</v>
      </c>
      <c r="V1016" s="306" t="b">
        <f t="shared" si="400"/>
        <v>0</v>
      </c>
      <c r="W1016" s="306">
        <f t="shared" si="411"/>
        <v>60</v>
      </c>
      <c r="X1016" s="306">
        <f t="shared" si="403"/>
        <v>60</v>
      </c>
      <c r="Y1016" s="278">
        <f t="shared" si="404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9"/>
        <v>40</v>
      </c>
      <c r="J1017" s="304">
        <f t="shared" si="410"/>
        <v>49.2</v>
      </c>
      <c r="L1017" s="305">
        <v>1</v>
      </c>
      <c r="M1017" s="305">
        <f t="shared" si="399"/>
        <v>0</v>
      </c>
      <c r="N1017" s="305">
        <f t="shared" si="412"/>
        <v>40</v>
      </c>
      <c r="O1017" s="305">
        <f t="shared" si="406"/>
        <v>40</v>
      </c>
      <c r="Q1017" s="278">
        <f t="shared" si="401"/>
        <v>48.780487804878049</v>
      </c>
      <c r="R1017" s="278">
        <f t="shared" si="402"/>
        <v>60</v>
      </c>
      <c r="T1017" s="306"/>
      <c r="U1017" s="306">
        <f t="shared" si="405"/>
        <v>0</v>
      </c>
      <c r="V1017" s="306" t="b">
        <f t="shared" si="400"/>
        <v>0</v>
      </c>
      <c r="W1017" s="306">
        <f t="shared" si="411"/>
        <v>60</v>
      </c>
      <c r="X1017" s="306">
        <f t="shared" si="403"/>
        <v>60</v>
      </c>
      <c r="Y1017" s="278">
        <f t="shared" si="404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9"/>
        <v>40</v>
      </c>
      <c r="J1018" s="304">
        <f t="shared" si="410"/>
        <v>49.2</v>
      </c>
      <c r="L1018" s="305">
        <v>1</v>
      </c>
      <c r="M1018" s="305">
        <f t="shared" si="399"/>
        <v>0</v>
      </c>
      <c r="N1018" s="305">
        <f t="shared" si="412"/>
        <v>40</v>
      </c>
      <c r="O1018" s="305">
        <f t="shared" si="406"/>
        <v>40</v>
      </c>
      <c r="Q1018" s="278">
        <f t="shared" si="401"/>
        <v>48.780487804878049</v>
      </c>
      <c r="R1018" s="278">
        <f t="shared" si="402"/>
        <v>60</v>
      </c>
      <c r="T1018" s="306"/>
      <c r="U1018" s="306">
        <f t="shared" si="405"/>
        <v>0</v>
      </c>
      <c r="V1018" s="306" t="b">
        <f t="shared" si="400"/>
        <v>0</v>
      </c>
      <c r="W1018" s="306">
        <f t="shared" si="411"/>
        <v>60</v>
      </c>
      <c r="X1018" s="306">
        <f t="shared" si="403"/>
        <v>60</v>
      </c>
      <c r="Y1018" s="278">
        <f t="shared" si="404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9"/>
        <v>40</v>
      </c>
      <c r="J1019" s="304">
        <f t="shared" si="410"/>
        <v>49.2</v>
      </c>
      <c r="L1019" s="305">
        <v>1</v>
      </c>
      <c r="M1019" s="305">
        <f t="shared" si="399"/>
        <v>0</v>
      </c>
      <c r="N1019" s="305">
        <f t="shared" si="412"/>
        <v>40</v>
      </c>
      <c r="O1019" s="305">
        <f t="shared" si="406"/>
        <v>40</v>
      </c>
      <c r="Q1019" s="278">
        <f t="shared" si="401"/>
        <v>48.780487804878049</v>
      </c>
      <c r="R1019" s="278">
        <f t="shared" si="402"/>
        <v>60</v>
      </c>
      <c r="T1019" s="306"/>
      <c r="U1019" s="306">
        <f t="shared" si="405"/>
        <v>0</v>
      </c>
      <c r="V1019" s="306" t="b">
        <f t="shared" si="400"/>
        <v>0</v>
      </c>
      <c r="W1019" s="306">
        <f t="shared" si="411"/>
        <v>60</v>
      </c>
      <c r="X1019" s="306">
        <f t="shared" si="403"/>
        <v>60</v>
      </c>
      <c r="Y1019" s="278">
        <f t="shared" si="404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9"/>
        <v>40</v>
      </c>
      <c r="J1020" s="304">
        <f t="shared" si="410"/>
        <v>49.2</v>
      </c>
      <c r="L1020" s="305">
        <v>1</v>
      </c>
      <c r="M1020" s="305">
        <f t="shared" si="399"/>
        <v>0</v>
      </c>
      <c r="N1020" s="305">
        <f t="shared" si="412"/>
        <v>40</v>
      </c>
      <c r="O1020" s="305">
        <f t="shared" si="406"/>
        <v>40</v>
      </c>
      <c r="Q1020" s="278">
        <f t="shared" si="401"/>
        <v>48.780487804878049</v>
      </c>
      <c r="R1020" s="278">
        <f t="shared" si="402"/>
        <v>60</v>
      </c>
      <c r="T1020" s="306"/>
      <c r="U1020" s="306">
        <f t="shared" si="405"/>
        <v>0</v>
      </c>
      <c r="V1020" s="306" t="b">
        <f t="shared" si="400"/>
        <v>0</v>
      </c>
      <c r="W1020" s="306">
        <f t="shared" si="411"/>
        <v>60</v>
      </c>
      <c r="X1020" s="306">
        <f t="shared" si="403"/>
        <v>60</v>
      </c>
      <c r="Y1020" s="278">
        <f t="shared" si="404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9"/>
        <v>40</v>
      </c>
      <c r="J1021" s="304">
        <f t="shared" si="410"/>
        <v>49.2</v>
      </c>
      <c r="L1021" s="305">
        <v>1</v>
      </c>
      <c r="M1021" s="305">
        <f t="shared" si="399"/>
        <v>0</v>
      </c>
      <c r="N1021" s="305">
        <f t="shared" si="412"/>
        <v>40</v>
      </c>
      <c r="O1021" s="305">
        <f t="shared" si="406"/>
        <v>40</v>
      </c>
      <c r="Q1021" s="278">
        <f t="shared" si="401"/>
        <v>48.780487804878049</v>
      </c>
      <c r="R1021" s="278">
        <f t="shared" si="402"/>
        <v>60</v>
      </c>
      <c r="T1021" s="306"/>
      <c r="U1021" s="306">
        <f t="shared" si="405"/>
        <v>0</v>
      </c>
      <c r="V1021" s="306" t="b">
        <f t="shared" si="400"/>
        <v>0</v>
      </c>
      <c r="W1021" s="306">
        <f t="shared" si="411"/>
        <v>60</v>
      </c>
      <c r="X1021" s="306">
        <f t="shared" si="403"/>
        <v>60</v>
      </c>
      <c r="Y1021" s="278">
        <f t="shared" si="404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9"/>
        <v>40</v>
      </c>
      <c r="J1022" s="304">
        <f t="shared" si="410"/>
        <v>49.2</v>
      </c>
      <c r="L1022" s="305">
        <v>1</v>
      </c>
      <c r="M1022" s="305">
        <f t="shared" si="399"/>
        <v>0</v>
      </c>
      <c r="N1022" s="305">
        <f t="shared" si="412"/>
        <v>40</v>
      </c>
      <c r="O1022" s="305">
        <f t="shared" si="406"/>
        <v>40</v>
      </c>
      <c r="Q1022" s="278">
        <f t="shared" si="401"/>
        <v>48.780487804878049</v>
      </c>
      <c r="R1022" s="278">
        <f t="shared" si="402"/>
        <v>60</v>
      </c>
      <c r="T1022" s="306"/>
      <c r="U1022" s="306">
        <f t="shared" si="405"/>
        <v>0</v>
      </c>
      <c r="V1022" s="306" t="b">
        <f t="shared" si="400"/>
        <v>0</v>
      </c>
      <c r="W1022" s="306">
        <f t="shared" si="411"/>
        <v>60</v>
      </c>
      <c r="X1022" s="306">
        <f t="shared" si="403"/>
        <v>60</v>
      </c>
      <c r="Y1022" s="278">
        <f t="shared" si="404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9"/>
        <v>40</v>
      </c>
      <c r="J1023" s="304">
        <f t="shared" si="410"/>
        <v>49.2</v>
      </c>
      <c r="L1023" s="305">
        <v>1</v>
      </c>
      <c r="M1023" s="305">
        <f t="shared" si="399"/>
        <v>0</v>
      </c>
      <c r="N1023" s="305">
        <f t="shared" si="412"/>
        <v>40</v>
      </c>
      <c r="O1023" s="305">
        <f t="shared" si="406"/>
        <v>40</v>
      </c>
      <c r="Q1023" s="278">
        <f t="shared" si="401"/>
        <v>48.780487804878049</v>
      </c>
      <c r="R1023" s="278">
        <f t="shared" si="402"/>
        <v>60</v>
      </c>
      <c r="T1023" s="306"/>
      <c r="U1023" s="306">
        <f t="shared" si="405"/>
        <v>0</v>
      </c>
      <c r="V1023" s="306" t="b">
        <f t="shared" si="400"/>
        <v>0</v>
      </c>
      <c r="W1023" s="306">
        <f t="shared" si="411"/>
        <v>60</v>
      </c>
      <c r="X1023" s="306">
        <f t="shared" si="403"/>
        <v>60</v>
      </c>
      <c r="Y1023" s="278">
        <f t="shared" si="404"/>
        <v>48.780487804878049</v>
      </c>
      <c r="Z1023" s="276"/>
      <c r="AA1023" s="276"/>
    </row>
    <row r="1024" spans="1:27" s="331" customFormat="1" ht="15.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9"/>
        <v>40</v>
      </c>
      <c r="J1024" s="304">
        <f t="shared" si="410"/>
        <v>49.2</v>
      </c>
      <c r="K1024" s="305"/>
      <c r="L1024" s="305">
        <v>1</v>
      </c>
      <c r="M1024" s="305">
        <f t="shared" si="399"/>
        <v>0</v>
      </c>
      <c r="N1024" s="305">
        <f t="shared" si="412"/>
        <v>40</v>
      </c>
      <c r="O1024" s="305">
        <f t="shared" si="406"/>
        <v>40</v>
      </c>
      <c r="Q1024" s="278">
        <f t="shared" si="401"/>
        <v>48.780487804878049</v>
      </c>
      <c r="R1024" s="278">
        <f t="shared" si="402"/>
        <v>60</v>
      </c>
      <c r="T1024" s="332"/>
      <c r="U1024" s="306">
        <f t="shared" si="405"/>
        <v>0</v>
      </c>
      <c r="V1024" s="306" t="b">
        <f t="shared" si="400"/>
        <v>0</v>
      </c>
      <c r="W1024" s="306">
        <f t="shared" si="411"/>
        <v>60</v>
      </c>
      <c r="X1024" s="306">
        <f t="shared" si="403"/>
        <v>60</v>
      </c>
      <c r="Y1024" s="278">
        <f t="shared" si="404"/>
        <v>48.780487804878049</v>
      </c>
      <c r="Z1024" s="276"/>
      <c r="AA1024" s="276"/>
    </row>
    <row r="1025" spans="1:27" ht="16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T1025" s="278"/>
      <c r="U1025" s="278">
        <f t="shared" si="405"/>
        <v>0</v>
      </c>
      <c r="V1025" s="278" t="b">
        <f t="shared" si="400"/>
        <v>0</v>
      </c>
      <c r="W1025" s="278"/>
      <c r="X1025" s="278">
        <f t="shared" si="403"/>
        <v>0</v>
      </c>
      <c r="Y1025" s="278">
        <f t="shared" si="404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3">O1026</f>
        <v>1000</v>
      </c>
      <c r="J1026" s="265">
        <f t="shared" ref="J1026" si="414">I1026*1.23</f>
        <v>1230</v>
      </c>
      <c r="K1026" s="163">
        <v>24</v>
      </c>
      <c r="L1026" s="163">
        <v>4</v>
      </c>
      <c r="M1026" s="163">
        <f t="shared" si="399"/>
        <v>840</v>
      </c>
      <c r="N1026" s="163">
        <f t="shared" si="412"/>
        <v>160</v>
      </c>
      <c r="O1026" s="163">
        <f t="shared" si="406"/>
        <v>1000</v>
      </c>
      <c r="P1026" s="163"/>
      <c r="Q1026" s="278">
        <f t="shared" si="401"/>
        <v>473.51219512195127</v>
      </c>
      <c r="R1026" s="278">
        <f t="shared" si="402"/>
        <v>582.42000000000007</v>
      </c>
      <c r="T1026" s="278">
        <v>114.14</v>
      </c>
      <c r="U1026" s="278">
        <f t="shared" si="405"/>
        <v>342.42</v>
      </c>
      <c r="V1026" s="278">
        <f t="shared" si="400"/>
        <v>240</v>
      </c>
      <c r="W1026" s="278"/>
      <c r="X1026" s="278">
        <f t="shared" si="403"/>
        <v>582.42000000000007</v>
      </c>
      <c r="Y1026" s="278">
        <f t="shared" si="404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9"/>
        <v>0</v>
      </c>
      <c r="N1027" s="163">
        <f t="shared" si="412"/>
        <v>0</v>
      </c>
      <c r="O1027" s="163">
        <f t="shared" si="406"/>
        <v>0</v>
      </c>
      <c r="P1027" s="163"/>
      <c r="Q1027" s="278">
        <f t="shared" si="401"/>
        <v>355.92682926829269</v>
      </c>
      <c r="R1027" s="278">
        <f t="shared" si="402"/>
        <v>437.79</v>
      </c>
      <c r="T1027" s="278">
        <v>65.930000000000007</v>
      </c>
      <c r="U1027" s="278">
        <f t="shared" si="405"/>
        <v>197.79000000000002</v>
      </c>
      <c r="V1027" s="278">
        <f t="shared" si="400"/>
        <v>240</v>
      </c>
      <c r="W1027" s="278"/>
      <c r="X1027" s="278">
        <f t="shared" si="403"/>
        <v>437.79</v>
      </c>
      <c r="Y1027" s="278">
        <f t="shared" si="404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9"/>
        <v>0</v>
      </c>
      <c r="N1028" s="163">
        <f t="shared" si="412"/>
        <v>0</v>
      </c>
      <c r="O1028" s="163">
        <f t="shared" si="406"/>
        <v>0</v>
      </c>
      <c r="P1028" s="163"/>
      <c r="Q1028" s="278">
        <f t="shared" si="401"/>
        <v>330.1219512195122</v>
      </c>
      <c r="R1028" s="278">
        <f t="shared" si="402"/>
        <v>406.05</v>
      </c>
      <c r="T1028" s="278">
        <v>55.35</v>
      </c>
      <c r="U1028" s="278">
        <f t="shared" si="405"/>
        <v>166.05</v>
      </c>
      <c r="V1028" s="278">
        <f t="shared" si="400"/>
        <v>240</v>
      </c>
      <c r="W1028" s="278"/>
      <c r="X1028" s="278">
        <f t="shared" si="403"/>
        <v>406.05</v>
      </c>
      <c r="Y1028" s="278">
        <f t="shared" si="404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5">O1029</f>
        <v>1280</v>
      </c>
      <c r="J1029" s="265">
        <f t="shared" ref="J1029" si="416">I1029*1.23</f>
        <v>1574.4</v>
      </c>
      <c r="K1029" s="163">
        <v>32</v>
      </c>
      <c r="L1029" s="163">
        <v>4</v>
      </c>
      <c r="M1029" s="163">
        <f t="shared" si="399"/>
        <v>1120</v>
      </c>
      <c r="N1029" s="163">
        <f t="shared" si="412"/>
        <v>160</v>
      </c>
      <c r="O1029" s="163">
        <f t="shared" si="406"/>
        <v>1280</v>
      </c>
      <c r="P1029" s="163"/>
      <c r="Q1029" s="278">
        <f t="shared" si="401"/>
        <v>1587.1219512195123</v>
      </c>
      <c r="R1029" s="278">
        <f t="shared" si="402"/>
        <v>1952.16</v>
      </c>
      <c r="T1029" s="278">
        <v>570.72</v>
      </c>
      <c r="U1029" s="278">
        <f t="shared" si="405"/>
        <v>1712.16</v>
      </c>
      <c r="V1029" s="278">
        <f t="shared" si="400"/>
        <v>240</v>
      </c>
      <c r="W1029" s="278"/>
      <c r="X1029" s="278">
        <f t="shared" si="403"/>
        <v>1952.16</v>
      </c>
      <c r="Y1029" s="278">
        <f t="shared" si="404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7">K1030*35</f>
        <v>0</v>
      </c>
      <c r="N1030">
        <f t="shared" si="412"/>
        <v>0</v>
      </c>
      <c r="O1030">
        <f t="shared" si="406"/>
        <v>0</v>
      </c>
      <c r="Q1030" s="278">
        <f t="shared" si="401"/>
        <v>0</v>
      </c>
      <c r="R1030" s="278">
        <f t="shared" si="402"/>
        <v>0</v>
      </c>
      <c r="T1030" s="278"/>
      <c r="U1030" s="278">
        <f t="shared" si="405"/>
        <v>0</v>
      </c>
      <c r="V1030" s="278" t="b">
        <f t="shared" ref="V1030:V1093" si="418">IF(U1030&gt;0,$AD$3*$AD$7)</f>
        <v>0</v>
      </c>
      <c r="W1030" s="278"/>
      <c r="X1030" s="278">
        <f t="shared" si="403"/>
        <v>0</v>
      </c>
      <c r="Y1030" s="278">
        <f t="shared" si="404"/>
        <v>0</v>
      </c>
      <c r="Z1030" s="276"/>
      <c r="AA1030" s="276"/>
    </row>
    <row r="1031" spans="1:27" ht="13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7"/>
        <v>0</v>
      </c>
      <c r="N1031">
        <f t="shared" si="412"/>
        <v>0</v>
      </c>
      <c r="O1031">
        <f t="shared" si="406"/>
        <v>0</v>
      </c>
      <c r="Q1031" s="278">
        <f t="shared" ref="Q1031:Q1094" si="419">R1031/1.23</f>
        <v>0</v>
      </c>
      <c r="R1031" s="278">
        <f t="shared" ref="R1031:R1094" si="420">X1031</f>
        <v>0</v>
      </c>
      <c r="T1031" s="278"/>
      <c r="U1031" s="278">
        <f t="shared" si="405"/>
        <v>0</v>
      </c>
      <c r="V1031" s="278" t="b">
        <f t="shared" si="418"/>
        <v>0</v>
      </c>
      <c r="W1031" s="278"/>
      <c r="X1031" s="278">
        <f t="shared" ref="X1031:X1094" si="421">V1031+U1031+W1031</f>
        <v>0</v>
      </c>
      <c r="Y1031" s="278">
        <f t="shared" ref="Y1031:Y1094" si="422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3">O1032</f>
        <v>80</v>
      </c>
      <c r="J1032" s="304">
        <f t="shared" ref="J1032:J1042" si="424">I1032*1.23</f>
        <v>98.4</v>
      </c>
      <c r="L1032" s="305">
        <v>1</v>
      </c>
      <c r="M1032" s="305">
        <f t="shared" si="417"/>
        <v>0</v>
      </c>
      <c r="N1032" s="305">
        <f t="shared" si="412"/>
        <v>80</v>
      </c>
      <c r="O1032" s="305">
        <f t="shared" si="406"/>
        <v>80</v>
      </c>
      <c r="Q1032" s="278">
        <f t="shared" si="419"/>
        <v>97.560975609756099</v>
      </c>
      <c r="R1032" s="278">
        <f t="shared" si="420"/>
        <v>120</v>
      </c>
      <c r="T1032" s="306"/>
      <c r="U1032" s="306">
        <f t="shared" ref="U1032:U1095" si="425">T1032*$AD$9</f>
        <v>0</v>
      </c>
      <c r="V1032" s="306" t="b">
        <f t="shared" si="418"/>
        <v>0</v>
      </c>
      <c r="W1032" s="306">
        <f t="shared" ref="W1032:W1042" si="426">G1032*$AD$4*$AD$7</f>
        <v>120</v>
      </c>
      <c r="X1032" s="306">
        <f t="shared" si="421"/>
        <v>120</v>
      </c>
      <c r="Y1032" s="278">
        <f t="shared" si="422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3"/>
        <v>120</v>
      </c>
      <c r="J1033" s="304">
        <f t="shared" si="424"/>
        <v>147.6</v>
      </c>
      <c r="L1033" s="305">
        <v>1</v>
      </c>
      <c r="M1033" s="305">
        <f t="shared" si="417"/>
        <v>0</v>
      </c>
      <c r="N1033" s="305">
        <f t="shared" si="412"/>
        <v>120</v>
      </c>
      <c r="O1033" s="305">
        <f t="shared" si="406"/>
        <v>120</v>
      </c>
      <c r="Q1033" s="278">
        <f t="shared" si="419"/>
        <v>146.34146341463415</v>
      </c>
      <c r="R1033" s="278">
        <f t="shared" si="420"/>
        <v>180</v>
      </c>
      <c r="T1033" s="306"/>
      <c r="U1033" s="306">
        <f t="shared" si="425"/>
        <v>0</v>
      </c>
      <c r="V1033" s="306" t="b">
        <f t="shared" si="418"/>
        <v>0</v>
      </c>
      <c r="W1033" s="306">
        <f t="shared" si="426"/>
        <v>180</v>
      </c>
      <c r="X1033" s="306">
        <f t="shared" si="421"/>
        <v>180</v>
      </c>
      <c r="Y1033" s="278">
        <f t="shared" si="422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3"/>
        <v>40</v>
      </c>
      <c r="J1034" s="304">
        <f t="shared" si="424"/>
        <v>49.2</v>
      </c>
      <c r="L1034" s="305">
        <v>1</v>
      </c>
      <c r="M1034" s="305">
        <f t="shared" si="417"/>
        <v>0</v>
      </c>
      <c r="N1034" s="305">
        <f t="shared" si="412"/>
        <v>40</v>
      </c>
      <c r="O1034" s="305">
        <f t="shared" ref="O1034:O1097" si="427">M1034+N1034</f>
        <v>40</v>
      </c>
      <c r="Q1034" s="278">
        <f t="shared" si="419"/>
        <v>48.780487804878049</v>
      </c>
      <c r="R1034" s="278">
        <f t="shared" si="420"/>
        <v>60</v>
      </c>
      <c r="T1034" s="306"/>
      <c r="U1034" s="306">
        <f t="shared" si="425"/>
        <v>0</v>
      </c>
      <c r="V1034" s="306" t="b">
        <f t="shared" si="418"/>
        <v>0</v>
      </c>
      <c r="W1034" s="306">
        <f t="shared" si="426"/>
        <v>60</v>
      </c>
      <c r="X1034" s="306">
        <f t="shared" si="421"/>
        <v>60</v>
      </c>
      <c r="Y1034" s="278">
        <f t="shared" si="422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3"/>
        <v>40</v>
      </c>
      <c r="J1035" s="304">
        <f t="shared" si="424"/>
        <v>49.2</v>
      </c>
      <c r="L1035" s="305">
        <v>1</v>
      </c>
      <c r="M1035" s="305">
        <f t="shared" si="417"/>
        <v>0</v>
      </c>
      <c r="N1035" s="305">
        <f t="shared" si="412"/>
        <v>40</v>
      </c>
      <c r="O1035" s="305">
        <f t="shared" si="427"/>
        <v>40</v>
      </c>
      <c r="Q1035" s="278">
        <f t="shared" si="419"/>
        <v>48.780487804878049</v>
      </c>
      <c r="R1035" s="278">
        <f t="shared" si="420"/>
        <v>60</v>
      </c>
      <c r="T1035" s="306"/>
      <c r="U1035" s="306">
        <f t="shared" si="425"/>
        <v>0</v>
      </c>
      <c r="V1035" s="306" t="b">
        <f t="shared" si="418"/>
        <v>0</v>
      </c>
      <c r="W1035" s="306">
        <f t="shared" si="426"/>
        <v>60</v>
      </c>
      <c r="X1035" s="306">
        <f t="shared" si="421"/>
        <v>60</v>
      </c>
      <c r="Y1035" s="278">
        <f t="shared" si="422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3"/>
        <v>40</v>
      </c>
      <c r="J1036" s="304">
        <f t="shared" si="424"/>
        <v>49.2</v>
      </c>
      <c r="L1036" s="305">
        <v>1</v>
      </c>
      <c r="M1036" s="305">
        <f t="shared" si="417"/>
        <v>0</v>
      </c>
      <c r="N1036" s="305">
        <f t="shared" si="412"/>
        <v>40</v>
      </c>
      <c r="O1036" s="305">
        <f t="shared" si="427"/>
        <v>40</v>
      </c>
      <c r="Q1036" s="278">
        <f t="shared" si="419"/>
        <v>48.780487804878049</v>
      </c>
      <c r="R1036" s="278">
        <f t="shared" si="420"/>
        <v>60</v>
      </c>
      <c r="T1036" s="306"/>
      <c r="U1036" s="306">
        <f t="shared" si="425"/>
        <v>0</v>
      </c>
      <c r="V1036" s="306" t="b">
        <f t="shared" si="418"/>
        <v>0</v>
      </c>
      <c r="W1036" s="306">
        <f t="shared" si="426"/>
        <v>60</v>
      </c>
      <c r="X1036" s="306">
        <f t="shared" si="421"/>
        <v>60</v>
      </c>
      <c r="Y1036" s="278">
        <f t="shared" si="422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3"/>
        <v>40</v>
      </c>
      <c r="J1037" s="304">
        <f t="shared" si="424"/>
        <v>49.2</v>
      </c>
      <c r="L1037" s="305">
        <v>1</v>
      </c>
      <c r="M1037" s="305">
        <f t="shared" si="417"/>
        <v>0</v>
      </c>
      <c r="N1037" s="305">
        <f t="shared" si="412"/>
        <v>40</v>
      </c>
      <c r="O1037" s="305">
        <f t="shared" si="427"/>
        <v>40</v>
      </c>
      <c r="Q1037" s="278">
        <f t="shared" si="419"/>
        <v>48.780487804878049</v>
      </c>
      <c r="R1037" s="278">
        <f t="shared" si="420"/>
        <v>60</v>
      </c>
      <c r="T1037" s="306"/>
      <c r="U1037" s="306">
        <f t="shared" si="425"/>
        <v>0</v>
      </c>
      <c r="V1037" s="306" t="b">
        <f t="shared" si="418"/>
        <v>0</v>
      </c>
      <c r="W1037" s="306">
        <f t="shared" si="426"/>
        <v>60</v>
      </c>
      <c r="X1037" s="306">
        <f t="shared" si="421"/>
        <v>60</v>
      </c>
      <c r="Y1037" s="278">
        <f t="shared" si="422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3"/>
        <v>40</v>
      </c>
      <c r="J1038" s="304">
        <f t="shared" si="424"/>
        <v>49.2</v>
      </c>
      <c r="L1038" s="305">
        <v>1</v>
      </c>
      <c r="M1038" s="305">
        <f t="shared" si="417"/>
        <v>0</v>
      </c>
      <c r="N1038" s="305">
        <f t="shared" si="412"/>
        <v>40</v>
      </c>
      <c r="O1038" s="305">
        <f t="shared" si="427"/>
        <v>40</v>
      </c>
      <c r="Q1038" s="278">
        <f t="shared" si="419"/>
        <v>48.780487804878049</v>
      </c>
      <c r="R1038" s="278">
        <f t="shared" si="420"/>
        <v>60</v>
      </c>
      <c r="T1038" s="306"/>
      <c r="U1038" s="306">
        <f t="shared" si="425"/>
        <v>0</v>
      </c>
      <c r="V1038" s="306" t="b">
        <f t="shared" si="418"/>
        <v>0</v>
      </c>
      <c r="W1038" s="306">
        <f t="shared" si="426"/>
        <v>60</v>
      </c>
      <c r="X1038" s="306">
        <f t="shared" si="421"/>
        <v>60</v>
      </c>
      <c r="Y1038" s="278">
        <f t="shared" si="422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3"/>
        <v>40</v>
      </c>
      <c r="J1039" s="304">
        <f t="shared" si="424"/>
        <v>49.2</v>
      </c>
      <c r="L1039" s="305">
        <v>1</v>
      </c>
      <c r="M1039" s="305">
        <f t="shared" si="417"/>
        <v>0</v>
      </c>
      <c r="N1039" s="305">
        <f t="shared" si="412"/>
        <v>40</v>
      </c>
      <c r="O1039" s="305">
        <f t="shared" si="427"/>
        <v>40</v>
      </c>
      <c r="Q1039" s="278">
        <f t="shared" si="419"/>
        <v>48.780487804878049</v>
      </c>
      <c r="R1039" s="278">
        <f t="shared" si="420"/>
        <v>60</v>
      </c>
      <c r="T1039" s="306"/>
      <c r="U1039" s="306">
        <f t="shared" si="425"/>
        <v>0</v>
      </c>
      <c r="V1039" s="306" t="b">
        <f t="shared" si="418"/>
        <v>0</v>
      </c>
      <c r="W1039" s="306">
        <f t="shared" si="426"/>
        <v>60</v>
      </c>
      <c r="X1039" s="306">
        <f t="shared" si="421"/>
        <v>60</v>
      </c>
      <c r="Y1039" s="278">
        <f t="shared" si="422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3"/>
        <v>40</v>
      </c>
      <c r="J1040" s="304">
        <f t="shared" si="424"/>
        <v>49.2</v>
      </c>
      <c r="L1040" s="305">
        <v>1</v>
      </c>
      <c r="M1040" s="305">
        <f t="shared" si="417"/>
        <v>0</v>
      </c>
      <c r="N1040" s="305">
        <f t="shared" si="412"/>
        <v>40</v>
      </c>
      <c r="O1040" s="305">
        <f t="shared" si="427"/>
        <v>40</v>
      </c>
      <c r="Q1040" s="278">
        <f t="shared" si="419"/>
        <v>48.780487804878049</v>
      </c>
      <c r="R1040" s="278">
        <f t="shared" si="420"/>
        <v>60</v>
      </c>
      <c r="T1040" s="306"/>
      <c r="U1040" s="306">
        <f t="shared" si="425"/>
        <v>0</v>
      </c>
      <c r="V1040" s="306" t="b">
        <f t="shared" si="418"/>
        <v>0</v>
      </c>
      <c r="W1040" s="306">
        <f t="shared" si="426"/>
        <v>60</v>
      </c>
      <c r="X1040" s="306">
        <f t="shared" si="421"/>
        <v>60</v>
      </c>
      <c r="Y1040" s="278">
        <f t="shared" si="422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3"/>
        <v>40</v>
      </c>
      <c r="J1041" s="304">
        <f t="shared" si="424"/>
        <v>49.2</v>
      </c>
      <c r="L1041" s="305">
        <v>1</v>
      </c>
      <c r="M1041" s="305">
        <f t="shared" si="417"/>
        <v>0</v>
      </c>
      <c r="N1041" s="305">
        <f t="shared" si="412"/>
        <v>40</v>
      </c>
      <c r="O1041" s="305">
        <f t="shared" si="427"/>
        <v>40</v>
      </c>
      <c r="Q1041" s="278">
        <f t="shared" si="419"/>
        <v>48.780487804878049</v>
      </c>
      <c r="R1041" s="278">
        <f t="shared" si="420"/>
        <v>60</v>
      </c>
      <c r="T1041" s="306"/>
      <c r="U1041" s="306">
        <f t="shared" si="425"/>
        <v>0</v>
      </c>
      <c r="V1041" s="306" t="b">
        <f t="shared" si="418"/>
        <v>0</v>
      </c>
      <c r="W1041" s="306">
        <f t="shared" si="426"/>
        <v>60</v>
      </c>
      <c r="X1041" s="306">
        <f t="shared" si="421"/>
        <v>60</v>
      </c>
      <c r="Y1041" s="278">
        <f t="shared" si="422"/>
        <v>48.780487804878049</v>
      </c>
      <c r="Z1041" s="276"/>
      <c r="AA1041" s="276"/>
    </row>
    <row r="1042" spans="1:27" s="331" customFormat="1" ht="16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3"/>
        <v>80</v>
      </c>
      <c r="J1042" s="304">
        <f t="shared" si="424"/>
        <v>98.4</v>
      </c>
      <c r="K1042" s="305"/>
      <c r="L1042" s="305">
        <v>1</v>
      </c>
      <c r="M1042" s="305">
        <f t="shared" si="417"/>
        <v>0</v>
      </c>
      <c r="N1042" s="305">
        <f t="shared" si="412"/>
        <v>80</v>
      </c>
      <c r="O1042" s="305">
        <f t="shared" si="427"/>
        <v>80</v>
      </c>
      <c r="Q1042" s="278">
        <f t="shared" si="419"/>
        <v>97.560975609756099</v>
      </c>
      <c r="R1042" s="278">
        <f t="shared" si="420"/>
        <v>120</v>
      </c>
      <c r="T1042" s="332"/>
      <c r="U1042" s="306">
        <f t="shared" si="425"/>
        <v>0</v>
      </c>
      <c r="V1042" s="306" t="b">
        <f t="shared" si="418"/>
        <v>0</v>
      </c>
      <c r="W1042" s="306">
        <f t="shared" si="426"/>
        <v>120</v>
      </c>
      <c r="X1042" s="306">
        <f t="shared" si="421"/>
        <v>120</v>
      </c>
      <c r="Y1042" s="278">
        <f t="shared" si="422"/>
        <v>97.560975609756099</v>
      </c>
      <c r="Z1042" s="276"/>
      <c r="AA1042" s="276"/>
    </row>
    <row r="1043" spans="1:27" ht="16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  <c r="T1043" s="278"/>
      <c r="U1043" s="278">
        <f t="shared" si="425"/>
        <v>0</v>
      </c>
      <c r="V1043" s="278" t="b">
        <f t="shared" si="418"/>
        <v>0</v>
      </c>
      <c r="W1043" s="278"/>
      <c r="X1043" s="278">
        <f t="shared" si="421"/>
        <v>0</v>
      </c>
      <c r="Y1043" s="278">
        <f t="shared" si="422"/>
        <v>0</v>
      </c>
      <c r="Z1043" s="276"/>
      <c r="AA1043" s="276"/>
    </row>
    <row r="1044" spans="1:27" ht="15.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8">O1044</f>
        <v>440</v>
      </c>
      <c r="J1044" s="234">
        <f t="shared" ref="J1044" si="429">I1044*1.23</f>
        <v>541.20000000000005</v>
      </c>
      <c r="K1044">
        <v>8</v>
      </c>
      <c r="L1044">
        <v>4</v>
      </c>
      <c r="M1044">
        <f t="shared" si="417"/>
        <v>280</v>
      </c>
      <c r="N1044">
        <f t="shared" si="412"/>
        <v>160</v>
      </c>
      <c r="O1044">
        <f t="shared" si="427"/>
        <v>440</v>
      </c>
      <c r="Q1044" s="278">
        <f t="shared" si="419"/>
        <v>405.12195121951214</v>
      </c>
      <c r="R1044" s="278">
        <f t="shared" si="420"/>
        <v>498.29999999999995</v>
      </c>
      <c r="T1044" s="278">
        <v>86.1</v>
      </c>
      <c r="U1044" s="278">
        <f t="shared" si="425"/>
        <v>258.29999999999995</v>
      </c>
      <c r="V1044" s="278">
        <f t="shared" si="418"/>
        <v>240</v>
      </c>
      <c r="W1044" s="278"/>
      <c r="X1044" s="278">
        <f t="shared" si="421"/>
        <v>498.29999999999995</v>
      </c>
      <c r="Y1044" s="278">
        <f t="shared" si="422"/>
        <v>405.12195121951214</v>
      </c>
      <c r="Z1044" s="276"/>
      <c r="AA1044" s="276"/>
    </row>
    <row r="1045" spans="1:27" ht="15.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7"/>
        <v>0</v>
      </c>
      <c r="N1045">
        <f t="shared" si="412"/>
        <v>0</v>
      </c>
      <c r="O1045">
        <f t="shared" si="427"/>
        <v>0</v>
      </c>
      <c r="Q1045" s="278">
        <f t="shared" si="419"/>
        <v>0</v>
      </c>
      <c r="R1045" s="278">
        <f t="shared" si="420"/>
        <v>0</v>
      </c>
      <c r="T1045" s="278"/>
      <c r="U1045" s="278">
        <f t="shared" si="425"/>
        <v>0</v>
      </c>
      <c r="V1045" s="278" t="b">
        <f t="shared" si="418"/>
        <v>0</v>
      </c>
      <c r="W1045" s="278"/>
      <c r="X1045" s="278">
        <f t="shared" si="421"/>
        <v>0</v>
      </c>
      <c r="Y1045" s="278">
        <f t="shared" si="422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30">O1046</f>
        <v>120</v>
      </c>
      <c r="J1046" s="304">
        <f t="shared" ref="J1046:J1056" si="431">I1046*1.23</f>
        <v>147.6</v>
      </c>
      <c r="L1046" s="305">
        <v>1</v>
      </c>
      <c r="M1046" s="305">
        <f t="shared" si="417"/>
        <v>0</v>
      </c>
      <c r="N1046" s="305">
        <f t="shared" si="412"/>
        <v>120</v>
      </c>
      <c r="O1046" s="305">
        <f t="shared" si="427"/>
        <v>120</v>
      </c>
      <c r="Q1046" s="278">
        <f t="shared" si="419"/>
        <v>146.34146341463415</v>
      </c>
      <c r="R1046" s="278">
        <f t="shared" si="420"/>
        <v>180</v>
      </c>
      <c r="T1046" s="306"/>
      <c r="U1046" s="306">
        <f t="shared" si="425"/>
        <v>0</v>
      </c>
      <c r="V1046" s="306" t="b">
        <f t="shared" si="418"/>
        <v>0</v>
      </c>
      <c r="W1046" s="306">
        <f t="shared" ref="W1046:W1069" si="432">G1046*$AD$4*$AD$7</f>
        <v>180</v>
      </c>
      <c r="X1046" s="306">
        <f t="shared" si="421"/>
        <v>180</v>
      </c>
      <c r="Y1046" s="278">
        <f t="shared" si="422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30"/>
        <v>80</v>
      </c>
      <c r="J1047" s="304">
        <f t="shared" si="431"/>
        <v>98.4</v>
      </c>
      <c r="L1047" s="305">
        <v>1</v>
      </c>
      <c r="M1047" s="305">
        <f t="shared" si="417"/>
        <v>0</v>
      </c>
      <c r="N1047" s="305">
        <f t="shared" si="412"/>
        <v>80</v>
      </c>
      <c r="O1047" s="305">
        <f t="shared" si="427"/>
        <v>80</v>
      </c>
      <c r="Q1047" s="278">
        <f t="shared" si="419"/>
        <v>97.560975609756099</v>
      </c>
      <c r="R1047" s="278">
        <f t="shared" si="420"/>
        <v>120</v>
      </c>
      <c r="T1047" s="306"/>
      <c r="U1047" s="306">
        <f t="shared" si="425"/>
        <v>0</v>
      </c>
      <c r="V1047" s="306" t="b">
        <f t="shared" si="418"/>
        <v>0</v>
      </c>
      <c r="W1047" s="306">
        <f t="shared" si="432"/>
        <v>120</v>
      </c>
      <c r="X1047" s="306">
        <f t="shared" si="421"/>
        <v>120</v>
      </c>
      <c r="Y1047" s="278">
        <f t="shared" si="422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30"/>
        <v>40</v>
      </c>
      <c r="J1048" s="304">
        <f t="shared" si="431"/>
        <v>49.2</v>
      </c>
      <c r="L1048" s="305">
        <v>1</v>
      </c>
      <c r="M1048" s="305">
        <f t="shared" si="417"/>
        <v>0</v>
      </c>
      <c r="N1048" s="305">
        <f t="shared" si="412"/>
        <v>40</v>
      </c>
      <c r="O1048" s="305">
        <f t="shared" si="427"/>
        <v>40</v>
      </c>
      <c r="Q1048" s="278">
        <f t="shared" si="419"/>
        <v>48.780487804878049</v>
      </c>
      <c r="R1048" s="278">
        <f t="shared" si="420"/>
        <v>60</v>
      </c>
      <c r="T1048" s="306"/>
      <c r="U1048" s="306">
        <f t="shared" si="425"/>
        <v>0</v>
      </c>
      <c r="V1048" s="306" t="b">
        <f t="shared" si="418"/>
        <v>0</v>
      </c>
      <c r="W1048" s="306">
        <f t="shared" si="432"/>
        <v>60</v>
      </c>
      <c r="X1048" s="306">
        <f t="shared" si="421"/>
        <v>60</v>
      </c>
      <c r="Y1048" s="278">
        <f t="shared" si="422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30"/>
        <v>120</v>
      </c>
      <c r="J1049" s="304">
        <f t="shared" si="431"/>
        <v>147.6</v>
      </c>
      <c r="L1049" s="305">
        <v>1</v>
      </c>
      <c r="M1049" s="305">
        <f t="shared" si="417"/>
        <v>0</v>
      </c>
      <c r="N1049" s="305">
        <f t="shared" si="412"/>
        <v>120</v>
      </c>
      <c r="O1049" s="305">
        <f t="shared" si="427"/>
        <v>120</v>
      </c>
      <c r="Q1049" s="278">
        <f t="shared" si="419"/>
        <v>146.34146341463415</v>
      </c>
      <c r="R1049" s="278">
        <f t="shared" si="420"/>
        <v>180</v>
      </c>
      <c r="T1049" s="306"/>
      <c r="U1049" s="306">
        <f t="shared" si="425"/>
        <v>0</v>
      </c>
      <c r="V1049" s="306" t="b">
        <f t="shared" si="418"/>
        <v>0</v>
      </c>
      <c r="W1049" s="306">
        <f t="shared" si="432"/>
        <v>180</v>
      </c>
      <c r="X1049" s="306">
        <f t="shared" si="421"/>
        <v>180</v>
      </c>
      <c r="Y1049" s="278">
        <f t="shared" si="422"/>
        <v>146.34146341463415</v>
      </c>
      <c r="Z1049" s="276"/>
      <c r="AA1049" s="276"/>
    </row>
    <row r="1050" spans="1:27" s="331" customFormat="1" ht="15.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30"/>
        <v>40</v>
      </c>
      <c r="J1050" s="304">
        <f t="shared" si="431"/>
        <v>49.2</v>
      </c>
      <c r="K1050" s="305"/>
      <c r="L1050" s="305">
        <v>1</v>
      </c>
      <c r="M1050" s="305">
        <f t="shared" si="417"/>
        <v>0</v>
      </c>
      <c r="N1050" s="305">
        <f t="shared" si="412"/>
        <v>40</v>
      </c>
      <c r="O1050" s="305">
        <f t="shared" si="427"/>
        <v>40</v>
      </c>
      <c r="Q1050" s="278">
        <f t="shared" si="419"/>
        <v>48.780487804878049</v>
      </c>
      <c r="R1050" s="278">
        <f t="shared" si="420"/>
        <v>60</v>
      </c>
      <c r="T1050" s="332"/>
      <c r="U1050" s="306">
        <f t="shared" si="425"/>
        <v>0</v>
      </c>
      <c r="V1050" s="306" t="b">
        <f t="shared" si="418"/>
        <v>0</v>
      </c>
      <c r="W1050" s="306">
        <f t="shared" si="432"/>
        <v>60</v>
      </c>
      <c r="X1050" s="306">
        <f t="shared" si="421"/>
        <v>60</v>
      </c>
      <c r="Y1050" s="278">
        <f t="shared" si="422"/>
        <v>48.780487804878049</v>
      </c>
      <c r="Z1050" s="276"/>
      <c r="AA1050" s="276"/>
    </row>
    <row r="1051" spans="1:27" s="331" customFormat="1" ht="15.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30"/>
        <v>40</v>
      </c>
      <c r="J1051" s="304">
        <f t="shared" si="431"/>
        <v>49.2</v>
      </c>
      <c r="K1051" s="305"/>
      <c r="L1051" s="305">
        <v>1</v>
      </c>
      <c r="M1051" s="305">
        <f t="shared" si="417"/>
        <v>0</v>
      </c>
      <c r="N1051" s="305">
        <f t="shared" si="412"/>
        <v>40</v>
      </c>
      <c r="O1051" s="305">
        <f t="shared" si="427"/>
        <v>40</v>
      </c>
      <c r="Q1051" s="278">
        <f t="shared" si="419"/>
        <v>48.780487804878049</v>
      </c>
      <c r="R1051" s="278">
        <f t="shared" si="420"/>
        <v>60</v>
      </c>
      <c r="T1051" s="332"/>
      <c r="U1051" s="306">
        <f t="shared" si="425"/>
        <v>0</v>
      </c>
      <c r="V1051" s="306" t="b">
        <f t="shared" si="418"/>
        <v>0</v>
      </c>
      <c r="W1051" s="306">
        <f t="shared" si="432"/>
        <v>60</v>
      </c>
      <c r="X1051" s="306">
        <f t="shared" si="421"/>
        <v>60</v>
      </c>
      <c r="Y1051" s="278">
        <f t="shared" si="422"/>
        <v>48.780487804878049</v>
      </c>
      <c r="Z1051" s="276"/>
      <c r="AA1051" s="276"/>
    </row>
    <row r="1052" spans="1:27" s="331" customFormat="1" ht="15.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30"/>
        <v>40</v>
      </c>
      <c r="J1052" s="304">
        <f t="shared" si="431"/>
        <v>49.2</v>
      </c>
      <c r="K1052" s="305"/>
      <c r="L1052" s="305">
        <v>1</v>
      </c>
      <c r="M1052" s="305">
        <f t="shared" si="417"/>
        <v>0</v>
      </c>
      <c r="N1052" s="305">
        <f t="shared" si="412"/>
        <v>40</v>
      </c>
      <c r="O1052" s="305">
        <f t="shared" si="427"/>
        <v>40</v>
      </c>
      <c r="Q1052" s="278">
        <f t="shared" si="419"/>
        <v>48.780487804878049</v>
      </c>
      <c r="R1052" s="278">
        <f t="shared" si="420"/>
        <v>60</v>
      </c>
      <c r="T1052" s="332"/>
      <c r="U1052" s="306">
        <f t="shared" si="425"/>
        <v>0</v>
      </c>
      <c r="V1052" s="306" t="b">
        <f t="shared" si="418"/>
        <v>0</v>
      </c>
      <c r="W1052" s="306">
        <f t="shared" si="432"/>
        <v>60</v>
      </c>
      <c r="X1052" s="306">
        <f t="shared" si="421"/>
        <v>60</v>
      </c>
      <c r="Y1052" s="278">
        <f t="shared" si="422"/>
        <v>48.780487804878049</v>
      </c>
      <c r="Z1052" s="276"/>
      <c r="AA1052" s="276"/>
    </row>
    <row r="1053" spans="1:27" s="331" customFormat="1" ht="15.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30"/>
        <v>40</v>
      </c>
      <c r="J1053" s="304">
        <f t="shared" si="431"/>
        <v>49.2</v>
      </c>
      <c r="K1053" s="305"/>
      <c r="L1053" s="305">
        <v>1</v>
      </c>
      <c r="M1053" s="305">
        <f t="shared" si="417"/>
        <v>0</v>
      </c>
      <c r="N1053" s="305">
        <f t="shared" si="412"/>
        <v>40</v>
      </c>
      <c r="O1053" s="305">
        <f t="shared" si="427"/>
        <v>40</v>
      </c>
      <c r="Q1053" s="278">
        <f t="shared" si="419"/>
        <v>48.780487804878049</v>
      </c>
      <c r="R1053" s="278">
        <f t="shared" si="420"/>
        <v>60</v>
      </c>
      <c r="T1053" s="332"/>
      <c r="U1053" s="306">
        <f t="shared" si="425"/>
        <v>0</v>
      </c>
      <c r="V1053" s="306" t="b">
        <f t="shared" si="418"/>
        <v>0</v>
      </c>
      <c r="W1053" s="306">
        <f t="shared" si="432"/>
        <v>60</v>
      </c>
      <c r="X1053" s="306">
        <f t="shared" si="421"/>
        <v>60</v>
      </c>
      <c r="Y1053" s="278">
        <f t="shared" si="422"/>
        <v>48.780487804878049</v>
      </c>
      <c r="Z1053" s="276"/>
      <c r="AA1053" s="276"/>
    </row>
    <row r="1054" spans="1:27" s="331" customFormat="1" ht="15.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30"/>
        <v>40</v>
      </c>
      <c r="J1054" s="304">
        <f t="shared" si="431"/>
        <v>49.2</v>
      </c>
      <c r="K1054" s="305"/>
      <c r="L1054" s="305">
        <v>1</v>
      </c>
      <c r="M1054" s="305">
        <f t="shared" si="417"/>
        <v>0</v>
      </c>
      <c r="N1054" s="305">
        <f t="shared" si="412"/>
        <v>40</v>
      </c>
      <c r="O1054" s="305">
        <f t="shared" si="427"/>
        <v>40</v>
      </c>
      <c r="Q1054" s="278">
        <f t="shared" si="419"/>
        <v>48.780487804878049</v>
      </c>
      <c r="R1054" s="278">
        <f t="shared" si="420"/>
        <v>60</v>
      </c>
      <c r="T1054" s="332"/>
      <c r="U1054" s="306">
        <f t="shared" si="425"/>
        <v>0</v>
      </c>
      <c r="V1054" s="306" t="b">
        <f t="shared" si="418"/>
        <v>0</v>
      </c>
      <c r="W1054" s="306">
        <f t="shared" si="432"/>
        <v>60</v>
      </c>
      <c r="X1054" s="306">
        <f t="shared" si="421"/>
        <v>60</v>
      </c>
      <c r="Y1054" s="278">
        <f t="shared" si="422"/>
        <v>48.780487804878049</v>
      </c>
      <c r="Z1054" s="276"/>
      <c r="AA1054" s="276"/>
    </row>
    <row r="1055" spans="1:27" s="331" customFormat="1" ht="15.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30"/>
        <v>40</v>
      </c>
      <c r="J1055" s="304">
        <f t="shared" si="431"/>
        <v>49.2</v>
      </c>
      <c r="K1055" s="305"/>
      <c r="L1055" s="305">
        <v>1</v>
      </c>
      <c r="M1055" s="305">
        <f t="shared" si="417"/>
        <v>0</v>
      </c>
      <c r="N1055" s="305">
        <f t="shared" si="412"/>
        <v>40</v>
      </c>
      <c r="O1055" s="305">
        <f t="shared" si="427"/>
        <v>40</v>
      </c>
      <c r="Q1055" s="278">
        <f t="shared" si="419"/>
        <v>48.780487804878049</v>
      </c>
      <c r="R1055" s="278">
        <f t="shared" si="420"/>
        <v>60</v>
      </c>
      <c r="T1055" s="332"/>
      <c r="U1055" s="306">
        <f t="shared" si="425"/>
        <v>0</v>
      </c>
      <c r="V1055" s="306" t="b">
        <f t="shared" si="418"/>
        <v>0</v>
      </c>
      <c r="W1055" s="306">
        <f t="shared" si="432"/>
        <v>60</v>
      </c>
      <c r="X1055" s="306">
        <f t="shared" si="421"/>
        <v>60</v>
      </c>
      <c r="Y1055" s="278">
        <f t="shared" si="422"/>
        <v>48.780487804878049</v>
      </c>
      <c r="Z1055" s="276"/>
      <c r="AA1055" s="276"/>
    </row>
    <row r="1056" spans="1:27" s="331" customFormat="1" ht="15.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30"/>
        <v>40</v>
      </c>
      <c r="J1056" s="304">
        <f t="shared" si="431"/>
        <v>49.2</v>
      </c>
      <c r="K1056" s="305"/>
      <c r="L1056" s="305">
        <v>1</v>
      </c>
      <c r="M1056" s="305">
        <f t="shared" si="417"/>
        <v>0</v>
      </c>
      <c r="N1056" s="305">
        <f t="shared" si="412"/>
        <v>40</v>
      </c>
      <c r="O1056" s="305">
        <f t="shared" si="427"/>
        <v>40</v>
      </c>
      <c r="Q1056" s="278">
        <f t="shared" si="419"/>
        <v>48.780487804878049</v>
      </c>
      <c r="R1056" s="278">
        <f t="shared" si="420"/>
        <v>60</v>
      </c>
      <c r="T1056" s="332"/>
      <c r="U1056" s="306">
        <f t="shared" si="425"/>
        <v>0</v>
      </c>
      <c r="V1056" s="306" t="b">
        <f t="shared" si="418"/>
        <v>0</v>
      </c>
      <c r="W1056" s="306">
        <f t="shared" si="432"/>
        <v>60</v>
      </c>
      <c r="X1056" s="306">
        <f t="shared" si="421"/>
        <v>60</v>
      </c>
      <c r="Y1056" s="278">
        <f t="shared" si="422"/>
        <v>48.780487804878049</v>
      </c>
      <c r="Z1056" s="276"/>
      <c r="AA1056" s="276"/>
    </row>
    <row r="1057" spans="1:27" ht="15.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  <c r="T1057" s="278"/>
      <c r="U1057" s="278">
        <f t="shared" si="425"/>
        <v>0</v>
      </c>
      <c r="V1057" s="278" t="b">
        <f t="shared" si="418"/>
        <v>0</v>
      </c>
      <c r="W1057" s="278">
        <f t="shared" si="432"/>
        <v>0</v>
      </c>
      <c r="X1057" s="278">
        <f t="shared" si="421"/>
        <v>0</v>
      </c>
      <c r="Y1057" s="278">
        <f t="shared" si="422"/>
        <v>0</v>
      </c>
      <c r="Z1057" s="276"/>
      <c r="AA1057" s="276"/>
    </row>
    <row r="1058" spans="1:27" s="6" customFormat="1" ht="15.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7"/>
        <v>0</v>
      </c>
      <c r="N1058">
        <f t="shared" si="412"/>
        <v>0</v>
      </c>
      <c r="O1058">
        <f t="shared" si="427"/>
        <v>0</v>
      </c>
      <c r="Q1058" s="278">
        <f t="shared" si="419"/>
        <v>0</v>
      </c>
      <c r="R1058" s="278">
        <f t="shared" si="420"/>
        <v>0</v>
      </c>
      <c r="T1058" s="279"/>
      <c r="U1058" s="278">
        <f t="shared" si="425"/>
        <v>0</v>
      </c>
      <c r="V1058" s="278" t="b">
        <f t="shared" si="418"/>
        <v>0</v>
      </c>
      <c r="W1058" s="278">
        <f t="shared" si="432"/>
        <v>0</v>
      </c>
      <c r="X1058" s="278">
        <f t="shared" si="421"/>
        <v>0</v>
      </c>
      <c r="Y1058" s="278">
        <f t="shared" si="422"/>
        <v>0</v>
      </c>
      <c r="Z1058" s="276"/>
      <c r="AA1058" s="276"/>
    </row>
    <row r="1059" spans="1:27" s="331" customFormat="1" ht="15.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3">O1059</f>
        <v>80</v>
      </c>
      <c r="J1059" s="304">
        <f t="shared" ref="J1059:J1069" si="434">I1059*1.23</f>
        <v>98.4</v>
      </c>
      <c r="K1059" s="305"/>
      <c r="L1059" s="305">
        <v>1</v>
      </c>
      <c r="M1059" s="305">
        <f t="shared" si="417"/>
        <v>0</v>
      </c>
      <c r="N1059" s="305">
        <f t="shared" si="412"/>
        <v>80</v>
      </c>
      <c r="O1059" s="305">
        <f t="shared" si="427"/>
        <v>80</v>
      </c>
      <c r="Q1059" s="278">
        <f t="shared" si="419"/>
        <v>97.560975609756099</v>
      </c>
      <c r="R1059" s="278">
        <f t="shared" si="420"/>
        <v>120</v>
      </c>
      <c r="T1059" s="332"/>
      <c r="U1059" s="306">
        <f t="shared" si="425"/>
        <v>0</v>
      </c>
      <c r="V1059" s="306" t="b">
        <f t="shared" si="418"/>
        <v>0</v>
      </c>
      <c r="W1059" s="306">
        <f t="shared" si="432"/>
        <v>120</v>
      </c>
      <c r="X1059" s="306">
        <f t="shared" si="421"/>
        <v>120</v>
      </c>
      <c r="Y1059" s="278">
        <f t="shared" si="422"/>
        <v>97.560975609756099</v>
      </c>
      <c r="Z1059" s="276"/>
      <c r="AA1059" s="276"/>
    </row>
    <row r="1060" spans="1:27" s="331" customFormat="1" ht="15.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3"/>
        <v>40</v>
      </c>
      <c r="J1060" s="304">
        <f t="shared" si="434"/>
        <v>49.2</v>
      </c>
      <c r="K1060" s="305"/>
      <c r="L1060" s="305">
        <v>1</v>
      </c>
      <c r="M1060" s="305">
        <f t="shared" si="417"/>
        <v>0</v>
      </c>
      <c r="N1060" s="305">
        <f t="shared" si="412"/>
        <v>40</v>
      </c>
      <c r="O1060" s="305">
        <f t="shared" si="427"/>
        <v>40</v>
      </c>
      <c r="Q1060" s="278">
        <f t="shared" si="419"/>
        <v>48.780487804878049</v>
      </c>
      <c r="R1060" s="278">
        <f t="shared" si="420"/>
        <v>60</v>
      </c>
      <c r="T1060" s="332"/>
      <c r="U1060" s="306">
        <f t="shared" si="425"/>
        <v>0</v>
      </c>
      <c r="V1060" s="306" t="b">
        <f t="shared" si="418"/>
        <v>0</v>
      </c>
      <c r="W1060" s="306">
        <f t="shared" si="432"/>
        <v>60</v>
      </c>
      <c r="X1060" s="306">
        <f t="shared" si="421"/>
        <v>60</v>
      </c>
      <c r="Y1060" s="278">
        <f t="shared" si="422"/>
        <v>48.780487804878049</v>
      </c>
      <c r="Z1060" s="276"/>
      <c r="AA1060" s="276"/>
    </row>
    <row r="1061" spans="1:27" s="331" customFormat="1" ht="15.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3"/>
        <v>40</v>
      </c>
      <c r="J1061" s="304">
        <f t="shared" si="434"/>
        <v>49.2</v>
      </c>
      <c r="K1061" s="305"/>
      <c r="L1061" s="305">
        <v>1</v>
      </c>
      <c r="M1061" s="305">
        <f t="shared" si="417"/>
        <v>0</v>
      </c>
      <c r="N1061" s="305">
        <f t="shared" si="412"/>
        <v>40</v>
      </c>
      <c r="O1061" s="305">
        <f t="shared" si="427"/>
        <v>40</v>
      </c>
      <c r="Q1061" s="278">
        <f t="shared" si="419"/>
        <v>48.780487804878049</v>
      </c>
      <c r="R1061" s="278">
        <f t="shared" si="420"/>
        <v>60</v>
      </c>
      <c r="T1061" s="332"/>
      <c r="U1061" s="306">
        <f t="shared" si="425"/>
        <v>0</v>
      </c>
      <c r="V1061" s="306" t="b">
        <f t="shared" si="418"/>
        <v>0</v>
      </c>
      <c r="W1061" s="306">
        <f t="shared" si="432"/>
        <v>60</v>
      </c>
      <c r="X1061" s="306">
        <f t="shared" si="421"/>
        <v>60</v>
      </c>
      <c r="Y1061" s="278">
        <f t="shared" si="422"/>
        <v>48.780487804878049</v>
      </c>
      <c r="Z1061" s="276"/>
      <c r="AA1061" s="276"/>
    </row>
    <row r="1062" spans="1:27" s="331" customFormat="1" ht="15.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3"/>
        <v>40</v>
      </c>
      <c r="J1062" s="304">
        <f t="shared" si="434"/>
        <v>49.2</v>
      </c>
      <c r="K1062" s="305"/>
      <c r="L1062" s="305">
        <v>1</v>
      </c>
      <c r="M1062" s="305">
        <f t="shared" si="417"/>
        <v>0</v>
      </c>
      <c r="N1062" s="305">
        <f t="shared" si="412"/>
        <v>40</v>
      </c>
      <c r="O1062" s="305">
        <f t="shared" si="427"/>
        <v>40</v>
      </c>
      <c r="Q1062" s="278">
        <f t="shared" si="419"/>
        <v>48.780487804878049</v>
      </c>
      <c r="R1062" s="278">
        <f t="shared" si="420"/>
        <v>60</v>
      </c>
      <c r="T1062" s="332"/>
      <c r="U1062" s="306">
        <f t="shared" si="425"/>
        <v>0</v>
      </c>
      <c r="V1062" s="306" t="b">
        <f t="shared" si="418"/>
        <v>0</v>
      </c>
      <c r="W1062" s="306">
        <f t="shared" si="432"/>
        <v>60</v>
      </c>
      <c r="X1062" s="306">
        <f t="shared" si="421"/>
        <v>60</v>
      </c>
      <c r="Y1062" s="278">
        <f t="shared" si="422"/>
        <v>48.780487804878049</v>
      </c>
      <c r="Z1062" s="276"/>
      <c r="AA1062" s="276"/>
    </row>
    <row r="1063" spans="1:27" s="331" customFormat="1" ht="15.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3"/>
        <v>40</v>
      </c>
      <c r="J1063" s="304">
        <f t="shared" si="434"/>
        <v>49.2</v>
      </c>
      <c r="K1063" s="305"/>
      <c r="L1063" s="305">
        <v>1</v>
      </c>
      <c r="M1063" s="305">
        <f t="shared" si="417"/>
        <v>0</v>
      </c>
      <c r="N1063" s="305">
        <f t="shared" si="412"/>
        <v>40</v>
      </c>
      <c r="O1063" s="305">
        <f t="shared" si="427"/>
        <v>40</v>
      </c>
      <c r="Q1063" s="278">
        <f t="shared" si="419"/>
        <v>48.780487804878049</v>
      </c>
      <c r="R1063" s="278">
        <f t="shared" si="420"/>
        <v>60</v>
      </c>
      <c r="T1063" s="332"/>
      <c r="U1063" s="306">
        <f t="shared" si="425"/>
        <v>0</v>
      </c>
      <c r="V1063" s="306" t="b">
        <f t="shared" si="418"/>
        <v>0</v>
      </c>
      <c r="W1063" s="306">
        <f t="shared" si="432"/>
        <v>60</v>
      </c>
      <c r="X1063" s="306">
        <f t="shared" si="421"/>
        <v>60</v>
      </c>
      <c r="Y1063" s="278">
        <f t="shared" si="422"/>
        <v>48.780487804878049</v>
      </c>
      <c r="Z1063" s="276"/>
      <c r="AA1063" s="276"/>
    </row>
    <row r="1064" spans="1:27" s="331" customFormat="1" ht="15.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3"/>
        <v>40</v>
      </c>
      <c r="J1064" s="304">
        <f t="shared" si="434"/>
        <v>49.2</v>
      </c>
      <c r="K1064" s="305"/>
      <c r="L1064" s="305">
        <v>1</v>
      </c>
      <c r="M1064" s="305">
        <f t="shared" si="417"/>
        <v>0</v>
      </c>
      <c r="N1064" s="305">
        <f t="shared" si="412"/>
        <v>40</v>
      </c>
      <c r="O1064" s="305">
        <f t="shared" si="427"/>
        <v>40</v>
      </c>
      <c r="Q1064" s="278">
        <f t="shared" si="419"/>
        <v>48.780487804878049</v>
      </c>
      <c r="R1064" s="278">
        <f t="shared" si="420"/>
        <v>60</v>
      </c>
      <c r="T1064" s="332"/>
      <c r="U1064" s="306">
        <f t="shared" si="425"/>
        <v>0</v>
      </c>
      <c r="V1064" s="306" t="b">
        <f t="shared" si="418"/>
        <v>0</v>
      </c>
      <c r="W1064" s="306">
        <f t="shared" si="432"/>
        <v>60</v>
      </c>
      <c r="X1064" s="306">
        <f t="shared" si="421"/>
        <v>60</v>
      </c>
      <c r="Y1064" s="278">
        <f t="shared" si="422"/>
        <v>48.780487804878049</v>
      </c>
      <c r="Z1064" s="276"/>
      <c r="AA1064" s="276"/>
    </row>
    <row r="1065" spans="1:27" s="331" customFormat="1" ht="15.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3"/>
        <v>40</v>
      </c>
      <c r="J1065" s="304">
        <f t="shared" si="434"/>
        <v>49.2</v>
      </c>
      <c r="K1065" s="305"/>
      <c r="L1065" s="305">
        <v>1</v>
      </c>
      <c r="M1065" s="305">
        <f t="shared" si="417"/>
        <v>0</v>
      </c>
      <c r="N1065" s="305">
        <f t="shared" si="412"/>
        <v>40</v>
      </c>
      <c r="O1065" s="305">
        <f t="shared" si="427"/>
        <v>40</v>
      </c>
      <c r="Q1065" s="278">
        <f t="shared" si="419"/>
        <v>48.780487804878049</v>
      </c>
      <c r="R1065" s="278">
        <f t="shared" si="420"/>
        <v>60</v>
      </c>
      <c r="T1065" s="332"/>
      <c r="U1065" s="306">
        <f t="shared" si="425"/>
        <v>0</v>
      </c>
      <c r="V1065" s="306" t="b">
        <f t="shared" si="418"/>
        <v>0</v>
      </c>
      <c r="W1065" s="306">
        <f t="shared" si="432"/>
        <v>60</v>
      </c>
      <c r="X1065" s="306">
        <f t="shared" si="421"/>
        <v>60</v>
      </c>
      <c r="Y1065" s="278">
        <f t="shared" si="422"/>
        <v>48.780487804878049</v>
      </c>
      <c r="Z1065" s="276"/>
      <c r="AA1065" s="276"/>
    </row>
    <row r="1066" spans="1:27" s="331" customFormat="1" ht="15.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3"/>
        <v>40</v>
      </c>
      <c r="J1066" s="304">
        <f t="shared" si="434"/>
        <v>49.2</v>
      </c>
      <c r="K1066" s="305"/>
      <c r="L1066" s="305">
        <v>1</v>
      </c>
      <c r="M1066" s="305">
        <f t="shared" si="417"/>
        <v>0</v>
      </c>
      <c r="N1066" s="305">
        <f t="shared" si="412"/>
        <v>40</v>
      </c>
      <c r="O1066" s="305">
        <f t="shared" si="427"/>
        <v>40</v>
      </c>
      <c r="Q1066" s="278">
        <f t="shared" si="419"/>
        <v>48.780487804878049</v>
      </c>
      <c r="R1066" s="278">
        <f t="shared" si="420"/>
        <v>60</v>
      </c>
      <c r="T1066" s="332"/>
      <c r="U1066" s="306">
        <f t="shared" si="425"/>
        <v>0</v>
      </c>
      <c r="V1066" s="306" t="b">
        <f t="shared" si="418"/>
        <v>0</v>
      </c>
      <c r="W1066" s="306">
        <f t="shared" si="432"/>
        <v>60</v>
      </c>
      <c r="X1066" s="306">
        <f t="shared" si="421"/>
        <v>60</v>
      </c>
      <c r="Y1066" s="278">
        <f t="shared" si="422"/>
        <v>48.780487804878049</v>
      </c>
      <c r="Z1066" s="276"/>
      <c r="AA1066" s="276"/>
    </row>
    <row r="1067" spans="1:27" s="331" customFormat="1" ht="15.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3"/>
        <v>40</v>
      </c>
      <c r="J1067" s="304">
        <f t="shared" si="434"/>
        <v>49.2</v>
      </c>
      <c r="K1067" s="305"/>
      <c r="L1067" s="305">
        <v>1</v>
      </c>
      <c r="M1067" s="305">
        <f t="shared" si="417"/>
        <v>0</v>
      </c>
      <c r="N1067" s="305">
        <f t="shared" si="412"/>
        <v>40</v>
      </c>
      <c r="O1067" s="305">
        <f t="shared" si="427"/>
        <v>40</v>
      </c>
      <c r="Q1067" s="278">
        <f t="shared" si="419"/>
        <v>48.780487804878049</v>
      </c>
      <c r="R1067" s="278">
        <f t="shared" si="420"/>
        <v>60</v>
      </c>
      <c r="T1067" s="332"/>
      <c r="U1067" s="306">
        <f t="shared" si="425"/>
        <v>0</v>
      </c>
      <c r="V1067" s="306" t="b">
        <f t="shared" si="418"/>
        <v>0</v>
      </c>
      <c r="W1067" s="306">
        <f t="shared" si="432"/>
        <v>60</v>
      </c>
      <c r="X1067" s="306">
        <f t="shared" si="421"/>
        <v>60</v>
      </c>
      <c r="Y1067" s="278">
        <f t="shared" si="422"/>
        <v>48.780487804878049</v>
      </c>
      <c r="Z1067" s="276"/>
      <c r="AA1067" s="276"/>
    </row>
    <row r="1068" spans="1:27" s="331" customFormat="1" ht="15.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3"/>
        <v>40</v>
      </c>
      <c r="J1068" s="304">
        <f t="shared" si="434"/>
        <v>49.2</v>
      </c>
      <c r="K1068" s="305"/>
      <c r="L1068" s="305">
        <v>1</v>
      </c>
      <c r="M1068" s="305">
        <f t="shared" si="417"/>
        <v>0</v>
      </c>
      <c r="N1068" s="305">
        <f t="shared" si="412"/>
        <v>40</v>
      </c>
      <c r="O1068" s="305">
        <f t="shared" si="427"/>
        <v>40</v>
      </c>
      <c r="Q1068" s="278">
        <f t="shared" si="419"/>
        <v>48.780487804878049</v>
      </c>
      <c r="R1068" s="278">
        <f t="shared" si="420"/>
        <v>60</v>
      </c>
      <c r="T1068" s="332"/>
      <c r="U1068" s="306">
        <f t="shared" si="425"/>
        <v>0</v>
      </c>
      <c r="V1068" s="306" t="b">
        <f t="shared" si="418"/>
        <v>0</v>
      </c>
      <c r="W1068" s="306">
        <f t="shared" si="432"/>
        <v>60</v>
      </c>
      <c r="X1068" s="306">
        <f t="shared" si="421"/>
        <v>60</v>
      </c>
      <c r="Y1068" s="278">
        <f t="shared" si="422"/>
        <v>48.780487804878049</v>
      </c>
      <c r="Z1068" s="276"/>
      <c r="AA1068" s="276"/>
    </row>
    <row r="1069" spans="1:27" s="331" customFormat="1" ht="15.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3"/>
        <v>40</v>
      </c>
      <c r="J1069" s="304">
        <f t="shared" si="434"/>
        <v>49.2</v>
      </c>
      <c r="K1069" s="305"/>
      <c r="L1069" s="305">
        <v>1</v>
      </c>
      <c r="M1069" s="305">
        <f t="shared" si="417"/>
        <v>0</v>
      </c>
      <c r="N1069" s="305">
        <f t="shared" si="412"/>
        <v>40</v>
      </c>
      <c r="O1069" s="305">
        <f t="shared" si="427"/>
        <v>40</v>
      </c>
      <c r="Q1069" s="278">
        <f t="shared" si="419"/>
        <v>48.780487804878049</v>
      </c>
      <c r="R1069" s="278">
        <f t="shared" si="420"/>
        <v>60</v>
      </c>
      <c r="T1069" s="332"/>
      <c r="U1069" s="306">
        <f t="shared" si="425"/>
        <v>0</v>
      </c>
      <c r="V1069" s="306" t="b">
        <f t="shared" si="418"/>
        <v>0</v>
      </c>
      <c r="W1069" s="306">
        <f t="shared" si="432"/>
        <v>60</v>
      </c>
      <c r="X1069" s="306">
        <f t="shared" si="421"/>
        <v>60</v>
      </c>
      <c r="Y1069" s="278">
        <f t="shared" si="422"/>
        <v>48.780487804878049</v>
      </c>
      <c r="Z1069" s="276"/>
      <c r="AA1069" s="276"/>
    </row>
    <row r="1070" spans="1:27" ht="16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  <c r="T1070" s="278"/>
      <c r="U1070" s="278">
        <f t="shared" si="425"/>
        <v>0</v>
      </c>
      <c r="V1070" s="278" t="b">
        <f t="shared" si="418"/>
        <v>0</v>
      </c>
      <c r="W1070" s="278"/>
      <c r="X1070" s="278">
        <f t="shared" si="421"/>
        <v>0</v>
      </c>
      <c r="Y1070" s="278">
        <f t="shared" si="422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5">O1071</f>
        <v>300</v>
      </c>
      <c r="J1071" s="234">
        <f t="shared" ref="J1071" si="436">I1071*1.23</f>
        <v>369</v>
      </c>
      <c r="K1071">
        <v>4</v>
      </c>
      <c r="L1071">
        <v>4</v>
      </c>
      <c r="M1071">
        <f t="shared" si="417"/>
        <v>140</v>
      </c>
      <c r="N1071">
        <f t="shared" si="412"/>
        <v>160</v>
      </c>
      <c r="O1071">
        <f t="shared" si="427"/>
        <v>300</v>
      </c>
      <c r="Q1071" s="278">
        <f t="shared" si="419"/>
        <v>273.1219512195122</v>
      </c>
      <c r="R1071" s="278">
        <f t="shared" si="420"/>
        <v>335.94</v>
      </c>
      <c r="T1071" s="278">
        <v>31.98</v>
      </c>
      <c r="U1071" s="278">
        <f t="shared" si="425"/>
        <v>95.94</v>
      </c>
      <c r="V1071" s="278">
        <f t="shared" si="418"/>
        <v>240</v>
      </c>
      <c r="W1071" s="278"/>
      <c r="X1071" s="278">
        <f t="shared" si="421"/>
        <v>335.94</v>
      </c>
      <c r="Y1071" s="278">
        <f t="shared" si="422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7"/>
        <v>0</v>
      </c>
      <c r="N1072">
        <f t="shared" si="412"/>
        <v>0</v>
      </c>
      <c r="O1072">
        <f t="shared" si="427"/>
        <v>0</v>
      </c>
      <c r="Q1072" s="278">
        <f t="shared" si="419"/>
        <v>0</v>
      </c>
      <c r="R1072" s="278">
        <f t="shared" si="420"/>
        <v>0</v>
      </c>
      <c r="T1072" s="278"/>
      <c r="U1072" s="278">
        <f t="shared" si="425"/>
        <v>0</v>
      </c>
      <c r="V1072" s="278" t="b">
        <f t="shared" si="418"/>
        <v>0</v>
      </c>
      <c r="W1072" s="278"/>
      <c r="X1072" s="278">
        <f t="shared" si="421"/>
        <v>0</v>
      </c>
      <c r="Y1072" s="278">
        <f t="shared" si="422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7">O1073</f>
        <v>300</v>
      </c>
      <c r="J1073" s="234">
        <f t="shared" ref="J1073" si="438">I1073*1.23</f>
        <v>369</v>
      </c>
      <c r="K1073">
        <v>4</v>
      </c>
      <c r="L1073">
        <v>4</v>
      </c>
      <c r="M1073">
        <f t="shared" si="417"/>
        <v>140</v>
      </c>
      <c r="N1073">
        <f t="shared" si="412"/>
        <v>160</v>
      </c>
      <c r="O1073">
        <f t="shared" si="427"/>
        <v>300</v>
      </c>
      <c r="Q1073" s="278">
        <f t="shared" si="419"/>
        <v>273.1219512195122</v>
      </c>
      <c r="R1073" s="278">
        <f t="shared" si="420"/>
        <v>335.94</v>
      </c>
      <c r="T1073" s="278">
        <v>31.98</v>
      </c>
      <c r="U1073" s="278">
        <f t="shared" si="425"/>
        <v>95.94</v>
      </c>
      <c r="V1073" s="278">
        <f t="shared" si="418"/>
        <v>240</v>
      </c>
      <c r="W1073" s="278"/>
      <c r="X1073" s="278">
        <f t="shared" si="421"/>
        <v>335.94</v>
      </c>
      <c r="Y1073" s="278">
        <f t="shared" si="422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7"/>
        <v>0</v>
      </c>
      <c r="N1074">
        <f t="shared" si="412"/>
        <v>0</v>
      </c>
      <c r="O1074">
        <f t="shared" si="427"/>
        <v>0</v>
      </c>
      <c r="Q1074" s="278">
        <f t="shared" si="419"/>
        <v>0</v>
      </c>
      <c r="R1074" s="278">
        <f t="shared" si="420"/>
        <v>0</v>
      </c>
      <c r="T1074" s="278"/>
      <c r="U1074" s="278">
        <f t="shared" si="425"/>
        <v>0</v>
      </c>
      <c r="V1074" s="278" t="b">
        <f t="shared" si="418"/>
        <v>0</v>
      </c>
      <c r="W1074" s="278"/>
      <c r="X1074" s="278">
        <f t="shared" si="421"/>
        <v>0</v>
      </c>
      <c r="Y1074" s="278">
        <f t="shared" si="422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9">O1075</f>
        <v>1280</v>
      </c>
      <c r="J1075" s="234">
        <f t="shared" ref="J1075" si="440">I1075*1.23</f>
        <v>1574.4</v>
      </c>
      <c r="K1075">
        <v>32</v>
      </c>
      <c r="L1075">
        <v>4</v>
      </c>
      <c r="M1075">
        <f t="shared" si="417"/>
        <v>1120</v>
      </c>
      <c r="N1075">
        <f t="shared" si="412"/>
        <v>160</v>
      </c>
      <c r="O1075">
        <f t="shared" si="427"/>
        <v>1280</v>
      </c>
      <c r="Q1075" s="278">
        <f t="shared" si="419"/>
        <v>1257.1219512195123</v>
      </c>
      <c r="R1075" s="278">
        <f t="shared" si="420"/>
        <v>1546.26</v>
      </c>
      <c r="T1075" s="278">
        <v>435.42</v>
      </c>
      <c r="U1075" s="278">
        <f t="shared" si="425"/>
        <v>1306.26</v>
      </c>
      <c r="V1075" s="278">
        <f t="shared" si="418"/>
        <v>240</v>
      </c>
      <c r="W1075" s="278"/>
      <c r="X1075" s="278">
        <f t="shared" si="421"/>
        <v>1546.26</v>
      </c>
      <c r="Y1075" s="278">
        <f t="shared" si="422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7"/>
        <v>0</v>
      </c>
      <c r="N1076">
        <f t="shared" si="412"/>
        <v>0</v>
      </c>
      <c r="O1076">
        <f t="shared" si="427"/>
        <v>0</v>
      </c>
      <c r="Q1076" s="278">
        <f t="shared" si="419"/>
        <v>416.51219512195121</v>
      </c>
      <c r="R1076" s="278">
        <f t="shared" si="420"/>
        <v>512.30999999999995</v>
      </c>
      <c r="T1076" s="278">
        <v>90.77</v>
      </c>
      <c r="U1076" s="278">
        <f t="shared" si="425"/>
        <v>272.31</v>
      </c>
      <c r="V1076" s="278">
        <f t="shared" si="418"/>
        <v>240</v>
      </c>
      <c r="W1076" s="278"/>
      <c r="X1076" s="278">
        <f t="shared" si="421"/>
        <v>512.30999999999995</v>
      </c>
      <c r="Y1076" s="278">
        <f t="shared" si="422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41">O1077</f>
        <v>1000</v>
      </c>
      <c r="J1077" s="234">
        <f t="shared" ref="J1077" si="442">I1077*1.23</f>
        <v>1230</v>
      </c>
      <c r="K1077">
        <v>24</v>
      </c>
      <c r="L1077">
        <v>4</v>
      </c>
      <c r="M1077">
        <f t="shared" si="417"/>
        <v>840</v>
      </c>
      <c r="N1077">
        <f t="shared" si="412"/>
        <v>160</v>
      </c>
      <c r="O1077">
        <f t="shared" si="427"/>
        <v>1000</v>
      </c>
      <c r="Q1077" s="278">
        <f t="shared" si="419"/>
        <v>903.1219512195122</v>
      </c>
      <c r="R1077" s="278">
        <f t="shared" si="420"/>
        <v>1110.8399999999999</v>
      </c>
      <c r="T1077" s="278">
        <v>290.27999999999997</v>
      </c>
      <c r="U1077" s="278">
        <f t="shared" si="425"/>
        <v>870.83999999999992</v>
      </c>
      <c r="V1077" s="278">
        <f t="shared" si="418"/>
        <v>240</v>
      </c>
      <c r="W1077" s="278"/>
      <c r="X1077" s="278">
        <f t="shared" si="421"/>
        <v>1110.8399999999999</v>
      </c>
      <c r="Y1077" s="278">
        <f t="shared" si="422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7"/>
        <v>0</v>
      </c>
      <c r="N1078">
        <f t="shared" ref="N1078:N1125" si="443">L1078*G1078*40</f>
        <v>0</v>
      </c>
      <c r="O1078">
        <f t="shared" si="427"/>
        <v>0</v>
      </c>
      <c r="Q1078" s="278">
        <f t="shared" si="419"/>
        <v>416.21951219512198</v>
      </c>
      <c r="R1078" s="278">
        <f t="shared" si="420"/>
        <v>511.95000000000005</v>
      </c>
      <c r="T1078" s="278">
        <v>90.65</v>
      </c>
      <c r="U1078" s="278">
        <f t="shared" si="425"/>
        <v>271.95000000000005</v>
      </c>
      <c r="V1078" s="278">
        <f t="shared" si="418"/>
        <v>240</v>
      </c>
      <c r="W1078" s="278"/>
      <c r="X1078" s="278">
        <f t="shared" si="421"/>
        <v>511.95000000000005</v>
      </c>
      <c r="Y1078" s="278">
        <f t="shared" si="422"/>
        <v>416.21951219512198</v>
      </c>
      <c r="Z1078" s="276"/>
      <c r="AA1078" s="276"/>
    </row>
    <row r="1079" spans="1:27">
      <c r="A1079" s="1090" t="s">
        <v>1571</v>
      </c>
      <c r="B1079" s="1104" t="s">
        <v>1587</v>
      </c>
      <c r="C1079" s="1090">
        <v>2012</v>
      </c>
      <c r="D1079" s="1105" t="s">
        <v>1588</v>
      </c>
      <c r="E1079" s="16" t="s">
        <v>1589</v>
      </c>
      <c r="F1079" s="206" t="s">
        <v>242</v>
      </c>
      <c r="G1079" s="1106">
        <v>2</v>
      </c>
      <c r="H1079" s="15"/>
      <c r="I1079" s="114"/>
      <c r="J1079" s="17"/>
      <c r="M1079">
        <f t="shared" si="417"/>
        <v>0</v>
      </c>
      <c r="N1079">
        <f t="shared" si="443"/>
        <v>0</v>
      </c>
      <c r="O1079">
        <f t="shared" si="427"/>
        <v>0</v>
      </c>
      <c r="Q1079" s="278">
        <f t="shared" si="419"/>
        <v>370.63414634146341</v>
      </c>
      <c r="R1079" s="278">
        <f t="shared" si="420"/>
        <v>455.88</v>
      </c>
      <c r="T1079" s="278">
        <v>71.959999999999994</v>
      </c>
      <c r="U1079" s="278">
        <f t="shared" si="425"/>
        <v>215.88</v>
      </c>
      <c r="V1079" s="278">
        <f t="shared" si="418"/>
        <v>240</v>
      </c>
      <c r="W1079" s="278"/>
      <c r="X1079" s="278">
        <f t="shared" si="421"/>
        <v>455.88</v>
      </c>
      <c r="Y1079" s="278">
        <f t="shared" si="422"/>
        <v>370.63414634146341</v>
      </c>
      <c r="Z1079" s="276"/>
      <c r="AA1079" s="276"/>
    </row>
    <row r="1080" spans="1:27">
      <c r="A1080" s="1090"/>
      <c r="B1080" s="1104"/>
      <c r="C1080" s="1090"/>
      <c r="D1080" s="1105"/>
      <c r="E1080" s="12" t="s">
        <v>1590</v>
      </c>
      <c r="F1080" s="19" t="s">
        <v>43</v>
      </c>
      <c r="G1080" s="1106"/>
      <c r="H1080" s="13"/>
      <c r="I1080" s="233">
        <f t="shared" ref="I1080:I1081" si="444">O1080</f>
        <v>420</v>
      </c>
      <c r="J1080" s="234">
        <f t="shared" ref="J1080:J1081" si="445">I1080*1.23</f>
        <v>516.6</v>
      </c>
      <c r="K1080">
        <v>12</v>
      </c>
      <c r="L1080">
        <v>4</v>
      </c>
      <c r="M1080">
        <f t="shared" si="417"/>
        <v>420</v>
      </c>
      <c r="N1080">
        <f t="shared" si="443"/>
        <v>0</v>
      </c>
      <c r="O1080">
        <f t="shared" si="427"/>
        <v>420</v>
      </c>
      <c r="Q1080" s="278">
        <f t="shared" si="419"/>
        <v>369.1219512195122</v>
      </c>
      <c r="R1080" s="278">
        <f t="shared" si="420"/>
        <v>454.02</v>
      </c>
      <c r="T1080" s="278">
        <v>71.34</v>
      </c>
      <c r="U1080" s="278">
        <f t="shared" si="425"/>
        <v>214.02</v>
      </c>
      <c r="V1080" s="278">
        <f t="shared" si="418"/>
        <v>240</v>
      </c>
      <c r="W1080" s="278"/>
      <c r="X1080" s="278">
        <f t="shared" si="421"/>
        <v>454.02</v>
      </c>
      <c r="Y1080" s="278">
        <f t="shared" si="422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4"/>
        <v>1000</v>
      </c>
      <c r="J1081" s="234">
        <f t="shared" si="445"/>
        <v>1230</v>
      </c>
      <c r="K1081">
        <v>24</v>
      </c>
      <c r="L1081">
        <v>4</v>
      </c>
      <c r="M1081">
        <f t="shared" si="417"/>
        <v>840</v>
      </c>
      <c r="N1081">
        <f t="shared" si="443"/>
        <v>160</v>
      </c>
      <c r="O1081">
        <f t="shared" si="427"/>
        <v>1000</v>
      </c>
      <c r="Q1081" s="278">
        <f t="shared" si="419"/>
        <v>384.1219512195122</v>
      </c>
      <c r="R1081" s="278">
        <f t="shared" si="420"/>
        <v>472.46999999999997</v>
      </c>
      <c r="T1081" s="278">
        <v>77.489999999999995</v>
      </c>
      <c r="U1081" s="278">
        <f t="shared" si="425"/>
        <v>232.46999999999997</v>
      </c>
      <c r="V1081" s="278">
        <f t="shared" si="418"/>
        <v>240</v>
      </c>
      <c r="W1081" s="278"/>
      <c r="X1081" s="278">
        <f t="shared" si="421"/>
        <v>472.46999999999997</v>
      </c>
      <c r="Y1081" s="278">
        <f t="shared" si="422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7"/>
        <v>0</v>
      </c>
      <c r="N1082">
        <f t="shared" si="443"/>
        <v>0</v>
      </c>
      <c r="O1082">
        <f t="shared" si="427"/>
        <v>0</v>
      </c>
      <c r="Q1082" s="278">
        <f t="shared" si="419"/>
        <v>335.51219512195121</v>
      </c>
      <c r="R1082" s="278">
        <f t="shared" si="420"/>
        <v>412.68</v>
      </c>
      <c r="T1082" s="278">
        <v>57.56</v>
      </c>
      <c r="U1082" s="278">
        <f t="shared" si="425"/>
        <v>172.68</v>
      </c>
      <c r="V1082" s="278">
        <f t="shared" si="418"/>
        <v>240</v>
      </c>
      <c r="W1082" s="278"/>
      <c r="X1082" s="278">
        <f t="shared" si="421"/>
        <v>412.68</v>
      </c>
      <c r="Y1082" s="278">
        <f t="shared" si="422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7"/>
        <v>0</v>
      </c>
      <c r="N1083">
        <f t="shared" si="443"/>
        <v>0</v>
      </c>
      <c r="O1083">
        <f t="shared" si="427"/>
        <v>0</v>
      </c>
      <c r="Q1083" s="278">
        <f t="shared" si="419"/>
        <v>369.1219512195122</v>
      </c>
      <c r="R1083" s="278">
        <f t="shared" si="420"/>
        <v>454.02</v>
      </c>
      <c r="T1083" s="278">
        <v>71.34</v>
      </c>
      <c r="U1083" s="278">
        <f t="shared" si="425"/>
        <v>214.02</v>
      </c>
      <c r="V1083" s="278">
        <f t="shared" si="418"/>
        <v>240</v>
      </c>
      <c r="W1083" s="278"/>
      <c r="X1083" s="278">
        <f t="shared" si="421"/>
        <v>454.02</v>
      </c>
      <c r="Y1083" s="278">
        <f t="shared" si="422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7"/>
        <v>0</v>
      </c>
      <c r="N1084">
        <f t="shared" si="443"/>
        <v>0</v>
      </c>
      <c r="O1084">
        <f t="shared" si="427"/>
        <v>0</v>
      </c>
      <c r="Q1084" s="278">
        <f t="shared" si="419"/>
        <v>295.63414634146341</v>
      </c>
      <c r="R1084" s="278">
        <f t="shared" si="420"/>
        <v>363.63</v>
      </c>
      <c r="T1084" s="278">
        <v>41.21</v>
      </c>
      <c r="U1084" s="278">
        <f t="shared" si="425"/>
        <v>123.63</v>
      </c>
      <c r="V1084" s="278">
        <f t="shared" si="418"/>
        <v>240</v>
      </c>
      <c r="W1084" s="278"/>
      <c r="X1084" s="278">
        <f t="shared" si="421"/>
        <v>363.63</v>
      </c>
      <c r="Y1084" s="278">
        <f t="shared" si="422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6">O1085</f>
        <v>580</v>
      </c>
      <c r="J1085" s="234">
        <f t="shared" ref="J1085" si="447">I1085*1.23</f>
        <v>713.4</v>
      </c>
      <c r="K1085">
        <v>12</v>
      </c>
      <c r="L1085">
        <v>4</v>
      </c>
      <c r="M1085">
        <f t="shared" si="417"/>
        <v>420</v>
      </c>
      <c r="N1085">
        <f t="shared" si="443"/>
        <v>160</v>
      </c>
      <c r="O1085">
        <f t="shared" si="427"/>
        <v>580</v>
      </c>
      <c r="Q1085" s="278">
        <f t="shared" si="419"/>
        <v>370.63414634146341</v>
      </c>
      <c r="R1085" s="278">
        <f t="shared" si="420"/>
        <v>455.88</v>
      </c>
      <c r="T1085" s="278">
        <v>71.959999999999994</v>
      </c>
      <c r="U1085" s="278">
        <f t="shared" si="425"/>
        <v>215.88</v>
      </c>
      <c r="V1085" s="278">
        <f t="shared" si="418"/>
        <v>240</v>
      </c>
      <c r="W1085" s="278"/>
      <c r="X1085" s="278">
        <f t="shared" si="421"/>
        <v>455.88</v>
      </c>
      <c r="Y1085" s="278">
        <f t="shared" si="422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7"/>
        <v>0</v>
      </c>
      <c r="N1086">
        <f t="shared" si="443"/>
        <v>0</v>
      </c>
      <c r="O1086">
        <f t="shared" si="427"/>
        <v>0</v>
      </c>
      <c r="Q1086" s="278">
        <f t="shared" si="419"/>
        <v>351.73170731707319</v>
      </c>
      <c r="R1086" s="278">
        <f t="shared" si="420"/>
        <v>432.63</v>
      </c>
      <c r="T1086" s="278">
        <v>64.209999999999994</v>
      </c>
      <c r="U1086" s="278">
        <f t="shared" si="425"/>
        <v>192.63</v>
      </c>
      <c r="V1086" s="278">
        <f t="shared" si="418"/>
        <v>240</v>
      </c>
      <c r="W1086" s="278"/>
      <c r="X1086" s="278">
        <f t="shared" si="421"/>
        <v>432.63</v>
      </c>
      <c r="Y1086" s="278">
        <f t="shared" si="422"/>
        <v>351.73170731707319</v>
      </c>
      <c r="Z1086" s="276"/>
      <c r="AA1086" s="276"/>
    </row>
    <row r="1087" spans="1:27" ht="13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7"/>
        <v>0</v>
      </c>
      <c r="N1087">
        <f t="shared" si="443"/>
        <v>0</v>
      </c>
      <c r="O1087">
        <f t="shared" si="427"/>
        <v>0</v>
      </c>
      <c r="Q1087" s="278">
        <f t="shared" si="419"/>
        <v>0</v>
      </c>
      <c r="R1087" s="278">
        <f t="shared" si="420"/>
        <v>0</v>
      </c>
      <c r="T1087" s="278"/>
      <c r="U1087" s="278">
        <f t="shared" si="425"/>
        <v>0</v>
      </c>
      <c r="V1087" s="278" t="b">
        <f t="shared" si="418"/>
        <v>0</v>
      </c>
      <c r="W1087" s="278"/>
      <c r="X1087" s="278">
        <f t="shared" si="421"/>
        <v>0</v>
      </c>
      <c r="Y1087" s="278">
        <f t="shared" si="422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8">O1088</f>
        <v>40</v>
      </c>
      <c r="J1088" s="304">
        <f t="shared" ref="J1088:J1130" si="449">I1088*1.23</f>
        <v>49.2</v>
      </c>
      <c r="L1088" s="305">
        <v>1</v>
      </c>
      <c r="M1088" s="305">
        <f t="shared" si="417"/>
        <v>0</v>
      </c>
      <c r="N1088" s="305">
        <f t="shared" si="443"/>
        <v>40</v>
      </c>
      <c r="O1088" s="305">
        <f t="shared" si="427"/>
        <v>40</v>
      </c>
      <c r="Q1088" s="278">
        <f t="shared" si="419"/>
        <v>48.780487804878049</v>
      </c>
      <c r="R1088" s="278">
        <f t="shared" si="420"/>
        <v>60</v>
      </c>
      <c r="T1088" s="306"/>
      <c r="U1088" s="306">
        <f t="shared" si="425"/>
        <v>0</v>
      </c>
      <c r="V1088" s="306" t="b">
        <f t="shared" si="418"/>
        <v>0</v>
      </c>
      <c r="W1088" s="306">
        <f t="shared" ref="W1088:W1131" si="450">G1088*$AD$4*$AD$7</f>
        <v>60</v>
      </c>
      <c r="X1088" s="306">
        <f t="shared" si="421"/>
        <v>60</v>
      </c>
      <c r="Y1088" s="278">
        <f t="shared" si="422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8"/>
        <v>40</v>
      </c>
      <c r="J1089" s="304">
        <f t="shared" si="449"/>
        <v>49.2</v>
      </c>
      <c r="L1089" s="305">
        <v>1</v>
      </c>
      <c r="M1089" s="305">
        <f t="shared" si="417"/>
        <v>0</v>
      </c>
      <c r="N1089" s="305">
        <f t="shared" si="443"/>
        <v>40</v>
      </c>
      <c r="O1089" s="305">
        <f t="shared" si="427"/>
        <v>40</v>
      </c>
      <c r="Q1089" s="278">
        <f t="shared" si="419"/>
        <v>48.780487804878049</v>
      </c>
      <c r="R1089" s="278">
        <f t="shared" si="420"/>
        <v>60</v>
      </c>
      <c r="T1089" s="306"/>
      <c r="U1089" s="306">
        <f t="shared" si="425"/>
        <v>0</v>
      </c>
      <c r="V1089" s="306" t="b">
        <f t="shared" si="418"/>
        <v>0</v>
      </c>
      <c r="W1089" s="306">
        <f t="shared" si="450"/>
        <v>60</v>
      </c>
      <c r="X1089" s="306">
        <f t="shared" si="421"/>
        <v>60</v>
      </c>
      <c r="Y1089" s="278">
        <f t="shared" si="422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8"/>
        <v>40</v>
      </c>
      <c r="J1090" s="304">
        <f t="shared" si="449"/>
        <v>49.2</v>
      </c>
      <c r="L1090" s="305">
        <v>1</v>
      </c>
      <c r="M1090" s="305">
        <f t="shared" si="417"/>
        <v>0</v>
      </c>
      <c r="N1090" s="305">
        <f t="shared" si="443"/>
        <v>40</v>
      </c>
      <c r="O1090" s="305">
        <f t="shared" si="427"/>
        <v>40</v>
      </c>
      <c r="Q1090" s="278">
        <f t="shared" si="419"/>
        <v>48.780487804878049</v>
      </c>
      <c r="R1090" s="278">
        <f t="shared" si="420"/>
        <v>60</v>
      </c>
      <c r="T1090" s="306"/>
      <c r="U1090" s="306">
        <f t="shared" si="425"/>
        <v>0</v>
      </c>
      <c r="V1090" s="306" t="b">
        <f t="shared" si="418"/>
        <v>0</v>
      </c>
      <c r="W1090" s="306">
        <f t="shared" si="450"/>
        <v>60</v>
      </c>
      <c r="X1090" s="306">
        <f t="shared" si="421"/>
        <v>60</v>
      </c>
      <c r="Y1090" s="278">
        <f t="shared" si="422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8"/>
        <v>40</v>
      </c>
      <c r="J1091" s="304">
        <f t="shared" si="449"/>
        <v>49.2</v>
      </c>
      <c r="L1091" s="305">
        <v>1</v>
      </c>
      <c r="M1091" s="305">
        <f t="shared" si="417"/>
        <v>0</v>
      </c>
      <c r="N1091" s="305">
        <f t="shared" si="443"/>
        <v>40</v>
      </c>
      <c r="O1091" s="305">
        <f t="shared" si="427"/>
        <v>40</v>
      </c>
      <c r="Q1091" s="278">
        <f t="shared" si="419"/>
        <v>48.780487804878049</v>
      </c>
      <c r="R1091" s="278">
        <f t="shared" si="420"/>
        <v>60</v>
      </c>
      <c r="T1091" s="306"/>
      <c r="U1091" s="306">
        <f t="shared" si="425"/>
        <v>0</v>
      </c>
      <c r="V1091" s="306" t="b">
        <f t="shared" si="418"/>
        <v>0</v>
      </c>
      <c r="W1091" s="306">
        <f t="shared" si="450"/>
        <v>60</v>
      </c>
      <c r="X1091" s="306">
        <f t="shared" si="421"/>
        <v>60</v>
      </c>
      <c r="Y1091" s="278">
        <f t="shared" si="422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8"/>
        <v>40</v>
      </c>
      <c r="J1092" s="304">
        <f t="shared" si="449"/>
        <v>49.2</v>
      </c>
      <c r="L1092" s="305">
        <v>1</v>
      </c>
      <c r="M1092" s="305">
        <f t="shared" si="417"/>
        <v>0</v>
      </c>
      <c r="N1092" s="305">
        <f t="shared" si="443"/>
        <v>40</v>
      </c>
      <c r="O1092" s="305">
        <f t="shared" si="427"/>
        <v>40</v>
      </c>
      <c r="Q1092" s="278">
        <f t="shared" si="419"/>
        <v>48.780487804878049</v>
      </c>
      <c r="R1092" s="278">
        <f t="shared" si="420"/>
        <v>60</v>
      </c>
      <c r="T1092" s="306"/>
      <c r="U1092" s="306">
        <f t="shared" si="425"/>
        <v>0</v>
      </c>
      <c r="V1092" s="306" t="b">
        <f t="shared" si="418"/>
        <v>0</v>
      </c>
      <c r="W1092" s="306">
        <f t="shared" si="450"/>
        <v>60</v>
      </c>
      <c r="X1092" s="306">
        <f t="shared" si="421"/>
        <v>60</v>
      </c>
      <c r="Y1092" s="278">
        <f t="shared" si="422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8"/>
        <v>40</v>
      </c>
      <c r="J1093" s="304">
        <f t="shared" si="449"/>
        <v>49.2</v>
      </c>
      <c r="L1093" s="305">
        <v>1</v>
      </c>
      <c r="M1093" s="305">
        <f t="shared" si="417"/>
        <v>0</v>
      </c>
      <c r="N1093" s="305">
        <f t="shared" si="443"/>
        <v>40</v>
      </c>
      <c r="O1093" s="305">
        <f t="shared" si="427"/>
        <v>40</v>
      </c>
      <c r="Q1093" s="278">
        <f t="shared" si="419"/>
        <v>48.780487804878049</v>
      </c>
      <c r="R1093" s="278">
        <f t="shared" si="420"/>
        <v>60</v>
      </c>
      <c r="T1093" s="306"/>
      <c r="U1093" s="306">
        <f t="shared" si="425"/>
        <v>0</v>
      </c>
      <c r="V1093" s="306" t="b">
        <f t="shared" si="418"/>
        <v>0</v>
      </c>
      <c r="W1093" s="306">
        <f t="shared" si="450"/>
        <v>60</v>
      </c>
      <c r="X1093" s="306">
        <f t="shared" si="421"/>
        <v>60</v>
      </c>
      <c r="Y1093" s="278">
        <f t="shared" si="422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8"/>
        <v>40</v>
      </c>
      <c r="J1094" s="304">
        <f t="shared" si="449"/>
        <v>49.2</v>
      </c>
      <c r="L1094" s="305">
        <v>1</v>
      </c>
      <c r="M1094" s="305">
        <f t="shared" ref="M1094:M1157" si="451">K1094*35</f>
        <v>0</v>
      </c>
      <c r="N1094" s="305">
        <f t="shared" si="443"/>
        <v>40</v>
      </c>
      <c r="O1094" s="305">
        <f t="shared" si="427"/>
        <v>40</v>
      </c>
      <c r="Q1094" s="278">
        <f t="shared" si="419"/>
        <v>48.780487804878049</v>
      </c>
      <c r="R1094" s="278">
        <f t="shared" si="420"/>
        <v>60</v>
      </c>
      <c r="T1094" s="306"/>
      <c r="U1094" s="306">
        <f t="shared" si="425"/>
        <v>0</v>
      </c>
      <c r="V1094" s="306" t="b">
        <f t="shared" ref="V1094:V1157" si="452">IF(U1094&gt;0,$AD$3*$AD$7)</f>
        <v>0</v>
      </c>
      <c r="W1094" s="306">
        <f t="shared" si="450"/>
        <v>60</v>
      </c>
      <c r="X1094" s="306">
        <f t="shared" si="421"/>
        <v>60</v>
      </c>
      <c r="Y1094" s="278">
        <f t="shared" si="422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8"/>
        <v>40</v>
      </c>
      <c r="J1095" s="304">
        <f t="shared" si="449"/>
        <v>49.2</v>
      </c>
      <c r="L1095" s="305">
        <v>1</v>
      </c>
      <c r="M1095" s="305">
        <f t="shared" si="451"/>
        <v>0</v>
      </c>
      <c r="N1095" s="305">
        <f t="shared" si="443"/>
        <v>40</v>
      </c>
      <c r="O1095" s="305">
        <f t="shared" si="427"/>
        <v>40</v>
      </c>
      <c r="Q1095" s="278">
        <f t="shared" ref="Q1095:Q1158" si="453">R1095/1.23</f>
        <v>48.780487804878049</v>
      </c>
      <c r="R1095" s="278">
        <f t="shared" ref="R1095:R1158" si="454">X1095</f>
        <v>60</v>
      </c>
      <c r="T1095" s="306"/>
      <c r="U1095" s="306">
        <f t="shared" si="425"/>
        <v>0</v>
      </c>
      <c r="V1095" s="306" t="b">
        <f t="shared" si="452"/>
        <v>0</v>
      </c>
      <c r="W1095" s="306">
        <f t="shared" si="450"/>
        <v>60</v>
      </c>
      <c r="X1095" s="306">
        <f t="shared" ref="X1095:X1158" si="455">V1095+U1095+W1095</f>
        <v>60</v>
      </c>
      <c r="Y1095" s="278">
        <f t="shared" ref="Y1095:Y1158" si="456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8"/>
        <v>40</v>
      </c>
      <c r="J1096" s="304">
        <f t="shared" si="449"/>
        <v>49.2</v>
      </c>
      <c r="L1096" s="305">
        <v>1</v>
      </c>
      <c r="M1096" s="305">
        <f t="shared" si="451"/>
        <v>0</v>
      </c>
      <c r="N1096" s="305">
        <f t="shared" si="443"/>
        <v>40</v>
      </c>
      <c r="O1096" s="305">
        <f t="shared" si="427"/>
        <v>40</v>
      </c>
      <c r="Q1096" s="278">
        <f t="shared" si="453"/>
        <v>48.780487804878049</v>
      </c>
      <c r="R1096" s="278">
        <f t="shared" si="454"/>
        <v>60</v>
      </c>
      <c r="T1096" s="306"/>
      <c r="U1096" s="306">
        <f t="shared" ref="U1096:U1159" si="457">T1096*$AD$9</f>
        <v>0</v>
      </c>
      <c r="V1096" s="306" t="b">
        <f t="shared" si="452"/>
        <v>0</v>
      </c>
      <c r="W1096" s="306">
        <f t="shared" si="450"/>
        <v>60</v>
      </c>
      <c r="X1096" s="306">
        <f t="shared" si="455"/>
        <v>60</v>
      </c>
      <c r="Y1096" s="278">
        <f t="shared" si="456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8"/>
        <v>40</v>
      </c>
      <c r="J1097" s="304">
        <f t="shared" si="449"/>
        <v>49.2</v>
      </c>
      <c r="L1097" s="305">
        <v>1</v>
      </c>
      <c r="M1097" s="305">
        <f t="shared" si="451"/>
        <v>0</v>
      </c>
      <c r="N1097" s="305">
        <f t="shared" si="443"/>
        <v>40</v>
      </c>
      <c r="O1097" s="305">
        <f t="shared" si="427"/>
        <v>40</v>
      </c>
      <c r="Q1097" s="278">
        <f t="shared" si="453"/>
        <v>48.780487804878049</v>
      </c>
      <c r="R1097" s="278">
        <f t="shared" si="454"/>
        <v>60</v>
      </c>
      <c r="T1097" s="306"/>
      <c r="U1097" s="306">
        <f t="shared" si="457"/>
        <v>0</v>
      </c>
      <c r="V1097" s="306" t="b">
        <f t="shared" si="452"/>
        <v>0</v>
      </c>
      <c r="W1097" s="306">
        <f t="shared" si="450"/>
        <v>60</v>
      </c>
      <c r="X1097" s="306">
        <f t="shared" si="455"/>
        <v>60</v>
      </c>
      <c r="Y1097" s="278">
        <f t="shared" si="456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8"/>
        <v>40</v>
      </c>
      <c r="J1098" s="304">
        <f t="shared" si="449"/>
        <v>49.2</v>
      </c>
      <c r="L1098" s="305">
        <v>1</v>
      </c>
      <c r="M1098" s="305">
        <f t="shared" si="451"/>
        <v>0</v>
      </c>
      <c r="N1098" s="305">
        <f t="shared" si="443"/>
        <v>40</v>
      </c>
      <c r="O1098" s="305">
        <f t="shared" ref="O1098:O1130" si="458">M1098+N1098</f>
        <v>40</v>
      </c>
      <c r="Q1098" s="278">
        <f t="shared" si="453"/>
        <v>48.780487804878049</v>
      </c>
      <c r="R1098" s="278">
        <f t="shared" si="454"/>
        <v>60</v>
      </c>
      <c r="T1098" s="306"/>
      <c r="U1098" s="306">
        <f t="shared" si="457"/>
        <v>0</v>
      </c>
      <c r="V1098" s="306" t="b">
        <f t="shared" si="452"/>
        <v>0</v>
      </c>
      <c r="W1098" s="306">
        <f t="shared" si="450"/>
        <v>60</v>
      </c>
      <c r="X1098" s="306">
        <f t="shared" si="455"/>
        <v>60</v>
      </c>
      <c r="Y1098" s="278">
        <f t="shared" si="456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8"/>
        <v>40</v>
      </c>
      <c r="J1099" s="304">
        <f t="shared" si="449"/>
        <v>49.2</v>
      </c>
      <c r="L1099" s="305">
        <v>1</v>
      </c>
      <c r="M1099" s="305">
        <f t="shared" si="451"/>
        <v>0</v>
      </c>
      <c r="N1099" s="305">
        <f t="shared" si="443"/>
        <v>40</v>
      </c>
      <c r="O1099" s="305">
        <f t="shared" si="458"/>
        <v>40</v>
      </c>
      <c r="Q1099" s="278">
        <f t="shared" si="453"/>
        <v>48.780487804878049</v>
      </c>
      <c r="R1099" s="278">
        <f t="shared" si="454"/>
        <v>60</v>
      </c>
      <c r="T1099" s="306"/>
      <c r="U1099" s="306">
        <f t="shared" si="457"/>
        <v>0</v>
      </c>
      <c r="V1099" s="306" t="b">
        <f t="shared" si="452"/>
        <v>0</v>
      </c>
      <c r="W1099" s="306">
        <f t="shared" si="450"/>
        <v>60</v>
      </c>
      <c r="X1099" s="306">
        <f t="shared" si="455"/>
        <v>60</v>
      </c>
      <c r="Y1099" s="278">
        <f t="shared" si="456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8"/>
        <v>40</v>
      </c>
      <c r="J1100" s="304">
        <f t="shared" si="449"/>
        <v>49.2</v>
      </c>
      <c r="L1100" s="305">
        <v>1</v>
      </c>
      <c r="M1100" s="305">
        <f t="shared" si="451"/>
        <v>0</v>
      </c>
      <c r="N1100" s="305">
        <f t="shared" si="443"/>
        <v>40</v>
      </c>
      <c r="O1100" s="305">
        <f t="shared" si="458"/>
        <v>40</v>
      </c>
      <c r="Q1100" s="278">
        <f t="shared" si="453"/>
        <v>48.780487804878049</v>
      </c>
      <c r="R1100" s="278">
        <f t="shared" si="454"/>
        <v>60</v>
      </c>
      <c r="T1100" s="306"/>
      <c r="U1100" s="306">
        <f t="shared" si="457"/>
        <v>0</v>
      </c>
      <c r="V1100" s="306" t="b">
        <f t="shared" si="452"/>
        <v>0</v>
      </c>
      <c r="W1100" s="306">
        <f t="shared" si="450"/>
        <v>60</v>
      </c>
      <c r="X1100" s="306">
        <f t="shared" si="455"/>
        <v>60</v>
      </c>
      <c r="Y1100" s="278">
        <f t="shared" si="456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8"/>
        <v>40</v>
      </c>
      <c r="J1101" s="304">
        <f t="shared" si="449"/>
        <v>49.2</v>
      </c>
      <c r="L1101" s="305">
        <v>1</v>
      </c>
      <c r="M1101" s="305">
        <f t="shared" si="451"/>
        <v>0</v>
      </c>
      <c r="N1101" s="305">
        <f t="shared" si="443"/>
        <v>40</v>
      </c>
      <c r="O1101" s="305">
        <f t="shared" si="458"/>
        <v>40</v>
      </c>
      <c r="Q1101" s="278">
        <f t="shared" si="453"/>
        <v>48.780487804878049</v>
      </c>
      <c r="R1101" s="278">
        <f t="shared" si="454"/>
        <v>60</v>
      </c>
      <c r="T1101" s="306"/>
      <c r="U1101" s="306">
        <f t="shared" si="457"/>
        <v>0</v>
      </c>
      <c r="V1101" s="306" t="b">
        <f t="shared" si="452"/>
        <v>0</v>
      </c>
      <c r="W1101" s="306">
        <f t="shared" si="450"/>
        <v>60</v>
      </c>
      <c r="X1101" s="306">
        <f t="shared" si="455"/>
        <v>60</v>
      </c>
      <c r="Y1101" s="278">
        <f t="shared" si="456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8"/>
        <v>40</v>
      </c>
      <c r="J1102" s="304">
        <f t="shared" si="449"/>
        <v>49.2</v>
      </c>
      <c r="L1102" s="305">
        <v>1</v>
      </c>
      <c r="M1102" s="305">
        <f t="shared" si="451"/>
        <v>0</v>
      </c>
      <c r="N1102" s="305">
        <f t="shared" si="443"/>
        <v>40</v>
      </c>
      <c r="O1102" s="305">
        <f t="shared" si="458"/>
        <v>40</v>
      </c>
      <c r="Q1102" s="278">
        <f t="shared" si="453"/>
        <v>48.780487804878049</v>
      </c>
      <c r="R1102" s="278">
        <f t="shared" si="454"/>
        <v>60</v>
      </c>
      <c r="T1102" s="306"/>
      <c r="U1102" s="306">
        <f t="shared" si="457"/>
        <v>0</v>
      </c>
      <c r="V1102" s="306" t="b">
        <f t="shared" si="452"/>
        <v>0</v>
      </c>
      <c r="W1102" s="306">
        <f t="shared" si="450"/>
        <v>60</v>
      </c>
      <c r="X1102" s="306">
        <f t="shared" si="455"/>
        <v>60</v>
      </c>
      <c r="Y1102" s="278">
        <f t="shared" si="456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8"/>
        <v>80</v>
      </c>
      <c r="J1103" s="304">
        <f t="shared" si="449"/>
        <v>98.4</v>
      </c>
      <c r="L1103" s="305">
        <v>1</v>
      </c>
      <c r="M1103" s="305">
        <f t="shared" si="451"/>
        <v>0</v>
      </c>
      <c r="N1103" s="305">
        <f t="shared" si="443"/>
        <v>80</v>
      </c>
      <c r="O1103" s="305">
        <f t="shared" si="458"/>
        <v>80</v>
      </c>
      <c r="Q1103" s="278">
        <f t="shared" si="453"/>
        <v>97.560975609756099</v>
      </c>
      <c r="R1103" s="278">
        <f t="shared" si="454"/>
        <v>120</v>
      </c>
      <c r="T1103" s="306"/>
      <c r="U1103" s="306">
        <f t="shared" si="457"/>
        <v>0</v>
      </c>
      <c r="V1103" s="306" t="b">
        <f t="shared" si="452"/>
        <v>0</v>
      </c>
      <c r="W1103" s="306">
        <f t="shared" si="450"/>
        <v>120</v>
      </c>
      <c r="X1103" s="306">
        <f t="shared" si="455"/>
        <v>120</v>
      </c>
      <c r="Y1103" s="278">
        <f t="shared" si="456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8"/>
        <v>40</v>
      </c>
      <c r="J1104" s="304">
        <f t="shared" si="449"/>
        <v>49.2</v>
      </c>
      <c r="L1104" s="305">
        <v>1</v>
      </c>
      <c r="M1104" s="305">
        <f t="shared" si="451"/>
        <v>0</v>
      </c>
      <c r="N1104" s="305">
        <f t="shared" si="443"/>
        <v>40</v>
      </c>
      <c r="O1104" s="305">
        <f t="shared" si="458"/>
        <v>40</v>
      </c>
      <c r="Q1104" s="278">
        <f t="shared" si="453"/>
        <v>48.780487804878049</v>
      </c>
      <c r="R1104" s="278">
        <f t="shared" si="454"/>
        <v>60</v>
      </c>
      <c r="T1104" s="306"/>
      <c r="U1104" s="306">
        <f t="shared" si="457"/>
        <v>0</v>
      </c>
      <c r="V1104" s="306" t="b">
        <f t="shared" si="452"/>
        <v>0</v>
      </c>
      <c r="W1104" s="306">
        <f t="shared" si="450"/>
        <v>60</v>
      </c>
      <c r="X1104" s="306">
        <f t="shared" si="455"/>
        <v>60</v>
      </c>
      <c r="Y1104" s="278">
        <f t="shared" si="456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8"/>
        <v>80</v>
      </c>
      <c r="J1105" s="304">
        <f t="shared" si="449"/>
        <v>98.4</v>
      </c>
      <c r="L1105" s="305">
        <v>1</v>
      </c>
      <c r="M1105" s="305">
        <f t="shared" si="451"/>
        <v>0</v>
      </c>
      <c r="N1105" s="305">
        <f t="shared" si="443"/>
        <v>80</v>
      </c>
      <c r="O1105" s="305">
        <f t="shared" si="458"/>
        <v>80</v>
      </c>
      <c r="Q1105" s="278">
        <f t="shared" si="453"/>
        <v>97.560975609756099</v>
      </c>
      <c r="R1105" s="278">
        <f t="shared" si="454"/>
        <v>120</v>
      </c>
      <c r="T1105" s="306"/>
      <c r="U1105" s="306">
        <f t="shared" si="457"/>
        <v>0</v>
      </c>
      <c r="V1105" s="306" t="b">
        <f t="shared" si="452"/>
        <v>0</v>
      </c>
      <c r="W1105" s="306">
        <f t="shared" si="450"/>
        <v>120</v>
      </c>
      <c r="X1105" s="306">
        <f t="shared" si="455"/>
        <v>120</v>
      </c>
      <c r="Y1105" s="278">
        <f t="shared" si="456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8"/>
        <v>160</v>
      </c>
      <c r="J1106" s="304">
        <f t="shared" si="449"/>
        <v>196.8</v>
      </c>
      <c r="L1106" s="305">
        <v>1</v>
      </c>
      <c r="M1106" s="305">
        <f t="shared" si="451"/>
        <v>0</v>
      </c>
      <c r="N1106" s="305">
        <f t="shared" si="443"/>
        <v>160</v>
      </c>
      <c r="O1106" s="305">
        <f t="shared" si="458"/>
        <v>160</v>
      </c>
      <c r="Q1106" s="278">
        <f t="shared" si="453"/>
        <v>195.1219512195122</v>
      </c>
      <c r="R1106" s="278">
        <f t="shared" si="454"/>
        <v>240</v>
      </c>
      <c r="T1106" s="306"/>
      <c r="U1106" s="306">
        <f t="shared" si="457"/>
        <v>0</v>
      </c>
      <c r="V1106" s="306" t="b">
        <f t="shared" si="452"/>
        <v>0</v>
      </c>
      <c r="W1106" s="306">
        <f t="shared" si="450"/>
        <v>240</v>
      </c>
      <c r="X1106" s="306">
        <f t="shared" si="455"/>
        <v>240</v>
      </c>
      <c r="Y1106" s="278">
        <f t="shared" si="456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8"/>
        <v>160</v>
      </c>
      <c r="J1107" s="304">
        <f t="shared" si="449"/>
        <v>196.8</v>
      </c>
      <c r="L1107" s="305">
        <v>1</v>
      </c>
      <c r="M1107" s="305">
        <f t="shared" si="451"/>
        <v>0</v>
      </c>
      <c r="N1107" s="305">
        <f t="shared" si="443"/>
        <v>160</v>
      </c>
      <c r="O1107" s="305">
        <f t="shared" si="458"/>
        <v>160</v>
      </c>
      <c r="Q1107" s="278">
        <f t="shared" si="453"/>
        <v>195.1219512195122</v>
      </c>
      <c r="R1107" s="278">
        <f t="shared" si="454"/>
        <v>240</v>
      </c>
      <c r="T1107" s="306"/>
      <c r="U1107" s="306">
        <f t="shared" si="457"/>
        <v>0</v>
      </c>
      <c r="V1107" s="306" t="b">
        <f t="shared" si="452"/>
        <v>0</v>
      </c>
      <c r="W1107" s="306">
        <f t="shared" si="450"/>
        <v>240</v>
      </c>
      <c r="X1107" s="306">
        <f t="shared" si="455"/>
        <v>240</v>
      </c>
      <c r="Y1107" s="278">
        <f t="shared" si="456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8"/>
        <v>80</v>
      </c>
      <c r="J1108" s="304">
        <f t="shared" si="449"/>
        <v>98.4</v>
      </c>
      <c r="L1108" s="305">
        <v>1</v>
      </c>
      <c r="M1108" s="305">
        <f t="shared" si="451"/>
        <v>0</v>
      </c>
      <c r="N1108" s="305">
        <f t="shared" si="443"/>
        <v>80</v>
      </c>
      <c r="O1108" s="305">
        <f t="shared" si="458"/>
        <v>80</v>
      </c>
      <c r="Q1108" s="278">
        <f t="shared" si="453"/>
        <v>97.560975609756099</v>
      </c>
      <c r="R1108" s="278">
        <f t="shared" si="454"/>
        <v>120</v>
      </c>
      <c r="T1108" s="306"/>
      <c r="U1108" s="306">
        <f t="shared" si="457"/>
        <v>0</v>
      </c>
      <c r="V1108" s="306" t="b">
        <f t="shared" si="452"/>
        <v>0</v>
      </c>
      <c r="W1108" s="306">
        <f t="shared" si="450"/>
        <v>120</v>
      </c>
      <c r="X1108" s="306">
        <f t="shared" si="455"/>
        <v>120</v>
      </c>
      <c r="Y1108" s="278">
        <f t="shared" si="456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8"/>
        <v>40</v>
      </c>
      <c r="J1109" s="304">
        <f t="shared" si="449"/>
        <v>49.2</v>
      </c>
      <c r="L1109" s="305">
        <v>1</v>
      </c>
      <c r="M1109" s="305">
        <f t="shared" si="451"/>
        <v>0</v>
      </c>
      <c r="N1109" s="305">
        <f t="shared" si="443"/>
        <v>40</v>
      </c>
      <c r="O1109" s="305">
        <f t="shared" si="458"/>
        <v>40</v>
      </c>
      <c r="Q1109" s="278">
        <f t="shared" si="453"/>
        <v>48.780487804878049</v>
      </c>
      <c r="R1109" s="278">
        <f t="shared" si="454"/>
        <v>60</v>
      </c>
      <c r="T1109" s="306"/>
      <c r="U1109" s="306">
        <f t="shared" si="457"/>
        <v>0</v>
      </c>
      <c r="V1109" s="306" t="b">
        <f t="shared" si="452"/>
        <v>0</v>
      </c>
      <c r="W1109" s="306">
        <f t="shared" si="450"/>
        <v>60</v>
      </c>
      <c r="X1109" s="306">
        <f t="shared" si="455"/>
        <v>60</v>
      </c>
      <c r="Y1109" s="278">
        <f t="shared" si="456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8"/>
        <v>40</v>
      </c>
      <c r="J1110" s="304">
        <f t="shared" si="449"/>
        <v>49.2</v>
      </c>
      <c r="L1110" s="305">
        <v>1</v>
      </c>
      <c r="M1110" s="305">
        <f t="shared" si="451"/>
        <v>0</v>
      </c>
      <c r="N1110" s="305">
        <f t="shared" si="443"/>
        <v>40</v>
      </c>
      <c r="O1110" s="305">
        <f t="shared" si="458"/>
        <v>40</v>
      </c>
      <c r="Q1110" s="278">
        <f t="shared" si="453"/>
        <v>48.780487804878049</v>
      </c>
      <c r="R1110" s="278">
        <f t="shared" si="454"/>
        <v>60</v>
      </c>
      <c r="T1110" s="306"/>
      <c r="U1110" s="306">
        <f t="shared" si="457"/>
        <v>0</v>
      </c>
      <c r="V1110" s="306" t="b">
        <f t="shared" si="452"/>
        <v>0</v>
      </c>
      <c r="W1110" s="306">
        <f t="shared" si="450"/>
        <v>60</v>
      </c>
      <c r="X1110" s="306">
        <f t="shared" si="455"/>
        <v>60</v>
      </c>
      <c r="Y1110" s="278">
        <f t="shared" si="456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8"/>
        <v>40</v>
      </c>
      <c r="J1111" s="304">
        <f t="shared" si="449"/>
        <v>49.2</v>
      </c>
      <c r="L1111" s="305">
        <v>1</v>
      </c>
      <c r="M1111" s="305">
        <f t="shared" si="451"/>
        <v>0</v>
      </c>
      <c r="N1111" s="305">
        <f t="shared" si="443"/>
        <v>40</v>
      </c>
      <c r="O1111" s="305">
        <f t="shared" si="458"/>
        <v>40</v>
      </c>
      <c r="Q1111" s="278">
        <f t="shared" si="453"/>
        <v>48.780487804878049</v>
      </c>
      <c r="R1111" s="278">
        <f t="shared" si="454"/>
        <v>60</v>
      </c>
      <c r="T1111" s="306"/>
      <c r="U1111" s="306">
        <f t="shared" si="457"/>
        <v>0</v>
      </c>
      <c r="V1111" s="306" t="b">
        <f t="shared" si="452"/>
        <v>0</v>
      </c>
      <c r="W1111" s="306">
        <f t="shared" si="450"/>
        <v>60</v>
      </c>
      <c r="X1111" s="306">
        <f t="shared" si="455"/>
        <v>60</v>
      </c>
      <c r="Y1111" s="278">
        <f t="shared" si="456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8"/>
        <v>80</v>
      </c>
      <c r="J1112" s="304">
        <f t="shared" si="449"/>
        <v>98.4</v>
      </c>
      <c r="L1112" s="305">
        <v>1</v>
      </c>
      <c r="M1112" s="305">
        <f t="shared" si="451"/>
        <v>0</v>
      </c>
      <c r="N1112" s="305">
        <f t="shared" si="443"/>
        <v>80</v>
      </c>
      <c r="O1112" s="305">
        <f t="shared" si="458"/>
        <v>80</v>
      </c>
      <c r="Q1112" s="278">
        <f t="shared" si="453"/>
        <v>97.560975609756099</v>
      </c>
      <c r="R1112" s="278">
        <f t="shared" si="454"/>
        <v>120</v>
      </c>
      <c r="T1112" s="306"/>
      <c r="U1112" s="306">
        <f t="shared" si="457"/>
        <v>0</v>
      </c>
      <c r="V1112" s="306" t="b">
        <f t="shared" si="452"/>
        <v>0</v>
      </c>
      <c r="W1112" s="306">
        <f t="shared" si="450"/>
        <v>120</v>
      </c>
      <c r="X1112" s="306">
        <f t="shared" si="455"/>
        <v>120</v>
      </c>
      <c r="Y1112" s="278">
        <f t="shared" si="456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8"/>
        <v>120</v>
      </c>
      <c r="J1113" s="304">
        <f t="shared" si="449"/>
        <v>147.6</v>
      </c>
      <c r="L1113" s="305">
        <v>1</v>
      </c>
      <c r="M1113" s="305">
        <f t="shared" si="451"/>
        <v>0</v>
      </c>
      <c r="N1113" s="305">
        <f t="shared" si="443"/>
        <v>120</v>
      </c>
      <c r="O1113" s="305">
        <f t="shared" si="458"/>
        <v>120</v>
      </c>
      <c r="Q1113" s="278">
        <f t="shared" si="453"/>
        <v>146.34146341463415</v>
      </c>
      <c r="R1113" s="278">
        <f t="shared" si="454"/>
        <v>180</v>
      </c>
      <c r="T1113" s="306"/>
      <c r="U1113" s="306">
        <f t="shared" si="457"/>
        <v>0</v>
      </c>
      <c r="V1113" s="306" t="b">
        <f t="shared" si="452"/>
        <v>0</v>
      </c>
      <c r="W1113" s="306">
        <f t="shared" si="450"/>
        <v>180</v>
      </c>
      <c r="X1113" s="306">
        <f t="shared" si="455"/>
        <v>180</v>
      </c>
      <c r="Y1113" s="278">
        <f t="shared" si="456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8"/>
        <v>80</v>
      </c>
      <c r="J1114" s="304">
        <f t="shared" si="449"/>
        <v>98.4</v>
      </c>
      <c r="L1114" s="305">
        <v>1</v>
      </c>
      <c r="M1114" s="305">
        <f t="shared" si="451"/>
        <v>0</v>
      </c>
      <c r="N1114" s="305">
        <f t="shared" si="443"/>
        <v>80</v>
      </c>
      <c r="O1114" s="305">
        <f t="shared" si="458"/>
        <v>80</v>
      </c>
      <c r="Q1114" s="278">
        <f t="shared" si="453"/>
        <v>97.560975609756099</v>
      </c>
      <c r="R1114" s="278">
        <f t="shared" si="454"/>
        <v>120</v>
      </c>
      <c r="T1114" s="306"/>
      <c r="U1114" s="306">
        <f t="shared" si="457"/>
        <v>0</v>
      </c>
      <c r="V1114" s="306" t="b">
        <f t="shared" si="452"/>
        <v>0</v>
      </c>
      <c r="W1114" s="306">
        <f t="shared" si="450"/>
        <v>120</v>
      </c>
      <c r="X1114" s="306">
        <f t="shared" si="455"/>
        <v>120</v>
      </c>
      <c r="Y1114" s="278">
        <f t="shared" si="456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8"/>
        <v>40</v>
      </c>
      <c r="J1115" s="304">
        <f t="shared" si="449"/>
        <v>49.2</v>
      </c>
      <c r="L1115" s="305">
        <v>1</v>
      </c>
      <c r="M1115" s="305">
        <f t="shared" si="451"/>
        <v>0</v>
      </c>
      <c r="N1115" s="305">
        <f t="shared" si="443"/>
        <v>40</v>
      </c>
      <c r="O1115" s="305">
        <f t="shared" si="458"/>
        <v>40</v>
      </c>
      <c r="Q1115" s="278">
        <f t="shared" si="453"/>
        <v>48.780487804878049</v>
      </c>
      <c r="R1115" s="278">
        <f t="shared" si="454"/>
        <v>60</v>
      </c>
      <c r="T1115" s="306"/>
      <c r="U1115" s="306">
        <f t="shared" si="457"/>
        <v>0</v>
      </c>
      <c r="V1115" s="306" t="b">
        <f t="shared" si="452"/>
        <v>0</v>
      </c>
      <c r="W1115" s="306">
        <f t="shared" si="450"/>
        <v>60</v>
      </c>
      <c r="X1115" s="306">
        <f t="shared" si="455"/>
        <v>60</v>
      </c>
      <c r="Y1115" s="278">
        <f t="shared" si="456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8"/>
        <v>40</v>
      </c>
      <c r="J1116" s="304">
        <f t="shared" si="449"/>
        <v>49.2</v>
      </c>
      <c r="L1116" s="305">
        <v>1</v>
      </c>
      <c r="M1116" s="305">
        <f t="shared" si="451"/>
        <v>0</v>
      </c>
      <c r="N1116" s="305">
        <f t="shared" si="443"/>
        <v>40</v>
      </c>
      <c r="O1116" s="305">
        <f t="shared" si="458"/>
        <v>40</v>
      </c>
      <c r="Q1116" s="278">
        <f t="shared" si="453"/>
        <v>48.780487804878049</v>
      </c>
      <c r="R1116" s="278">
        <f t="shared" si="454"/>
        <v>60</v>
      </c>
      <c r="T1116" s="306"/>
      <c r="U1116" s="306">
        <f t="shared" si="457"/>
        <v>0</v>
      </c>
      <c r="V1116" s="306" t="b">
        <f t="shared" si="452"/>
        <v>0</v>
      </c>
      <c r="W1116" s="306">
        <f t="shared" si="450"/>
        <v>60</v>
      </c>
      <c r="X1116" s="306">
        <f t="shared" si="455"/>
        <v>60</v>
      </c>
      <c r="Y1116" s="278">
        <f t="shared" si="456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8"/>
        <v>40</v>
      </c>
      <c r="J1117" s="304">
        <f t="shared" si="449"/>
        <v>49.2</v>
      </c>
      <c r="L1117" s="305">
        <v>1</v>
      </c>
      <c r="M1117" s="305">
        <f t="shared" si="451"/>
        <v>0</v>
      </c>
      <c r="N1117" s="305">
        <f t="shared" si="443"/>
        <v>40</v>
      </c>
      <c r="O1117" s="305">
        <f t="shared" si="458"/>
        <v>40</v>
      </c>
      <c r="Q1117" s="278">
        <f t="shared" si="453"/>
        <v>48.780487804878049</v>
      </c>
      <c r="R1117" s="278">
        <f t="shared" si="454"/>
        <v>60</v>
      </c>
      <c r="T1117" s="306"/>
      <c r="U1117" s="306">
        <f t="shared" si="457"/>
        <v>0</v>
      </c>
      <c r="V1117" s="306" t="b">
        <f t="shared" si="452"/>
        <v>0</v>
      </c>
      <c r="W1117" s="306">
        <f t="shared" si="450"/>
        <v>60</v>
      </c>
      <c r="X1117" s="306">
        <f t="shared" si="455"/>
        <v>60</v>
      </c>
      <c r="Y1117" s="278">
        <f t="shared" si="456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8"/>
        <v>40</v>
      </c>
      <c r="J1118" s="304">
        <f t="shared" si="449"/>
        <v>49.2</v>
      </c>
      <c r="L1118" s="305">
        <v>1</v>
      </c>
      <c r="M1118" s="305">
        <f t="shared" si="451"/>
        <v>0</v>
      </c>
      <c r="N1118" s="305">
        <f t="shared" si="443"/>
        <v>40</v>
      </c>
      <c r="O1118" s="305">
        <f t="shared" si="458"/>
        <v>40</v>
      </c>
      <c r="Q1118" s="278">
        <f t="shared" si="453"/>
        <v>48.780487804878049</v>
      </c>
      <c r="R1118" s="278">
        <f t="shared" si="454"/>
        <v>60</v>
      </c>
      <c r="T1118" s="306"/>
      <c r="U1118" s="306">
        <f t="shared" si="457"/>
        <v>0</v>
      </c>
      <c r="V1118" s="306" t="b">
        <f t="shared" si="452"/>
        <v>0</v>
      </c>
      <c r="W1118" s="306">
        <f t="shared" si="450"/>
        <v>60</v>
      </c>
      <c r="X1118" s="306">
        <f t="shared" si="455"/>
        <v>60</v>
      </c>
      <c r="Y1118" s="278">
        <f t="shared" si="456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8"/>
        <v>40</v>
      </c>
      <c r="J1119" s="304">
        <f t="shared" si="449"/>
        <v>49.2</v>
      </c>
      <c r="L1119" s="305">
        <v>1</v>
      </c>
      <c r="M1119" s="305">
        <f t="shared" si="451"/>
        <v>0</v>
      </c>
      <c r="N1119" s="305">
        <f t="shared" si="443"/>
        <v>40</v>
      </c>
      <c r="O1119" s="305">
        <f t="shared" si="458"/>
        <v>40</v>
      </c>
      <c r="Q1119" s="278">
        <f t="shared" si="453"/>
        <v>48.780487804878049</v>
      </c>
      <c r="R1119" s="278">
        <f t="shared" si="454"/>
        <v>60</v>
      </c>
      <c r="T1119" s="306"/>
      <c r="U1119" s="306">
        <f t="shared" si="457"/>
        <v>0</v>
      </c>
      <c r="V1119" s="306" t="b">
        <f t="shared" si="452"/>
        <v>0</v>
      </c>
      <c r="W1119" s="306">
        <f t="shared" si="450"/>
        <v>60</v>
      </c>
      <c r="X1119" s="306">
        <f t="shared" si="455"/>
        <v>60</v>
      </c>
      <c r="Y1119" s="278">
        <f t="shared" si="456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8"/>
        <v>40</v>
      </c>
      <c r="J1120" s="304">
        <f t="shared" si="449"/>
        <v>49.2</v>
      </c>
      <c r="L1120" s="305">
        <v>1</v>
      </c>
      <c r="M1120" s="305">
        <f t="shared" si="451"/>
        <v>0</v>
      </c>
      <c r="N1120" s="305">
        <f t="shared" si="443"/>
        <v>40</v>
      </c>
      <c r="O1120" s="305">
        <f t="shared" si="458"/>
        <v>40</v>
      </c>
      <c r="Q1120" s="278">
        <f t="shared" si="453"/>
        <v>48.780487804878049</v>
      </c>
      <c r="R1120" s="278">
        <f t="shared" si="454"/>
        <v>60</v>
      </c>
      <c r="T1120" s="306"/>
      <c r="U1120" s="306">
        <f t="shared" si="457"/>
        <v>0</v>
      </c>
      <c r="V1120" s="306" t="b">
        <f t="shared" si="452"/>
        <v>0</v>
      </c>
      <c r="W1120" s="306">
        <f t="shared" si="450"/>
        <v>60</v>
      </c>
      <c r="X1120" s="306">
        <f t="shared" si="455"/>
        <v>60</v>
      </c>
      <c r="Y1120" s="278">
        <f t="shared" si="456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8"/>
        <v>40</v>
      </c>
      <c r="J1121" s="304">
        <f t="shared" si="449"/>
        <v>49.2</v>
      </c>
      <c r="L1121" s="305">
        <v>1</v>
      </c>
      <c r="M1121" s="305">
        <f t="shared" si="451"/>
        <v>0</v>
      </c>
      <c r="N1121" s="305">
        <f t="shared" si="443"/>
        <v>40</v>
      </c>
      <c r="O1121" s="305">
        <f t="shared" si="458"/>
        <v>40</v>
      </c>
      <c r="Q1121" s="278">
        <f t="shared" si="453"/>
        <v>48.780487804878049</v>
      </c>
      <c r="R1121" s="278">
        <f t="shared" si="454"/>
        <v>60</v>
      </c>
      <c r="T1121" s="306"/>
      <c r="U1121" s="306">
        <f t="shared" si="457"/>
        <v>0</v>
      </c>
      <c r="V1121" s="306" t="b">
        <f t="shared" si="452"/>
        <v>0</v>
      </c>
      <c r="W1121" s="306">
        <f t="shared" si="450"/>
        <v>60</v>
      </c>
      <c r="X1121" s="306">
        <f t="shared" si="455"/>
        <v>60</v>
      </c>
      <c r="Y1121" s="278">
        <f t="shared" si="456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8"/>
        <v>40</v>
      </c>
      <c r="J1122" s="304">
        <f t="shared" si="449"/>
        <v>49.2</v>
      </c>
      <c r="L1122" s="305">
        <v>1</v>
      </c>
      <c r="M1122" s="305">
        <f t="shared" si="451"/>
        <v>0</v>
      </c>
      <c r="N1122" s="305">
        <f t="shared" si="443"/>
        <v>40</v>
      </c>
      <c r="O1122" s="305">
        <f t="shared" si="458"/>
        <v>40</v>
      </c>
      <c r="Q1122" s="278">
        <f t="shared" si="453"/>
        <v>48.780487804878049</v>
      </c>
      <c r="R1122" s="278">
        <f t="shared" si="454"/>
        <v>60</v>
      </c>
      <c r="T1122" s="306"/>
      <c r="U1122" s="306">
        <f t="shared" si="457"/>
        <v>0</v>
      </c>
      <c r="V1122" s="306" t="b">
        <f t="shared" si="452"/>
        <v>0</v>
      </c>
      <c r="W1122" s="306">
        <f t="shared" si="450"/>
        <v>60</v>
      </c>
      <c r="X1122" s="306">
        <f t="shared" si="455"/>
        <v>60</v>
      </c>
      <c r="Y1122" s="278">
        <f t="shared" si="456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8"/>
        <v>40</v>
      </c>
      <c r="J1123" s="304">
        <f t="shared" si="449"/>
        <v>49.2</v>
      </c>
      <c r="L1123" s="305">
        <v>1</v>
      </c>
      <c r="M1123" s="305">
        <f t="shared" si="451"/>
        <v>0</v>
      </c>
      <c r="N1123" s="305">
        <f t="shared" si="443"/>
        <v>40</v>
      </c>
      <c r="O1123" s="305">
        <f t="shared" si="458"/>
        <v>40</v>
      </c>
      <c r="Q1123" s="278">
        <f t="shared" si="453"/>
        <v>48.780487804878049</v>
      </c>
      <c r="R1123" s="278">
        <f t="shared" si="454"/>
        <v>60</v>
      </c>
      <c r="T1123" s="306"/>
      <c r="U1123" s="306">
        <f t="shared" si="457"/>
        <v>0</v>
      </c>
      <c r="V1123" s="306" t="b">
        <f t="shared" si="452"/>
        <v>0</v>
      </c>
      <c r="W1123" s="306">
        <f t="shared" si="450"/>
        <v>60</v>
      </c>
      <c r="X1123" s="306">
        <f t="shared" si="455"/>
        <v>60</v>
      </c>
      <c r="Y1123" s="278">
        <f t="shared" si="456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8"/>
        <v>40</v>
      </c>
      <c r="J1124" s="304">
        <f t="shared" si="449"/>
        <v>49.2</v>
      </c>
      <c r="L1124" s="305">
        <v>1</v>
      </c>
      <c r="M1124" s="305">
        <f t="shared" si="451"/>
        <v>0</v>
      </c>
      <c r="N1124" s="305">
        <f t="shared" si="443"/>
        <v>40</v>
      </c>
      <c r="O1124" s="305">
        <f t="shared" si="458"/>
        <v>40</v>
      </c>
      <c r="Q1124" s="278">
        <f t="shared" si="453"/>
        <v>48.780487804878049</v>
      </c>
      <c r="R1124" s="278">
        <f t="shared" si="454"/>
        <v>60</v>
      </c>
      <c r="T1124" s="306"/>
      <c r="U1124" s="306">
        <f t="shared" si="457"/>
        <v>0</v>
      </c>
      <c r="V1124" s="306" t="b">
        <f t="shared" si="452"/>
        <v>0</v>
      </c>
      <c r="W1124" s="306">
        <f t="shared" si="450"/>
        <v>60</v>
      </c>
      <c r="X1124" s="306">
        <f t="shared" si="455"/>
        <v>60</v>
      </c>
      <c r="Y1124" s="278">
        <f t="shared" si="456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8"/>
        <v>80</v>
      </c>
      <c r="J1125" s="304">
        <f t="shared" si="449"/>
        <v>98.4</v>
      </c>
      <c r="L1125" s="305">
        <v>1</v>
      </c>
      <c r="M1125" s="305">
        <f t="shared" si="451"/>
        <v>0</v>
      </c>
      <c r="N1125" s="305">
        <f t="shared" si="443"/>
        <v>80</v>
      </c>
      <c r="O1125" s="305">
        <f t="shared" si="458"/>
        <v>80</v>
      </c>
      <c r="Q1125" s="278">
        <f t="shared" si="453"/>
        <v>97.560975609756099</v>
      </c>
      <c r="R1125" s="278">
        <f t="shared" si="454"/>
        <v>120</v>
      </c>
      <c r="T1125" s="306"/>
      <c r="U1125" s="306">
        <f t="shared" si="457"/>
        <v>0</v>
      </c>
      <c r="V1125" s="306" t="b">
        <f t="shared" si="452"/>
        <v>0</v>
      </c>
      <c r="W1125" s="306">
        <f t="shared" si="450"/>
        <v>120</v>
      </c>
      <c r="X1125" s="306">
        <f t="shared" si="455"/>
        <v>120</v>
      </c>
      <c r="Y1125" s="278">
        <f t="shared" si="456"/>
        <v>97.560975609756099</v>
      </c>
      <c r="Z1125" s="276"/>
      <c r="AA1125" s="276"/>
    </row>
    <row r="1126" spans="1:27" s="305" customFormat="1" ht="37.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9"/>
        <v>86.1</v>
      </c>
      <c r="L1126" s="305">
        <v>1</v>
      </c>
      <c r="M1126" s="305">
        <f t="shared" si="451"/>
        <v>0</v>
      </c>
      <c r="N1126" s="305">
        <f>L1126*P1126*40</f>
        <v>80</v>
      </c>
      <c r="O1126" s="305">
        <f t="shared" si="458"/>
        <v>80</v>
      </c>
      <c r="P1126" s="305">
        <v>2</v>
      </c>
      <c r="Q1126" s="278">
        <f t="shared" si="453"/>
        <v>292.6829268292683</v>
      </c>
      <c r="R1126" s="278">
        <f t="shared" si="454"/>
        <v>360</v>
      </c>
      <c r="T1126" s="306"/>
      <c r="U1126" s="306">
        <f t="shared" si="457"/>
        <v>0</v>
      </c>
      <c r="V1126" s="306" t="b">
        <f t="shared" si="452"/>
        <v>0</v>
      </c>
      <c r="W1126" s="306">
        <f t="shared" si="450"/>
        <v>360</v>
      </c>
      <c r="X1126" s="306">
        <f t="shared" si="455"/>
        <v>360</v>
      </c>
      <c r="Y1126" s="278">
        <f t="shared" si="456"/>
        <v>292.6829268292683</v>
      </c>
      <c r="Z1126" s="276"/>
      <c r="AA1126" s="276"/>
    </row>
    <row r="1127" spans="1:27" s="305" customFormat="1" ht="37.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9"/>
        <v>344.4</v>
      </c>
      <c r="L1127" s="305">
        <v>1</v>
      </c>
      <c r="M1127" s="305">
        <f t="shared" si="451"/>
        <v>0</v>
      </c>
      <c r="N1127" s="305">
        <f t="shared" ref="N1127:N1131" si="459">L1127*P1127*40</f>
        <v>280</v>
      </c>
      <c r="O1127" s="305">
        <f t="shared" si="458"/>
        <v>280</v>
      </c>
      <c r="P1127" s="305">
        <v>7</v>
      </c>
      <c r="Q1127" s="278">
        <f t="shared" si="453"/>
        <v>780.48780487804879</v>
      </c>
      <c r="R1127" s="278">
        <f t="shared" si="454"/>
        <v>960</v>
      </c>
      <c r="T1127" s="306"/>
      <c r="U1127" s="306">
        <f t="shared" si="457"/>
        <v>0</v>
      </c>
      <c r="V1127" s="306" t="b">
        <f t="shared" si="452"/>
        <v>0</v>
      </c>
      <c r="W1127" s="306">
        <f t="shared" si="450"/>
        <v>960</v>
      </c>
      <c r="X1127" s="306">
        <f t="shared" si="455"/>
        <v>960</v>
      </c>
      <c r="Y1127" s="278">
        <f t="shared" si="456"/>
        <v>780.48780487804879</v>
      </c>
      <c r="Z1127" s="276"/>
      <c r="AA1127" s="276"/>
    </row>
    <row r="1128" spans="1:27" s="305" customFormat="1" ht="37.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9"/>
        <v>258.3</v>
      </c>
      <c r="L1128" s="305">
        <v>1</v>
      </c>
      <c r="M1128" s="305">
        <f t="shared" si="451"/>
        <v>0</v>
      </c>
      <c r="N1128" s="305">
        <f t="shared" si="459"/>
        <v>240</v>
      </c>
      <c r="O1128" s="305">
        <f t="shared" si="458"/>
        <v>240</v>
      </c>
      <c r="P1128" s="305">
        <v>6</v>
      </c>
      <c r="Q1128" s="278">
        <f t="shared" si="453"/>
        <v>682.92682926829275</v>
      </c>
      <c r="R1128" s="278">
        <f t="shared" si="454"/>
        <v>840</v>
      </c>
      <c r="T1128" s="306"/>
      <c r="U1128" s="306">
        <f t="shared" si="457"/>
        <v>0</v>
      </c>
      <c r="V1128" s="306" t="b">
        <f t="shared" si="452"/>
        <v>0</v>
      </c>
      <c r="W1128" s="306">
        <f t="shared" si="450"/>
        <v>840</v>
      </c>
      <c r="X1128" s="306">
        <f t="shared" si="455"/>
        <v>840</v>
      </c>
      <c r="Y1128" s="278">
        <f t="shared" si="456"/>
        <v>682.92682926829275</v>
      </c>
      <c r="Z1128" s="276"/>
      <c r="AA1128" s="276"/>
    </row>
    <row r="1129" spans="1:27" s="305" customFormat="1" ht="37.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9"/>
        <v>43.05</v>
      </c>
      <c r="L1129" s="305">
        <v>1</v>
      </c>
      <c r="M1129" s="305">
        <f t="shared" si="451"/>
        <v>0</v>
      </c>
      <c r="N1129" s="305">
        <f t="shared" si="459"/>
        <v>40</v>
      </c>
      <c r="O1129" s="305">
        <f t="shared" si="458"/>
        <v>40</v>
      </c>
      <c r="P1129" s="305">
        <v>1</v>
      </c>
      <c r="Q1129" s="278">
        <f t="shared" si="453"/>
        <v>146.34146341463415</v>
      </c>
      <c r="R1129" s="278">
        <f t="shared" si="454"/>
        <v>180</v>
      </c>
      <c r="T1129" s="306"/>
      <c r="U1129" s="306">
        <f t="shared" si="457"/>
        <v>0</v>
      </c>
      <c r="V1129" s="306" t="b">
        <f t="shared" si="452"/>
        <v>0</v>
      </c>
      <c r="W1129" s="306">
        <f t="shared" si="450"/>
        <v>180</v>
      </c>
      <c r="X1129" s="306">
        <f t="shared" si="455"/>
        <v>180</v>
      </c>
      <c r="Y1129" s="278">
        <f t="shared" si="456"/>
        <v>146.34146341463415</v>
      </c>
      <c r="Z1129" s="276"/>
      <c r="AA1129" s="276"/>
    </row>
    <row r="1130" spans="1:27" s="331" customFormat="1" ht="38.5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9"/>
        <v>43.05</v>
      </c>
      <c r="K1130" s="305"/>
      <c r="L1130" s="305">
        <v>1</v>
      </c>
      <c r="M1130" s="305">
        <f t="shared" si="451"/>
        <v>0</v>
      </c>
      <c r="N1130" s="305">
        <f t="shared" si="459"/>
        <v>40</v>
      </c>
      <c r="O1130" s="305">
        <f t="shared" si="458"/>
        <v>40</v>
      </c>
      <c r="P1130" s="331">
        <v>1</v>
      </c>
      <c r="Q1130" s="278">
        <f t="shared" si="453"/>
        <v>97.560975609756099</v>
      </c>
      <c r="R1130" s="278">
        <f t="shared" si="454"/>
        <v>120</v>
      </c>
      <c r="T1130" s="332"/>
      <c r="U1130" s="306">
        <f t="shared" si="457"/>
        <v>0</v>
      </c>
      <c r="V1130" s="306" t="b">
        <f t="shared" si="452"/>
        <v>0</v>
      </c>
      <c r="W1130" s="306">
        <f t="shared" si="450"/>
        <v>120</v>
      </c>
      <c r="X1130" s="306">
        <f t="shared" si="455"/>
        <v>120</v>
      </c>
      <c r="Y1130" s="278">
        <f t="shared" si="456"/>
        <v>97.560975609756099</v>
      </c>
      <c r="Z1130" s="276"/>
      <c r="AA1130" s="276"/>
    </row>
    <row r="1131" spans="1:27" s="331" customFormat="1" ht="15.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51"/>
        <v>0</v>
      </c>
      <c r="N1131" s="305">
        <f t="shared" si="459"/>
        <v>0</v>
      </c>
      <c r="O1131" s="305"/>
      <c r="Q1131" s="278">
        <f t="shared" si="453"/>
        <v>97.560975609756099</v>
      </c>
      <c r="R1131" s="278">
        <f t="shared" si="454"/>
        <v>120</v>
      </c>
      <c r="T1131" s="332"/>
      <c r="U1131" s="306">
        <f t="shared" si="457"/>
        <v>0</v>
      </c>
      <c r="V1131" s="306" t="b">
        <f t="shared" si="452"/>
        <v>0</v>
      </c>
      <c r="W1131" s="306">
        <f t="shared" si="450"/>
        <v>120</v>
      </c>
      <c r="X1131" s="306">
        <f t="shared" si="455"/>
        <v>120</v>
      </c>
      <c r="Y1131" s="278">
        <f t="shared" si="456"/>
        <v>97.560975609756099</v>
      </c>
      <c r="Z1131" s="276"/>
      <c r="AA1131" s="276"/>
    </row>
    <row r="1132" spans="1:27" ht="16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  <c r="T1132" s="278"/>
      <c r="U1132" s="278">
        <f t="shared" si="457"/>
        <v>0</v>
      </c>
      <c r="V1132" s="278" t="b">
        <f t="shared" si="452"/>
        <v>0</v>
      </c>
      <c r="W1132" s="278"/>
      <c r="X1132" s="278">
        <f t="shared" si="455"/>
        <v>0</v>
      </c>
      <c r="Y1132" s="278">
        <f t="shared" si="456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60">O1133</f>
        <v>300</v>
      </c>
      <c r="J1133" s="234">
        <f t="shared" ref="J1133" si="461">I1133*1.23</f>
        <v>369</v>
      </c>
      <c r="K1133">
        <v>4</v>
      </c>
      <c r="L1133">
        <v>4</v>
      </c>
      <c r="M1133">
        <f t="shared" si="451"/>
        <v>140</v>
      </c>
      <c r="N1133">
        <f>L1133*G1133*40</f>
        <v>160</v>
      </c>
      <c r="O1133">
        <f t="shared" ref="O1133:O1195" si="462">M1133+N1133</f>
        <v>300</v>
      </c>
      <c r="Q1133" s="278">
        <f t="shared" si="453"/>
        <v>275.51219512195121</v>
      </c>
      <c r="R1133" s="278">
        <f t="shared" si="454"/>
        <v>338.88</v>
      </c>
      <c r="T1133" s="278">
        <v>32.96</v>
      </c>
      <c r="U1133" s="278">
        <f t="shared" si="457"/>
        <v>98.88</v>
      </c>
      <c r="V1133" s="278">
        <f t="shared" si="452"/>
        <v>240</v>
      </c>
      <c r="W1133" s="278"/>
      <c r="X1133" s="278">
        <f t="shared" si="455"/>
        <v>338.88</v>
      </c>
      <c r="Y1133" s="278">
        <f t="shared" si="456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51"/>
        <v>0</v>
      </c>
      <c r="N1134">
        <f t="shared" ref="N1134:N1197" si="463">L1134*G1134*40</f>
        <v>0</v>
      </c>
      <c r="O1134">
        <f t="shared" si="462"/>
        <v>0</v>
      </c>
      <c r="Q1134" s="278">
        <f t="shared" si="453"/>
        <v>0</v>
      </c>
      <c r="R1134" s="278">
        <f t="shared" si="454"/>
        <v>0</v>
      </c>
      <c r="T1134" s="278"/>
      <c r="U1134" s="278">
        <f t="shared" si="457"/>
        <v>0</v>
      </c>
      <c r="V1134" s="278" t="b">
        <f t="shared" si="452"/>
        <v>0</v>
      </c>
      <c r="W1134" s="278"/>
      <c r="X1134" s="278">
        <f t="shared" si="455"/>
        <v>0</v>
      </c>
      <c r="Y1134" s="278">
        <f t="shared" si="456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4">O1135</f>
        <v>300</v>
      </c>
      <c r="J1135" s="234">
        <f t="shared" ref="J1135" si="465">I1135*1.23</f>
        <v>369</v>
      </c>
      <c r="K1135">
        <v>4</v>
      </c>
      <c r="L1135">
        <v>4</v>
      </c>
      <c r="M1135">
        <f t="shared" si="451"/>
        <v>140</v>
      </c>
      <c r="N1135">
        <f t="shared" si="463"/>
        <v>160</v>
      </c>
      <c r="O1135">
        <f t="shared" si="462"/>
        <v>300</v>
      </c>
      <c r="Q1135" s="278">
        <f t="shared" si="453"/>
        <v>275.51219512195121</v>
      </c>
      <c r="R1135" s="278">
        <f t="shared" si="454"/>
        <v>338.88</v>
      </c>
      <c r="T1135" s="278">
        <v>32.96</v>
      </c>
      <c r="U1135" s="278">
        <f t="shared" si="457"/>
        <v>98.88</v>
      </c>
      <c r="V1135" s="278">
        <f t="shared" si="452"/>
        <v>240</v>
      </c>
      <c r="W1135" s="278"/>
      <c r="X1135" s="278">
        <f t="shared" si="455"/>
        <v>338.88</v>
      </c>
      <c r="Y1135" s="278">
        <f t="shared" si="456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51"/>
        <v>0</v>
      </c>
      <c r="N1136">
        <f t="shared" si="463"/>
        <v>0</v>
      </c>
      <c r="O1136">
        <f t="shared" si="462"/>
        <v>0</v>
      </c>
      <c r="Q1136" s="278">
        <f t="shared" si="453"/>
        <v>0</v>
      </c>
      <c r="R1136" s="278">
        <f t="shared" si="454"/>
        <v>0</v>
      </c>
      <c r="T1136" s="278"/>
      <c r="U1136" s="278">
        <f t="shared" si="457"/>
        <v>0</v>
      </c>
      <c r="V1136" s="278" t="b">
        <f t="shared" si="452"/>
        <v>0</v>
      </c>
      <c r="W1136" s="278"/>
      <c r="X1136" s="278">
        <f t="shared" si="455"/>
        <v>0</v>
      </c>
      <c r="Y1136" s="278">
        <f t="shared" si="456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6">O1137</f>
        <v>300</v>
      </c>
      <c r="J1137" s="234">
        <f t="shared" ref="J1137" si="467">I1137*1.23</f>
        <v>369</v>
      </c>
      <c r="K1137">
        <v>4</v>
      </c>
      <c r="L1137">
        <v>4</v>
      </c>
      <c r="M1137">
        <f t="shared" si="451"/>
        <v>140</v>
      </c>
      <c r="N1137">
        <f t="shared" si="463"/>
        <v>160</v>
      </c>
      <c r="O1137">
        <f t="shared" si="462"/>
        <v>300</v>
      </c>
      <c r="Q1137" s="278">
        <f t="shared" si="453"/>
        <v>275.51219512195121</v>
      </c>
      <c r="R1137" s="278">
        <f t="shared" si="454"/>
        <v>338.88</v>
      </c>
      <c r="T1137" s="278">
        <v>32.96</v>
      </c>
      <c r="U1137" s="278">
        <f t="shared" si="457"/>
        <v>98.88</v>
      </c>
      <c r="V1137" s="278">
        <f t="shared" si="452"/>
        <v>240</v>
      </c>
      <c r="W1137" s="278"/>
      <c r="X1137" s="278">
        <f t="shared" si="455"/>
        <v>338.88</v>
      </c>
      <c r="Y1137" s="278">
        <f t="shared" si="456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51"/>
        <v>0</v>
      </c>
      <c r="N1138">
        <f t="shared" si="463"/>
        <v>0</v>
      </c>
      <c r="O1138">
        <f t="shared" si="462"/>
        <v>0</v>
      </c>
      <c r="Q1138" s="278">
        <f t="shared" si="453"/>
        <v>0</v>
      </c>
      <c r="R1138" s="278">
        <f t="shared" si="454"/>
        <v>0</v>
      </c>
      <c r="T1138" s="278"/>
      <c r="U1138" s="278">
        <f t="shared" si="457"/>
        <v>0</v>
      </c>
      <c r="V1138" s="278" t="b">
        <f t="shared" si="452"/>
        <v>0</v>
      </c>
      <c r="W1138" s="278"/>
      <c r="X1138" s="278">
        <f t="shared" si="455"/>
        <v>0</v>
      </c>
      <c r="Y1138" s="278">
        <f t="shared" si="456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8">O1139</f>
        <v>300</v>
      </c>
      <c r="J1139" s="234">
        <f t="shared" ref="J1139" si="469">I1139*1.23</f>
        <v>369</v>
      </c>
      <c r="K1139">
        <v>4</v>
      </c>
      <c r="L1139">
        <v>4</v>
      </c>
      <c r="M1139">
        <f t="shared" si="451"/>
        <v>140</v>
      </c>
      <c r="N1139">
        <f t="shared" si="463"/>
        <v>160</v>
      </c>
      <c r="O1139">
        <f t="shared" si="462"/>
        <v>300</v>
      </c>
      <c r="Q1139" s="278">
        <f t="shared" si="453"/>
        <v>275.51219512195121</v>
      </c>
      <c r="R1139" s="278">
        <f t="shared" si="454"/>
        <v>338.88</v>
      </c>
      <c r="T1139" s="278">
        <v>32.96</v>
      </c>
      <c r="U1139" s="278">
        <f t="shared" si="457"/>
        <v>98.88</v>
      </c>
      <c r="V1139" s="278">
        <f t="shared" si="452"/>
        <v>240</v>
      </c>
      <c r="W1139" s="278"/>
      <c r="X1139" s="278">
        <f t="shared" si="455"/>
        <v>338.88</v>
      </c>
      <c r="Y1139" s="278">
        <f t="shared" si="456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51"/>
        <v>0</v>
      </c>
      <c r="N1140">
        <f t="shared" si="463"/>
        <v>0</v>
      </c>
      <c r="O1140">
        <f t="shared" si="462"/>
        <v>0</v>
      </c>
      <c r="Q1140" s="278">
        <f t="shared" si="453"/>
        <v>0</v>
      </c>
      <c r="R1140" s="278">
        <f t="shared" si="454"/>
        <v>0</v>
      </c>
      <c r="T1140" s="278"/>
      <c r="U1140" s="278">
        <f t="shared" si="457"/>
        <v>0</v>
      </c>
      <c r="V1140" s="278" t="b">
        <f t="shared" si="452"/>
        <v>0</v>
      </c>
      <c r="W1140" s="278"/>
      <c r="X1140" s="278">
        <f t="shared" si="455"/>
        <v>0</v>
      </c>
      <c r="Y1140" s="278">
        <f t="shared" si="456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70">O1141</f>
        <v>300</v>
      </c>
      <c r="J1141" s="234">
        <f t="shared" ref="J1141" si="471">I1141*1.23</f>
        <v>369</v>
      </c>
      <c r="K1141">
        <v>4</v>
      </c>
      <c r="L1141">
        <v>4</v>
      </c>
      <c r="M1141">
        <f t="shared" si="451"/>
        <v>140</v>
      </c>
      <c r="N1141">
        <f t="shared" si="463"/>
        <v>160</v>
      </c>
      <c r="O1141">
        <f t="shared" si="462"/>
        <v>300</v>
      </c>
      <c r="Q1141" s="278">
        <f t="shared" si="453"/>
        <v>275.51219512195121</v>
      </c>
      <c r="R1141" s="278">
        <f t="shared" si="454"/>
        <v>338.88</v>
      </c>
      <c r="T1141" s="278">
        <v>32.96</v>
      </c>
      <c r="U1141" s="278">
        <f t="shared" si="457"/>
        <v>98.88</v>
      </c>
      <c r="V1141" s="278">
        <f t="shared" si="452"/>
        <v>240</v>
      </c>
      <c r="W1141" s="278"/>
      <c r="X1141" s="278">
        <f t="shared" si="455"/>
        <v>338.88</v>
      </c>
      <c r="Y1141" s="278">
        <f t="shared" si="456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51"/>
        <v>0</v>
      </c>
      <c r="N1142">
        <f t="shared" si="463"/>
        <v>0</v>
      </c>
      <c r="O1142">
        <f t="shared" si="462"/>
        <v>0</v>
      </c>
      <c r="Q1142" s="278">
        <f t="shared" si="453"/>
        <v>0</v>
      </c>
      <c r="R1142" s="278">
        <f t="shared" si="454"/>
        <v>0</v>
      </c>
      <c r="T1142" s="278"/>
      <c r="U1142" s="278">
        <f t="shared" si="457"/>
        <v>0</v>
      </c>
      <c r="V1142" s="278" t="b">
        <f t="shared" si="452"/>
        <v>0</v>
      </c>
      <c r="W1142" s="278"/>
      <c r="X1142" s="278">
        <f t="shared" si="455"/>
        <v>0</v>
      </c>
      <c r="Y1142" s="278">
        <f t="shared" si="456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72">O1143</f>
        <v>300</v>
      </c>
      <c r="J1143" s="234">
        <f t="shared" ref="J1143" si="473">I1143*1.23</f>
        <v>369</v>
      </c>
      <c r="K1143">
        <v>4</v>
      </c>
      <c r="L1143">
        <v>4</v>
      </c>
      <c r="M1143">
        <f t="shared" si="451"/>
        <v>140</v>
      </c>
      <c r="N1143">
        <f t="shared" si="463"/>
        <v>160</v>
      </c>
      <c r="O1143">
        <f t="shared" si="462"/>
        <v>300</v>
      </c>
      <c r="Q1143" s="278">
        <f t="shared" si="453"/>
        <v>275.51219512195121</v>
      </c>
      <c r="R1143" s="278">
        <f t="shared" si="454"/>
        <v>338.88</v>
      </c>
      <c r="T1143" s="278">
        <v>32.96</v>
      </c>
      <c r="U1143" s="278">
        <f t="shared" si="457"/>
        <v>98.88</v>
      </c>
      <c r="V1143" s="278">
        <f t="shared" si="452"/>
        <v>240</v>
      </c>
      <c r="W1143" s="278"/>
      <c r="X1143" s="278">
        <f t="shared" si="455"/>
        <v>338.88</v>
      </c>
      <c r="Y1143" s="278">
        <f t="shared" si="456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51"/>
        <v>0</v>
      </c>
      <c r="N1144">
        <f t="shared" si="463"/>
        <v>0</v>
      </c>
      <c r="O1144">
        <f t="shared" si="462"/>
        <v>0</v>
      </c>
      <c r="Q1144" s="278">
        <f t="shared" si="453"/>
        <v>0</v>
      </c>
      <c r="R1144" s="278">
        <f t="shared" si="454"/>
        <v>0</v>
      </c>
      <c r="T1144" s="278"/>
      <c r="U1144" s="278">
        <f t="shared" si="457"/>
        <v>0</v>
      </c>
      <c r="V1144" s="278" t="b">
        <f t="shared" si="452"/>
        <v>0</v>
      </c>
      <c r="W1144" s="278"/>
      <c r="X1144" s="278">
        <f t="shared" si="455"/>
        <v>0</v>
      </c>
      <c r="Y1144" s="278">
        <f t="shared" si="456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4">O1145</f>
        <v>580</v>
      </c>
      <c r="J1145" s="234">
        <f t="shared" ref="J1145" si="475">I1145*1.23</f>
        <v>713.4</v>
      </c>
      <c r="K1145">
        <v>12</v>
      </c>
      <c r="L1145">
        <v>4</v>
      </c>
      <c r="M1145">
        <f t="shared" si="451"/>
        <v>420</v>
      </c>
      <c r="N1145">
        <f t="shared" si="463"/>
        <v>160</v>
      </c>
      <c r="O1145">
        <f t="shared" si="462"/>
        <v>580</v>
      </c>
      <c r="Q1145" s="278">
        <f t="shared" si="453"/>
        <v>275.51219512195121</v>
      </c>
      <c r="R1145" s="278">
        <f t="shared" si="454"/>
        <v>338.88</v>
      </c>
      <c r="T1145" s="278">
        <v>32.96</v>
      </c>
      <c r="U1145" s="278">
        <f t="shared" si="457"/>
        <v>98.88</v>
      </c>
      <c r="V1145" s="278">
        <f t="shared" si="452"/>
        <v>240</v>
      </c>
      <c r="W1145" s="278"/>
      <c r="X1145" s="278">
        <f t="shared" si="455"/>
        <v>338.88</v>
      </c>
      <c r="Y1145" s="278">
        <f t="shared" si="456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51"/>
        <v>0</v>
      </c>
      <c r="N1146">
        <f t="shared" si="463"/>
        <v>0</v>
      </c>
      <c r="O1146">
        <f t="shared" si="462"/>
        <v>0</v>
      </c>
      <c r="Q1146" s="278">
        <f t="shared" si="453"/>
        <v>300.1219512195122</v>
      </c>
      <c r="R1146" s="278">
        <f t="shared" si="454"/>
        <v>369.15</v>
      </c>
      <c r="T1146" s="278">
        <v>43.05</v>
      </c>
      <c r="U1146" s="278">
        <f t="shared" si="457"/>
        <v>129.14999999999998</v>
      </c>
      <c r="V1146" s="278">
        <f t="shared" si="452"/>
        <v>240</v>
      </c>
      <c r="W1146" s="278"/>
      <c r="X1146" s="278">
        <f t="shared" si="455"/>
        <v>369.15</v>
      </c>
      <c r="Y1146" s="278">
        <f t="shared" si="456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51"/>
        <v>0</v>
      </c>
      <c r="N1147">
        <f t="shared" si="463"/>
        <v>0</v>
      </c>
      <c r="O1147">
        <f t="shared" si="462"/>
        <v>0</v>
      </c>
      <c r="Q1147" s="278">
        <f t="shared" si="453"/>
        <v>272.82926829268291</v>
      </c>
      <c r="R1147" s="278">
        <f t="shared" si="454"/>
        <v>335.58</v>
      </c>
      <c r="T1147" s="278">
        <v>31.86</v>
      </c>
      <c r="U1147" s="278">
        <f t="shared" si="457"/>
        <v>95.58</v>
      </c>
      <c r="V1147" s="278">
        <f t="shared" si="452"/>
        <v>240</v>
      </c>
      <c r="W1147" s="278"/>
      <c r="X1147" s="278">
        <f t="shared" si="455"/>
        <v>335.58</v>
      </c>
      <c r="Y1147" s="278">
        <f t="shared" si="456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6">O1148</f>
        <v>440</v>
      </c>
      <c r="J1148" s="234">
        <f t="shared" ref="J1148" si="477">I1148*1.23</f>
        <v>541.20000000000005</v>
      </c>
      <c r="K1148">
        <v>8</v>
      </c>
      <c r="L1148">
        <v>4</v>
      </c>
      <c r="M1148">
        <f t="shared" si="451"/>
        <v>280</v>
      </c>
      <c r="N1148">
        <f t="shared" si="463"/>
        <v>160</v>
      </c>
      <c r="O1148">
        <f t="shared" si="462"/>
        <v>440</v>
      </c>
      <c r="Q1148" s="278">
        <f t="shared" si="453"/>
        <v>260.82926829268291</v>
      </c>
      <c r="R1148" s="278">
        <f t="shared" si="454"/>
        <v>320.82</v>
      </c>
      <c r="T1148" s="278">
        <v>26.94</v>
      </c>
      <c r="U1148" s="278">
        <f t="shared" si="457"/>
        <v>80.820000000000007</v>
      </c>
      <c r="V1148" s="278">
        <f t="shared" si="452"/>
        <v>240</v>
      </c>
      <c r="W1148" s="278"/>
      <c r="X1148" s="278">
        <f t="shared" si="455"/>
        <v>320.82</v>
      </c>
      <c r="Y1148" s="278">
        <f t="shared" si="456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51"/>
        <v>0</v>
      </c>
      <c r="N1149">
        <f t="shared" si="463"/>
        <v>0</v>
      </c>
      <c r="O1149">
        <f t="shared" si="462"/>
        <v>0</v>
      </c>
      <c r="Q1149" s="278">
        <f t="shared" si="453"/>
        <v>374.51219512195121</v>
      </c>
      <c r="R1149" s="278">
        <f t="shared" si="454"/>
        <v>460.65</v>
      </c>
      <c r="T1149" s="278">
        <v>73.55</v>
      </c>
      <c r="U1149" s="278">
        <f t="shared" si="457"/>
        <v>220.64999999999998</v>
      </c>
      <c r="V1149" s="278">
        <f t="shared" si="452"/>
        <v>240</v>
      </c>
      <c r="W1149" s="278"/>
      <c r="X1149" s="278">
        <f t="shared" si="455"/>
        <v>460.65</v>
      </c>
      <c r="Y1149" s="278">
        <f t="shared" si="456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51"/>
        <v>0</v>
      </c>
      <c r="N1150">
        <f t="shared" si="463"/>
        <v>0</v>
      </c>
      <c r="O1150">
        <f t="shared" si="462"/>
        <v>0</v>
      </c>
      <c r="Q1150" s="278">
        <f t="shared" si="453"/>
        <v>0</v>
      </c>
      <c r="R1150" s="278">
        <f t="shared" si="454"/>
        <v>0</v>
      </c>
      <c r="T1150" s="278"/>
      <c r="U1150" s="278">
        <f t="shared" si="457"/>
        <v>0</v>
      </c>
      <c r="V1150" s="278" t="b">
        <f t="shared" si="452"/>
        <v>0</v>
      </c>
      <c r="W1150" s="278"/>
      <c r="X1150" s="278">
        <f t="shared" si="455"/>
        <v>0</v>
      </c>
      <c r="Y1150" s="278">
        <f t="shared" si="456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51"/>
        <v>0</v>
      </c>
      <c r="N1151">
        <f t="shared" si="463"/>
        <v>0</v>
      </c>
      <c r="O1151">
        <f t="shared" si="462"/>
        <v>0</v>
      </c>
      <c r="Q1151" s="278">
        <f t="shared" si="453"/>
        <v>284.82926829268297</v>
      </c>
      <c r="R1151" s="278">
        <f t="shared" si="454"/>
        <v>350.34000000000003</v>
      </c>
      <c r="T1151" s="278">
        <v>36.78</v>
      </c>
      <c r="U1151" s="278">
        <f t="shared" si="457"/>
        <v>110.34</v>
      </c>
      <c r="V1151" s="278">
        <f t="shared" si="452"/>
        <v>240</v>
      </c>
      <c r="W1151" s="278"/>
      <c r="X1151" s="278">
        <f t="shared" si="455"/>
        <v>350.34000000000003</v>
      </c>
      <c r="Y1151" s="278">
        <f t="shared" si="456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8">O1152</f>
        <v>440</v>
      </c>
      <c r="J1152" s="234">
        <f t="shared" ref="J1152" si="479">I1152*1.23</f>
        <v>541.20000000000005</v>
      </c>
      <c r="K1152">
        <v>8</v>
      </c>
      <c r="L1152">
        <v>4</v>
      </c>
      <c r="M1152">
        <f t="shared" si="451"/>
        <v>280</v>
      </c>
      <c r="N1152">
        <f t="shared" si="463"/>
        <v>160</v>
      </c>
      <c r="O1152">
        <f t="shared" si="462"/>
        <v>440</v>
      </c>
      <c r="Q1152" s="278">
        <f t="shared" si="453"/>
        <v>322.92682926829269</v>
      </c>
      <c r="R1152" s="278">
        <f t="shared" si="454"/>
        <v>397.2</v>
      </c>
      <c r="T1152" s="278">
        <v>52.4</v>
      </c>
      <c r="U1152" s="278">
        <f t="shared" si="457"/>
        <v>157.19999999999999</v>
      </c>
      <c r="V1152" s="278">
        <f t="shared" si="452"/>
        <v>240</v>
      </c>
      <c r="W1152" s="278"/>
      <c r="X1152" s="278">
        <f t="shared" si="455"/>
        <v>397.2</v>
      </c>
      <c r="Y1152" s="278">
        <f t="shared" si="456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51"/>
        <v>0</v>
      </c>
      <c r="N1153">
        <f t="shared" si="463"/>
        <v>0</v>
      </c>
      <c r="O1153">
        <f t="shared" si="462"/>
        <v>0</v>
      </c>
      <c r="Q1153" s="278">
        <f t="shared" si="453"/>
        <v>0</v>
      </c>
      <c r="R1153" s="278">
        <f t="shared" si="454"/>
        <v>0</v>
      </c>
      <c r="T1153" s="278"/>
      <c r="U1153" s="278">
        <f t="shared" si="457"/>
        <v>0</v>
      </c>
      <c r="V1153" s="278" t="b">
        <f t="shared" si="452"/>
        <v>0</v>
      </c>
      <c r="W1153" s="278"/>
      <c r="X1153" s="278">
        <f t="shared" si="455"/>
        <v>0</v>
      </c>
      <c r="Y1153" s="278">
        <f t="shared" si="456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51"/>
        <v>0</v>
      </c>
      <c r="N1154">
        <f t="shared" si="463"/>
        <v>0</v>
      </c>
      <c r="O1154">
        <f t="shared" si="462"/>
        <v>0</v>
      </c>
      <c r="Q1154" s="278">
        <f t="shared" si="453"/>
        <v>284.82926829268297</v>
      </c>
      <c r="R1154" s="278">
        <f t="shared" si="454"/>
        <v>350.34000000000003</v>
      </c>
      <c r="T1154" s="278">
        <v>36.78</v>
      </c>
      <c r="U1154" s="278">
        <f t="shared" si="457"/>
        <v>110.34</v>
      </c>
      <c r="V1154" s="278">
        <f t="shared" si="452"/>
        <v>240</v>
      </c>
      <c r="W1154" s="278"/>
      <c r="X1154" s="278">
        <f t="shared" si="455"/>
        <v>350.34000000000003</v>
      </c>
      <c r="Y1154" s="278">
        <f t="shared" si="456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80">O1155</f>
        <v>300</v>
      </c>
      <c r="J1155" s="234">
        <f t="shared" ref="J1155" si="481">I1155*1.23</f>
        <v>369</v>
      </c>
      <c r="K1155">
        <v>4</v>
      </c>
      <c r="L1155">
        <v>4</v>
      </c>
      <c r="M1155">
        <f t="shared" si="451"/>
        <v>140</v>
      </c>
      <c r="N1155">
        <f t="shared" si="463"/>
        <v>160</v>
      </c>
      <c r="O1155">
        <f t="shared" si="462"/>
        <v>300</v>
      </c>
      <c r="Q1155" s="278">
        <f t="shared" si="453"/>
        <v>322.92682926829269</v>
      </c>
      <c r="R1155" s="278">
        <f t="shared" si="454"/>
        <v>397.2</v>
      </c>
      <c r="T1155" s="278">
        <v>52.4</v>
      </c>
      <c r="U1155" s="278">
        <f t="shared" si="457"/>
        <v>157.19999999999999</v>
      </c>
      <c r="V1155" s="278">
        <f t="shared" si="452"/>
        <v>240</v>
      </c>
      <c r="W1155" s="278"/>
      <c r="X1155" s="278">
        <f t="shared" si="455"/>
        <v>397.2</v>
      </c>
      <c r="Y1155" s="278">
        <f t="shared" si="456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51"/>
        <v>0</v>
      </c>
      <c r="N1156">
        <f t="shared" si="463"/>
        <v>0</v>
      </c>
      <c r="O1156">
        <f t="shared" si="462"/>
        <v>0</v>
      </c>
      <c r="Q1156" s="278">
        <f t="shared" si="453"/>
        <v>0</v>
      </c>
      <c r="R1156" s="278">
        <f t="shared" si="454"/>
        <v>0</v>
      </c>
      <c r="T1156" s="278"/>
      <c r="U1156" s="278">
        <f t="shared" si="457"/>
        <v>0</v>
      </c>
      <c r="V1156" s="278" t="b">
        <f t="shared" si="452"/>
        <v>0</v>
      </c>
      <c r="W1156" s="278"/>
      <c r="X1156" s="278">
        <f t="shared" si="455"/>
        <v>0</v>
      </c>
      <c r="Y1156" s="278">
        <f t="shared" si="456"/>
        <v>0</v>
      </c>
      <c r="Z1156" s="276"/>
      <c r="AA1156" s="276"/>
    </row>
    <row r="1157" spans="1:27" ht="13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51"/>
        <v>0</v>
      </c>
      <c r="N1157">
        <f t="shared" si="463"/>
        <v>0</v>
      </c>
      <c r="O1157">
        <f t="shared" si="462"/>
        <v>0</v>
      </c>
      <c r="Q1157" s="278">
        <f t="shared" si="453"/>
        <v>0</v>
      </c>
      <c r="R1157" s="278">
        <f t="shared" si="454"/>
        <v>0</v>
      </c>
      <c r="T1157" s="278"/>
      <c r="U1157" s="278">
        <f t="shared" si="457"/>
        <v>0</v>
      </c>
      <c r="V1157" s="278" t="b">
        <f t="shared" si="452"/>
        <v>0</v>
      </c>
      <c r="W1157" s="278"/>
      <c r="X1157" s="278">
        <f t="shared" si="455"/>
        <v>0</v>
      </c>
      <c r="Y1157" s="278">
        <f t="shared" si="456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82">O1158</f>
        <v>40</v>
      </c>
      <c r="J1158" s="304">
        <f t="shared" ref="J1158:J1173" si="483">I1158*1.23</f>
        <v>49.2</v>
      </c>
      <c r="L1158" s="305">
        <v>1</v>
      </c>
      <c r="M1158" s="305">
        <f t="shared" ref="M1158:M1221" si="484">K1158*35</f>
        <v>0</v>
      </c>
      <c r="N1158" s="305">
        <f t="shared" si="463"/>
        <v>40</v>
      </c>
      <c r="O1158" s="305">
        <f t="shared" si="462"/>
        <v>40</v>
      </c>
      <c r="Q1158" s="278">
        <f t="shared" si="453"/>
        <v>48.780487804878049</v>
      </c>
      <c r="R1158" s="278">
        <f t="shared" si="454"/>
        <v>60</v>
      </c>
      <c r="T1158" s="306"/>
      <c r="U1158" s="306">
        <f t="shared" si="457"/>
        <v>0</v>
      </c>
      <c r="V1158" s="306" t="b">
        <f t="shared" ref="V1158:V1221" si="485">IF(U1158&gt;0,$AD$3*$AD$7)</f>
        <v>0</v>
      </c>
      <c r="W1158" s="306">
        <f t="shared" ref="W1158:W1177" si="486">G1158*$AD$4*$AD$7</f>
        <v>60</v>
      </c>
      <c r="X1158" s="306">
        <f t="shared" si="455"/>
        <v>60</v>
      </c>
      <c r="Y1158" s="278">
        <f t="shared" si="456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82"/>
        <v>80</v>
      </c>
      <c r="J1159" s="304">
        <f t="shared" si="483"/>
        <v>98.4</v>
      </c>
      <c r="L1159" s="305">
        <v>1</v>
      </c>
      <c r="M1159" s="305">
        <f t="shared" si="484"/>
        <v>0</v>
      </c>
      <c r="N1159" s="305">
        <f t="shared" si="463"/>
        <v>80</v>
      </c>
      <c r="O1159" s="305">
        <f t="shared" si="462"/>
        <v>80</v>
      </c>
      <c r="Q1159" s="278">
        <f t="shared" ref="Q1159:Q1222" si="487">R1159/1.23</f>
        <v>97.560975609756099</v>
      </c>
      <c r="R1159" s="278">
        <f t="shared" ref="R1159:R1222" si="488">X1159</f>
        <v>120</v>
      </c>
      <c r="T1159" s="306"/>
      <c r="U1159" s="306">
        <f t="shared" si="457"/>
        <v>0</v>
      </c>
      <c r="V1159" s="306" t="b">
        <f t="shared" si="485"/>
        <v>0</v>
      </c>
      <c r="W1159" s="306">
        <f t="shared" si="486"/>
        <v>120</v>
      </c>
      <c r="X1159" s="306">
        <f t="shared" ref="X1159:X1222" si="489">V1159+U1159+W1159</f>
        <v>120</v>
      </c>
      <c r="Y1159" s="278">
        <f t="shared" ref="Y1159:Y1222" si="490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82"/>
        <v>40</v>
      </c>
      <c r="J1160" s="304">
        <f t="shared" si="483"/>
        <v>49.2</v>
      </c>
      <c r="L1160" s="305">
        <v>1</v>
      </c>
      <c r="M1160" s="305">
        <f t="shared" si="484"/>
        <v>0</v>
      </c>
      <c r="N1160" s="305">
        <f t="shared" si="463"/>
        <v>40</v>
      </c>
      <c r="O1160" s="305">
        <f t="shared" si="462"/>
        <v>40</v>
      </c>
      <c r="Q1160" s="278">
        <f t="shared" si="487"/>
        <v>48.780487804878049</v>
      </c>
      <c r="R1160" s="278">
        <f t="shared" si="488"/>
        <v>60</v>
      </c>
      <c r="T1160" s="306"/>
      <c r="U1160" s="306">
        <f t="shared" ref="U1160:U1223" si="491">T1160*$AD$9</f>
        <v>0</v>
      </c>
      <c r="V1160" s="306" t="b">
        <f t="shared" si="485"/>
        <v>0</v>
      </c>
      <c r="W1160" s="306">
        <f t="shared" si="486"/>
        <v>60</v>
      </c>
      <c r="X1160" s="306">
        <f t="shared" si="489"/>
        <v>60</v>
      </c>
      <c r="Y1160" s="278">
        <f t="shared" si="490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82"/>
        <v>40</v>
      </c>
      <c r="J1161" s="304">
        <f t="shared" si="483"/>
        <v>49.2</v>
      </c>
      <c r="L1161" s="305">
        <v>1</v>
      </c>
      <c r="M1161" s="305">
        <f t="shared" si="484"/>
        <v>0</v>
      </c>
      <c r="N1161" s="305">
        <f t="shared" si="463"/>
        <v>40</v>
      </c>
      <c r="O1161" s="305">
        <f t="shared" si="462"/>
        <v>40</v>
      </c>
      <c r="Q1161" s="278">
        <f t="shared" si="487"/>
        <v>48.780487804878049</v>
      </c>
      <c r="R1161" s="278">
        <f t="shared" si="488"/>
        <v>60</v>
      </c>
      <c r="T1161" s="306"/>
      <c r="U1161" s="306">
        <f t="shared" si="491"/>
        <v>0</v>
      </c>
      <c r="V1161" s="306" t="b">
        <f t="shared" si="485"/>
        <v>0</v>
      </c>
      <c r="W1161" s="306">
        <f t="shared" si="486"/>
        <v>60</v>
      </c>
      <c r="X1161" s="306">
        <f t="shared" si="489"/>
        <v>60</v>
      </c>
      <c r="Y1161" s="278">
        <f t="shared" si="490"/>
        <v>48.780487804878049</v>
      </c>
      <c r="Z1161" s="276"/>
      <c r="AA1161" s="276"/>
    </row>
    <row r="1162" spans="1:27" s="305" customFormat="1" ht="13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82"/>
        <v>240</v>
      </c>
      <c r="J1162" s="304">
        <f t="shared" si="483"/>
        <v>295.2</v>
      </c>
      <c r="L1162" s="305">
        <v>1</v>
      </c>
      <c r="M1162" s="305">
        <f t="shared" si="484"/>
        <v>0</v>
      </c>
      <c r="N1162" s="305">
        <f t="shared" si="463"/>
        <v>240</v>
      </c>
      <c r="O1162" s="305">
        <f t="shared" si="462"/>
        <v>240</v>
      </c>
      <c r="Q1162" s="278">
        <f t="shared" si="487"/>
        <v>662.41463414634143</v>
      </c>
      <c r="R1162" s="278">
        <f t="shared" si="488"/>
        <v>814.77</v>
      </c>
      <c r="T1162" s="306">
        <v>71.59</v>
      </c>
      <c r="U1162" s="306">
        <f t="shared" si="491"/>
        <v>214.77</v>
      </c>
      <c r="V1162" s="306">
        <f t="shared" si="485"/>
        <v>240</v>
      </c>
      <c r="W1162" s="306">
        <f t="shared" si="486"/>
        <v>360</v>
      </c>
      <c r="X1162" s="306">
        <f t="shared" si="489"/>
        <v>814.77</v>
      </c>
      <c r="Y1162" s="278">
        <f t="shared" si="490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82"/>
        <v>40</v>
      </c>
      <c r="J1163" s="304">
        <f t="shared" si="483"/>
        <v>49.2</v>
      </c>
      <c r="L1163" s="305">
        <v>1</v>
      </c>
      <c r="M1163" s="305">
        <f t="shared" si="484"/>
        <v>0</v>
      </c>
      <c r="N1163" s="305">
        <f t="shared" si="463"/>
        <v>40</v>
      </c>
      <c r="O1163" s="305">
        <f t="shared" si="462"/>
        <v>40</v>
      </c>
      <c r="Q1163" s="278">
        <f t="shared" si="487"/>
        <v>48.780487804878049</v>
      </c>
      <c r="R1163" s="278">
        <f t="shared" si="488"/>
        <v>60</v>
      </c>
      <c r="T1163" s="306"/>
      <c r="U1163" s="306">
        <f t="shared" si="491"/>
        <v>0</v>
      </c>
      <c r="V1163" s="306" t="b">
        <f t="shared" si="485"/>
        <v>0</v>
      </c>
      <c r="W1163" s="306">
        <f t="shared" si="486"/>
        <v>60</v>
      </c>
      <c r="X1163" s="306">
        <f t="shared" si="489"/>
        <v>60</v>
      </c>
      <c r="Y1163" s="278">
        <f t="shared" si="490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82"/>
        <v>40</v>
      </c>
      <c r="J1164" s="304">
        <f t="shared" si="483"/>
        <v>49.2</v>
      </c>
      <c r="L1164" s="305">
        <v>1</v>
      </c>
      <c r="M1164" s="305">
        <f t="shared" si="484"/>
        <v>0</v>
      </c>
      <c r="N1164" s="305">
        <f t="shared" si="463"/>
        <v>40</v>
      </c>
      <c r="O1164" s="305">
        <f t="shared" si="462"/>
        <v>40</v>
      </c>
      <c r="Q1164" s="278">
        <f t="shared" si="487"/>
        <v>48.780487804878049</v>
      </c>
      <c r="R1164" s="278">
        <f t="shared" si="488"/>
        <v>60</v>
      </c>
      <c r="T1164" s="306"/>
      <c r="U1164" s="306">
        <f t="shared" si="491"/>
        <v>0</v>
      </c>
      <c r="V1164" s="306" t="b">
        <f t="shared" si="485"/>
        <v>0</v>
      </c>
      <c r="W1164" s="306">
        <f t="shared" si="486"/>
        <v>60</v>
      </c>
      <c r="X1164" s="306">
        <f t="shared" si="489"/>
        <v>60</v>
      </c>
      <c r="Y1164" s="278">
        <f t="shared" si="490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82"/>
        <v>40</v>
      </c>
      <c r="J1165" s="304">
        <f t="shared" si="483"/>
        <v>49.2</v>
      </c>
      <c r="L1165" s="305">
        <v>1</v>
      </c>
      <c r="M1165" s="305">
        <f t="shared" si="484"/>
        <v>0</v>
      </c>
      <c r="N1165" s="305">
        <f t="shared" si="463"/>
        <v>40</v>
      </c>
      <c r="O1165" s="305">
        <f t="shared" si="462"/>
        <v>40</v>
      </c>
      <c r="Q1165" s="278">
        <f t="shared" si="487"/>
        <v>48.780487804878049</v>
      </c>
      <c r="R1165" s="278">
        <f t="shared" si="488"/>
        <v>60</v>
      </c>
      <c r="T1165" s="306"/>
      <c r="U1165" s="306">
        <f t="shared" si="491"/>
        <v>0</v>
      </c>
      <c r="V1165" s="306" t="b">
        <f t="shared" si="485"/>
        <v>0</v>
      </c>
      <c r="W1165" s="306">
        <f t="shared" si="486"/>
        <v>60</v>
      </c>
      <c r="X1165" s="306">
        <f t="shared" si="489"/>
        <v>60</v>
      </c>
      <c r="Y1165" s="278">
        <f t="shared" si="490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82"/>
        <v>40</v>
      </c>
      <c r="J1166" s="304">
        <f t="shared" si="483"/>
        <v>49.2</v>
      </c>
      <c r="L1166" s="305">
        <v>1</v>
      </c>
      <c r="M1166" s="305">
        <f t="shared" si="484"/>
        <v>0</v>
      </c>
      <c r="N1166" s="305">
        <f t="shared" si="463"/>
        <v>40</v>
      </c>
      <c r="O1166" s="305">
        <f t="shared" si="462"/>
        <v>40</v>
      </c>
      <c r="Q1166" s="278">
        <f t="shared" si="487"/>
        <v>48.780487804878049</v>
      </c>
      <c r="R1166" s="278">
        <f t="shared" si="488"/>
        <v>60</v>
      </c>
      <c r="T1166" s="306"/>
      <c r="U1166" s="306">
        <f t="shared" si="491"/>
        <v>0</v>
      </c>
      <c r="V1166" s="306" t="b">
        <f t="shared" si="485"/>
        <v>0</v>
      </c>
      <c r="W1166" s="306">
        <f t="shared" si="486"/>
        <v>60</v>
      </c>
      <c r="X1166" s="306">
        <f t="shared" si="489"/>
        <v>60</v>
      </c>
      <c r="Y1166" s="278">
        <f t="shared" si="490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82"/>
        <v>40</v>
      </c>
      <c r="J1167" s="304">
        <f t="shared" si="483"/>
        <v>49.2</v>
      </c>
      <c r="L1167" s="305">
        <v>1</v>
      </c>
      <c r="M1167" s="305">
        <f t="shared" si="484"/>
        <v>0</v>
      </c>
      <c r="N1167" s="305">
        <f t="shared" si="463"/>
        <v>40</v>
      </c>
      <c r="O1167" s="305">
        <f t="shared" si="462"/>
        <v>40</v>
      </c>
      <c r="Q1167" s="278">
        <f t="shared" si="487"/>
        <v>48.780487804878049</v>
      </c>
      <c r="R1167" s="278">
        <f t="shared" si="488"/>
        <v>60</v>
      </c>
      <c r="T1167" s="306"/>
      <c r="U1167" s="306">
        <f t="shared" si="491"/>
        <v>0</v>
      </c>
      <c r="V1167" s="306" t="b">
        <f t="shared" si="485"/>
        <v>0</v>
      </c>
      <c r="W1167" s="306">
        <f t="shared" si="486"/>
        <v>60</v>
      </c>
      <c r="X1167" s="306">
        <f t="shared" si="489"/>
        <v>60</v>
      </c>
      <c r="Y1167" s="278">
        <f t="shared" si="490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82"/>
        <v>40</v>
      </c>
      <c r="J1168" s="304">
        <f t="shared" si="483"/>
        <v>49.2</v>
      </c>
      <c r="L1168" s="305">
        <v>1</v>
      </c>
      <c r="M1168" s="305">
        <f t="shared" si="484"/>
        <v>0</v>
      </c>
      <c r="N1168" s="305">
        <f t="shared" si="463"/>
        <v>40</v>
      </c>
      <c r="O1168" s="305">
        <f t="shared" si="462"/>
        <v>40</v>
      </c>
      <c r="Q1168" s="278">
        <f t="shared" si="487"/>
        <v>48.780487804878049</v>
      </c>
      <c r="R1168" s="278">
        <f t="shared" si="488"/>
        <v>60</v>
      </c>
      <c r="T1168" s="306"/>
      <c r="U1168" s="306">
        <f t="shared" si="491"/>
        <v>0</v>
      </c>
      <c r="V1168" s="306" t="b">
        <f t="shared" si="485"/>
        <v>0</v>
      </c>
      <c r="W1168" s="306">
        <f t="shared" si="486"/>
        <v>60</v>
      </c>
      <c r="X1168" s="306">
        <f t="shared" si="489"/>
        <v>60</v>
      </c>
      <c r="Y1168" s="278">
        <f t="shared" si="490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82"/>
        <v>40</v>
      </c>
      <c r="J1169" s="304">
        <f t="shared" si="483"/>
        <v>49.2</v>
      </c>
      <c r="L1169" s="305">
        <v>1</v>
      </c>
      <c r="M1169" s="305">
        <f t="shared" si="484"/>
        <v>0</v>
      </c>
      <c r="N1169" s="305">
        <f t="shared" si="463"/>
        <v>40</v>
      </c>
      <c r="O1169" s="305">
        <f t="shared" si="462"/>
        <v>40</v>
      </c>
      <c r="Q1169" s="278">
        <f t="shared" si="487"/>
        <v>48.780487804878049</v>
      </c>
      <c r="R1169" s="278">
        <f t="shared" si="488"/>
        <v>60</v>
      </c>
      <c r="T1169" s="306"/>
      <c r="U1169" s="306">
        <f t="shared" si="491"/>
        <v>0</v>
      </c>
      <c r="V1169" s="306" t="b">
        <f t="shared" si="485"/>
        <v>0</v>
      </c>
      <c r="W1169" s="306">
        <f t="shared" si="486"/>
        <v>60</v>
      </c>
      <c r="X1169" s="306">
        <f t="shared" si="489"/>
        <v>60</v>
      </c>
      <c r="Y1169" s="278">
        <f t="shared" si="490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82"/>
        <v>40</v>
      </c>
      <c r="J1170" s="304">
        <f t="shared" si="483"/>
        <v>49.2</v>
      </c>
      <c r="L1170" s="305">
        <v>1</v>
      </c>
      <c r="M1170" s="305">
        <f t="shared" si="484"/>
        <v>0</v>
      </c>
      <c r="N1170" s="305">
        <f t="shared" si="463"/>
        <v>40</v>
      </c>
      <c r="O1170" s="305">
        <f t="shared" si="462"/>
        <v>40</v>
      </c>
      <c r="Q1170" s="278">
        <f t="shared" si="487"/>
        <v>48.780487804878049</v>
      </c>
      <c r="R1170" s="278">
        <f t="shared" si="488"/>
        <v>60</v>
      </c>
      <c r="T1170" s="306"/>
      <c r="U1170" s="306">
        <f t="shared" si="491"/>
        <v>0</v>
      </c>
      <c r="V1170" s="306" t="b">
        <f t="shared" si="485"/>
        <v>0</v>
      </c>
      <c r="W1170" s="306">
        <f t="shared" si="486"/>
        <v>60</v>
      </c>
      <c r="X1170" s="306">
        <f t="shared" si="489"/>
        <v>60</v>
      </c>
      <c r="Y1170" s="278">
        <f t="shared" si="490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82"/>
        <v>40</v>
      </c>
      <c r="J1171" s="304">
        <f t="shared" si="483"/>
        <v>49.2</v>
      </c>
      <c r="L1171" s="305">
        <v>1</v>
      </c>
      <c r="M1171" s="305">
        <f t="shared" si="484"/>
        <v>0</v>
      </c>
      <c r="N1171" s="305">
        <f t="shared" si="463"/>
        <v>40</v>
      </c>
      <c r="O1171" s="305">
        <f t="shared" si="462"/>
        <v>40</v>
      </c>
      <c r="Q1171" s="278">
        <f t="shared" si="487"/>
        <v>48.780487804878049</v>
      </c>
      <c r="R1171" s="278">
        <f t="shared" si="488"/>
        <v>60</v>
      </c>
      <c r="T1171" s="306"/>
      <c r="U1171" s="306">
        <f t="shared" si="491"/>
        <v>0</v>
      </c>
      <c r="V1171" s="306" t="b">
        <f t="shared" si="485"/>
        <v>0</v>
      </c>
      <c r="W1171" s="306">
        <f t="shared" si="486"/>
        <v>60</v>
      </c>
      <c r="X1171" s="306">
        <f t="shared" si="489"/>
        <v>60</v>
      </c>
      <c r="Y1171" s="278">
        <f t="shared" si="490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82"/>
        <v>40</v>
      </c>
      <c r="J1172" s="304">
        <f t="shared" si="483"/>
        <v>49.2</v>
      </c>
      <c r="L1172" s="305">
        <v>1</v>
      </c>
      <c r="M1172" s="305">
        <f t="shared" si="484"/>
        <v>0</v>
      </c>
      <c r="N1172" s="305">
        <f t="shared" si="463"/>
        <v>40</v>
      </c>
      <c r="O1172" s="305">
        <f t="shared" si="462"/>
        <v>40</v>
      </c>
      <c r="Q1172" s="278">
        <f t="shared" si="487"/>
        <v>48.780487804878049</v>
      </c>
      <c r="R1172" s="278">
        <f t="shared" si="488"/>
        <v>60</v>
      </c>
      <c r="T1172" s="306"/>
      <c r="U1172" s="306">
        <f t="shared" si="491"/>
        <v>0</v>
      </c>
      <c r="V1172" s="306" t="b">
        <f t="shared" si="485"/>
        <v>0</v>
      </c>
      <c r="W1172" s="306">
        <f t="shared" si="486"/>
        <v>60</v>
      </c>
      <c r="X1172" s="306">
        <f t="shared" si="489"/>
        <v>60</v>
      </c>
      <c r="Y1172" s="278">
        <f t="shared" si="490"/>
        <v>48.780487804878049</v>
      </c>
      <c r="Z1172" s="276"/>
      <c r="AA1172" s="276"/>
    </row>
    <row r="1173" spans="1:27" s="331" customFormat="1" ht="15.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82"/>
        <v>280</v>
      </c>
      <c r="J1173" s="304">
        <f t="shared" si="483"/>
        <v>344.4</v>
      </c>
      <c r="K1173" s="305"/>
      <c r="L1173" s="305">
        <v>1</v>
      </c>
      <c r="M1173" s="305">
        <f t="shared" si="484"/>
        <v>0</v>
      </c>
      <c r="N1173" s="305">
        <f t="shared" si="463"/>
        <v>280</v>
      </c>
      <c r="O1173" s="305">
        <f t="shared" si="462"/>
        <v>280</v>
      </c>
      <c r="Q1173" s="278">
        <f t="shared" si="487"/>
        <v>341.46341463414637</v>
      </c>
      <c r="R1173" s="278">
        <f t="shared" si="488"/>
        <v>420</v>
      </c>
      <c r="T1173" s="332"/>
      <c r="U1173" s="306">
        <f t="shared" si="491"/>
        <v>0</v>
      </c>
      <c r="V1173" s="306" t="b">
        <f t="shared" si="485"/>
        <v>0</v>
      </c>
      <c r="W1173" s="306">
        <f t="shared" si="486"/>
        <v>420</v>
      </c>
      <c r="X1173" s="306">
        <f t="shared" si="489"/>
        <v>420</v>
      </c>
      <c r="Y1173" s="278">
        <f t="shared" si="490"/>
        <v>341.46341463414637</v>
      </c>
      <c r="Z1173" s="276"/>
      <c r="AA1173" s="276"/>
    </row>
    <row r="1174" spans="1:27" s="331" customFormat="1" ht="15.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4"/>
        <v>0</v>
      </c>
      <c r="N1174" s="305">
        <f t="shared" si="463"/>
        <v>0</v>
      </c>
      <c r="O1174" s="305"/>
      <c r="Q1174" s="278">
        <f t="shared" si="487"/>
        <v>146.34146341463415</v>
      </c>
      <c r="R1174" s="278">
        <f t="shared" si="488"/>
        <v>180</v>
      </c>
      <c r="T1174" s="332"/>
      <c r="U1174" s="306">
        <f t="shared" si="491"/>
        <v>0</v>
      </c>
      <c r="V1174" s="306" t="b">
        <f t="shared" si="485"/>
        <v>0</v>
      </c>
      <c r="W1174" s="306">
        <f t="shared" si="486"/>
        <v>180</v>
      </c>
      <c r="X1174" s="306">
        <f t="shared" si="489"/>
        <v>180</v>
      </c>
      <c r="Y1174" s="278">
        <f t="shared" si="490"/>
        <v>146.34146341463415</v>
      </c>
      <c r="Z1174" s="276"/>
      <c r="AA1174" s="276"/>
    </row>
    <row r="1175" spans="1:27" s="331" customFormat="1" ht="15.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4"/>
        <v>0</v>
      </c>
      <c r="N1175" s="305">
        <f t="shared" si="463"/>
        <v>0</v>
      </c>
      <c r="O1175" s="305"/>
      <c r="Q1175" s="278">
        <f t="shared" si="487"/>
        <v>97.560975609756099</v>
      </c>
      <c r="R1175" s="278">
        <f t="shared" si="488"/>
        <v>120</v>
      </c>
      <c r="T1175" s="332"/>
      <c r="U1175" s="306">
        <f t="shared" si="491"/>
        <v>0</v>
      </c>
      <c r="V1175" s="306" t="b">
        <f t="shared" si="485"/>
        <v>0</v>
      </c>
      <c r="W1175" s="306">
        <f t="shared" si="486"/>
        <v>120</v>
      </c>
      <c r="X1175" s="306">
        <f t="shared" si="489"/>
        <v>120</v>
      </c>
      <c r="Y1175" s="278">
        <f t="shared" si="490"/>
        <v>97.560975609756099</v>
      </c>
      <c r="Z1175" s="276"/>
      <c r="AA1175" s="276"/>
    </row>
    <row r="1176" spans="1:27" s="331" customFormat="1" ht="15.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4"/>
        <v>0</v>
      </c>
      <c r="N1176" s="305">
        <f t="shared" si="463"/>
        <v>0</v>
      </c>
      <c r="O1176" s="305"/>
      <c r="Q1176" s="278">
        <f t="shared" si="487"/>
        <v>146.34146341463415</v>
      </c>
      <c r="R1176" s="278">
        <f t="shared" si="488"/>
        <v>180</v>
      </c>
      <c r="T1176" s="332"/>
      <c r="U1176" s="306">
        <f t="shared" si="491"/>
        <v>0</v>
      </c>
      <c r="V1176" s="306" t="b">
        <f t="shared" si="485"/>
        <v>0</v>
      </c>
      <c r="W1176" s="306">
        <f t="shared" si="486"/>
        <v>180</v>
      </c>
      <c r="X1176" s="306">
        <f t="shared" si="489"/>
        <v>180</v>
      </c>
      <c r="Y1176" s="278">
        <f t="shared" si="490"/>
        <v>146.34146341463415</v>
      </c>
      <c r="Z1176" s="276"/>
      <c r="AA1176" s="276"/>
    </row>
    <row r="1177" spans="1:27" s="331" customFormat="1" ht="15.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4"/>
        <v>0</v>
      </c>
      <c r="N1177" s="305">
        <f t="shared" si="463"/>
        <v>0</v>
      </c>
      <c r="O1177" s="305"/>
      <c r="Q1177" s="278">
        <f t="shared" si="487"/>
        <v>48.780487804878049</v>
      </c>
      <c r="R1177" s="278">
        <f t="shared" si="488"/>
        <v>60</v>
      </c>
      <c r="T1177" s="332"/>
      <c r="U1177" s="306">
        <f t="shared" si="491"/>
        <v>0</v>
      </c>
      <c r="V1177" s="306" t="b">
        <f t="shared" si="485"/>
        <v>0</v>
      </c>
      <c r="W1177" s="306">
        <f t="shared" si="486"/>
        <v>60</v>
      </c>
      <c r="X1177" s="306">
        <f t="shared" si="489"/>
        <v>60</v>
      </c>
      <c r="Y1177" s="278">
        <f t="shared" si="490"/>
        <v>48.780487804878049</v>
      </c>
      <c r="Z1177" s="276"/>
      <c r="AA1177" s="276"/>
    </row>
    <row r="1178" spans="1:27" ht="16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  <c r="T1178" s="278"/>
      <c r="U1178" s="278">
        <f t="shared" si="491"/>
        <v>0</v>
      </c>
      <c r="V1178" s="278" t="b">
        <f t="shared" si="485"/>
        <v>0</v>
      </c>
      <c r="W1178" s="278"/>
      <c r="X1178" s="278">
        <f t="shared" si="489"/>
        <v>0</v>
      </c>
      <c r="Y1178" s="278">
        <f t="shared" si="490"/>
        <v>0</v>
      </c>
      <c r="Z1178" s="276"/>
      <c r="AA1178" s="276"/>
    </row>
    <row r="1179" spans="1:27" ht="13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92">O1179</f>
        <v>720</v>
      </c>
      <c r="J1179" s="234">
        <f t="shared" ref="J1179" si="493">I1179*1.23</f>
        <v>885.6</v>
      </c>
      <c r="K1179">
        <v>16</v>
      </c>
      <c r="L1179">
        <v>4</v>
      </c>
      <c r="M1179">
        <f t="shared" si="484"/>
        <v>560</v>
      </c>
      <c r="N1179">
        <f t="shared" si="463"/>
        <v>160</v>
      </c>
      <c r="O1179">
        <f t="shared" si="462"/>
        <v>720</v>
      </c>
      <c r="Q1179" s="278">
        <f t="shared" si="487"/>
        <v>641.51219512195132</v>
      </c>
      <c r="R1179" s="278">
        <f t="shared" si="488"/>
        <v>789.06000000000006</v>
      </c>
      <c r="T1179" s="278">
        <v>183.02</v>
      </c>
      <c r="U1179" s="278">
        <f t="shared" si="491"/>
        <v>549.06000000000006</v>
      </c>
      <c r="V1179" s="278">
        <f t="shared" si="485"/>
        <v>240</v>
      </c>
      <c r="W1179" s="278"/>
      <c r="X1179" s="278">
        <f t="shared" si="489"/>
        <v>789.06000000000006</v>
      </c>
      <c r="Y1179" s="278">
        <f t="shared" si="490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4"/>
        <v>0</v>
      </c>
      <c r="N1180">
        <f t="shared" si="463"/>
        <v>0</v>
      </c>
      <c r="O1180">
        <f t="shared" si="462"/>
        <v>0</v>
      </c>
      <c r="Q1180" s="278">
        <f t="shared" si="487"/>
        <v>0</v>
      </c>
      <c r="R1180" s="278">
        <f t="shared" si="488"/>
        <v>0</v>
      </c>
      <c r="T1180" s="278"/>
      <c r="U1180" s="278">
        <f t="shared" si="491"/>
        <v>0</v>
      </c>
      <c r="V1180" s="278" t="b">
        <f t="shared" si="485"/>
        <v>0</v>
      </c>
      <c r="W1180" s="278"/>
      <c r="X1180" s="278">
        <f t="shared" si="489"/>
        <v>0</v>
      </c>
      <c r="Y1180" s="278">
        <f t="shared" si="490"/>
        <v>0</v>
      </c>
      <c r="Z1180" s="276"/>
      <c r="AA1180" s="276"/>
    </row>
    <row r="1181" spans="1:27" s="331" customFormat="1" ht="16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4"/>
        <v>0</v>
      </c>
      <c r="N1181" s="305">
        <f t="shared" si="463"/>
        <v>0</v>
      </c>
      <c r="O1181" s="305">
        <f t="shared" si="462"/>
        <v>0</v>
      </c>
      <c r="Q1181" s="278">
        <f t="shared" si="487"/>
        <v>97.560975609756099</v>
      </c>
      <c r="R1181" s="278">
        <f t="shared" si="488"/>
        <v>120</v>
      </c>
      <c r="T1181" s="332"/>
      <c r="U1181" s="306">
        <f t="shared" si="491"/>
        <v>0</v>
      </c>
      <c r="V1181" s="306" t="b">
        <f t="shared" si="485"/>
        <v>0</v>
      </c>
      <c r="W1181" s="306">
        <f>G1181*$AD$4*$AD$7</f>
        <v>120</v>
      </c>
      <c r="X1181" s="306">
        <f t="shared" si="489"/>
        <v>120</v>
      </c>
      <c r="Y1181" s="278">
        <f t="shared" si="490"/>
        <v>97.560975609756099</v>
      </c>
      <c r="Z1181" s="276"/>
      <c r="AA1181" s="276"/>
    </row>
    <row r="1182" spans="1:27" ht="16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  <c r="T1182" s="278"/>
      <c r="U1182" s="278">
        <f t="shared" si="491"/>
        <v>0</v>
      </c>
      <c r="V1182" s="278" t="b">
        <f t="shared" si="485"/>
        <v>0</v>
      </c>
      <c r="W1182" s="278"/>
      <c r="X1182" s="278">
        <f t="shared" si="489"/>
        <v>0</v>
      </c>
      <c r="Y1182" s="278">
        <f t="shared" si="490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4">O1183</f>
        <v>580</v>
      </c>
      <c r="J1183" s="234">
        <f t="shared" ref="J1183" si="495">I1183*1.23</f>
        <v>713.4</v>
      </c>
      <c r="K1183">
        <v>12</v>
      </c>
      <c r="L1183">
        <v>4</v>
      </c>
      <c r="M1183">
        <f t="shared" si="484"/>
        <v>420</v>
      </c>
      <c r="N1183">
        <f t="shared" si="463"/>
        <v>160</v>
      </c>
      <c r="O1183">
        <f t="shared" si="462"/>
        <v>580</v>
      </c>
      <c r="Q1183" s="278">
        <f t="shared" si="487"/>
        <v>0</v>
      </c>
      <c r="R1183" s="278">
        <f t="shared" si="488"/>
        <v>0</v>
      </c>
      <c r="T1183" s="278"/>
      <c r="U1183" s="278">
        <f t="shared" si="491"/>
        <v>0</v>
      </c>
      <c r="V1183" s="278" t="b">
        <f t="shared" si="485"/>
        <v>0</v>
      </c>
      <c r="W1183" s="278"/>
      <c r="X1183" s="278">
        <f t="shared" si="489"/>
        <v>0</v>
      </c>
      <c r="Y1183" s="278">
        <f t="shared" si="490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4"/>
        <v>0</v>
      </c>
      <c r="N1184">
        <f t="shared" si="463"/>
        <v>0</v>
      </c>
      <c r="O1184">
        <f t="shared" si="462"/>
        <v>0</v>
      </c>
      <c r="Q1184" s="278">
        <f t="shared" si="487"/>
        <v>627.1219512195122</v>
      </c>
      <c r="R1184" s="278">
        <f>X1184</f>
        <v>771.36</v>
      </c>
      <c r="T1184" s="278">
        <v>177.12</v>
      </c>
      <c r="U1184" s="278">
        <f t="shared" si="491"/>
        <v>531.36</v>
      </c>
      <c r="V1184" s="278">
        <f t="shared" si="485"/>
        <v>240</v>
      </c>
      <c r="W1184" s="278"/>
      <c r="X1184" s="278">
        <f t="shared" si="489"/>
        <v>771.36</v>
      </c>
      <c r="Y1184" s="278">
        <f t="shared" si="490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6">O1185</f>
        <v>300</v>
      </c>
      <c r="J1185" s="234">
        <f t="shared" ref="J1185" si="497">I1185*1.23</f>
        <v>369</v>
      </c>
      <c r="K1185">
        <v>4</v>
      </c>
      <c r="L1185">
        <v>4</v>
      </c>
      <c r="M1185">
        <f t="shared" si="484"/>
        <v>140</v>
      </c>
      <c r="N1185">
        <f t="shared" si="463"/>
        <v>160</v>
      </c>
      <c r="O1185">
        <f t="shared" si="462"/>
        <v>300</v>
      </c>
      <c r="Q1185" s="278">
        <f t="shared" si="487"/>
        <v>0</v>
      </c>
      <c r="R1185" s="278">
        <f t="shared" si="488"/>
        <v>0</v>
      </c>
      <c r="T1185" s="278"/>
      <c r="U1185" s="278">
        <f t="shared" si="491"/>
        <v>0</v>
      </c>
      <c r="V1185" s="278" t="b">
        <f t="shared" si="485"/>
        <v>0</v>
      </c>
      <c r="W1185" s="278"/>
      <c r="X1185" s="278">
        <f t="shared" si="489"/>
        <v>0</v>
      </c>
      <c r="Y1185" s="278">
        <f t="shared" si="490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4"/>
        <v>0</v>
      </c>
      <c r="N1186">
        <f t="shared" si="463"/>
        <v>0</v>
      </c>
      <c r="O1186">
        <f t="shared" si="462"/>
        <v>0</v>
      </c>
      <c r="Q1186" s="278">
        <f t="shared" si="487"/>
        <v>0</v>
      </c>
      <c r="R1186" s="278">
        <f t="shared" si="488"/>
        <v>0</v>
      </c>
      <c r="T1186" s="278"/>
      <c r="U1186" s="278">
        <f t="shared" si="491"/>
        <v>0</v>
      </c>
      <c r="V1186" s="278" t="b">
        <f t="shared" si="485"/>
        <v>0</v>
      </c>
      <c r="W1186" s="278"/>
      <c r="X1186" s="278">
        <f t="shared" si="489"/>
        <v>0</v>
      </c>
      <c r="Y1186" s="278">
        <f t="shared" si="490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8">O1187</f>
        <v>300</v>
      </c>
      <c r="J1187" s="234">
        <f t="shared" ref="J1187" si="499">I1187*1.23</f>
        <v>369</v>
      </c>
      <c r="K1187">
        <v>4</v>
      </c>
      <c r="L1187">
        <v>4</v>
      </c>
      <c r="M1187">
        <f t="shared" si="484"/>
        <v>140</v>
      </c>
      <c r="N1187">
        <f t="shared" si="463"/>
        <v>160</v>
      </c>
      <c r="O1187">
        <f t="shared" si="462"/>
        <v>300</v>
      </c>
      <c r="Q1187" s="278">
        <f t="shared" si="487"/>
        <v>0</v>
      </c>
      <c r="R1187" s="278">
        <f t="shared" si="488"/>
        <v>0</v>
      </c>
      <c r="T1187" s="278"/>
      <c r="U1187" s="278">
        <f t="shared" si="491"/>
        <v>0</v>
      </c>
      <c r="V1187" s="278" t="b">
        <f t="shared" si="485"/>
        <v>0</v>
      </c>
      <c r="W1187" s="278"/>
      <c r="X1187" s="278">
        <f t="shared" si="489"/>
        <v>0</v>
      </c>
      <c r="Y1187" s="278">
        <f t="shared" si="490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4"/>
        <v>0</v>
      </c>
      <c r="N1188">
        <f t="shared" si="463"/>
        <v>0</v>
      </c>
      <c r="O1188">
        <f t="shared" si="462"/>
        <v>0</v>
      </c>
      <c r="Q1188" s="278">
        <f t="shared" si="487"/>
        <v>0</v>
      </c>
      <c r="R1188" s="278">
        <f t="shared" si="488"/>
        <v>0</v>
      </c>
      <c r="T1188" s="278"/>
      <c r="U1188" s="278">
        <f t="shared" si="491"/>
        <v>0</v>
      </c>
      <c r="V1188" s="278" t="b">
        <f t="shared" si="485"/>
        <v>0</v>
      </c>
      <c r="W1188" s="278"/>
      <c r="X1188" s="278">
        <f t="shared" si="489"/>
        <v>0</v>
      </c>
      <c r="Y1188" s="278">
        <f t="shared" si="490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500">O1189</f>
        <v>300</v>
      </c>
      <c r="J1189" s="234">
        <f t="shared" ref="J1189" si="501">I1189*1.23</f>
        <v>369</v>
      </c>
      <c r="K1189">
        <v>4</v>
      </c>
      <c r="L1189">
        <v>4</v>
      </c>
      <c r="M1189">
        <f t="shared" si="484"/>
        <v>140</v>
      </c>
      <c r="N1189">
        <f t="shared" si="463"/>
        <v>160</v>
      </c>
      <c r="O1189">
        <f t="shared" si="462"/>
        <v>300</v>
      </c>
      <c r="Q1189" s="278">
        <f t="shared" si="487"/>
        <v>342.1219512195122</v>
      </c>
      <c r="R1189" s="278">
        <f t="shared" si="488"/>
        <v>420.81</v>
      </c>
      <c r="T1189" s="278">
        <v>60.27</v>
      </c>
      <c r="U1189" s="278">
        <f t="shared" si="491"/>
        <v>180.81</v>
      </c>
      <c r="V1189" s="278">
        <f t="shared" si="485"/>
        <v>240</v>
      </c>
      <c r="W1189" s="278"/>
      <c r="X1189" s="278">
        <f t="shared" si="489"/>
        <v>420.81</v>
      </c>
      <c r="Y1189" s="278">
        <f t="shared" si="490"/>
        <v>342.1219512195122</v>
      </c>
      <c r="Z1189" s="276"/>
      <c r="AA1189" s="276"/>
    </row>
    <row r="1190" spans="1:27" ht="28.75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4"/>
        <v>0</v>
      </c>
      <c r="N1190">
        <f t="shared" si="463"/>
        <v>0</v>
      </c>
      <c r="O1190">
        <f t="shared" si="462"/>
        <v>0</v>
      </c>
      <c r="Q1190" s="278">
        <f t="shared" si="487"/>
        <v>0</v>
      </c>
      <c r="R1190" s="278">
        <f t="shared" si="488"/>
        <v>0</v>
      </c>
      <c r="T1190" s="278"/>
      <c r="U1190" s="278">
        <f t="shared" si="491"/>
        <v>0</v>
      </c>
      <c r="V1190" s="278" t="b">
        <f t="shared" si="485"/>
        <v>0</v>
      </c>
      <c r="W1190" s="278"/>
      <c r="X1190" s="278">
        <f t="shared" si="489"/>
        <v>0</v>
      </c>
      <c r="Y1190" s="278">
        <f t="shared" si="490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502">O1191</f>
        <v>160</v>
      </c>
      <c r="J1191" s="234">
        <f t="shared" ref="J1191:J1192" si="503">I1191*1.23</f>
        <v>196.8</v>
      </c>
      <c r="L1191">
        <v>4</v>
      </c>
      <c r="M1191">
        <f t="shared" si="484"/>
        <v>0</v>
      </c>
      <c r="N1191">
        <f t="shared" si="463"/>
        <v>160</v>
      </c>
      <c r="O1191">
        <f t="shared" si="462"/>
        <v>160</v>
      </c>
      <c r="Q1191" s="586">
        <v>20</v>
      </c>
      <c r="R1191" s="278">
        <f t="shared" si="488"/>
        <v>300</v>
      </c>
      <c r="T1191" s="584">
        <v>20</v>
      </c>
      <c r="U1191" s="278">
        <f t="shared" si="491"/>
        <v>60</v>
      </c>
      <c r="V1191" s="278">
        <f t="shared" si="485"/>
        <v>240</v>
      </c>
      <c r="W1191" s="278"/>
      <c r="X1191" s="278">
        <f t="shared" si="489"/>
        <v>300</v>
      </c>
      <c r="Y1191" s="278">
        <f t="shared" si="490"/>
        <v>243.90243902439025</v>
      </c>
      <c r="Z1191" s="276"/>
      <c r="AA1191" s="276"/>
    </row>
    <row r="1192" spans="1:27" ht="2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502"/>
        <v>300</v>
      </c>
      <c r="J1192" s="234">
        <f t="shared" si="503"/>
        <v>369</v>
      </c>
      <c r="K1192">
        <v>4</v>
      </c>
      <c r="L1192">
        <v>4</v>
      </c>
      <c r="M1192">
        <f t="shared" si="484"/>
        <v>140</v>
      </c>
      <c r="N1192">
        <f t="shared" si="463"/>
        <v>160</v>
      </c>
      <c r="O1192">
        <f t="shared" si="462"/>
        <v>300</v>
      </c>
      <c r="Q1192" s="586">
        <v>20</v>
      </c>
      <c r="R1192" s="278">
        <f t="shared" si="488"/>
        <v>300</v>
      </c>
      <c r="T1192" s="584">
        <v>20</v>
      </c>
      <c r="U1192" s="278">
        <f t="shared" si="491"/>
        <v>60</v>
      </c>
      <c r="V1192" s="278">
        <f t="shared" si="485"/>
        <v>240</v>
      </c>
      <c r="W1192" s="278"/>
      <c r="X1192" s="278">
        <f t="shared" si="489"/>
        <v>300</v>
      </c>
      <c r="Y1192" s="278">
        <f t="shared" si="490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4"/>
        <v>0</v>
      </c>
      <c r="N1193">
        <f t="shared" si="463"/>
        <v>0</v>
      </c>
      <c r="O1193">
        <f t="shared" si="462"/>
        <v>0</v>
      </c>
      <c r="Q1193" s="278">
        <f t="shared" si="487"/>
        <v>0</v>
      </c>
      <c r="R1193" s="278">
        <f t="shared" si="488"/>
        <v>0</v>
      </c>
      <c r="T1193" s="278"/>
      <c r="U1193" s="278">
        <f t="shared" si="491"/>
        <v>0</v>
      </c>
      <c r="V1193" s="278" t="b">
        <f t="shared" si="485"/>
        <v>0</v>
      </c>
      <c r="W1193" s="278"/>
      <c r="X1193" s="278">
        <f t="shared" si="489"/>
        <v>0</v>
      </c>
      <c r="Y1193" s="278">
        <f t="shared" si="490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4"/>
        <v>0</v>
      </c>
      <c r="N1194">
        <f t="shared" si="463"/>
        <v>0</v>
      </c>
      <c r="O1194">
        <f t="shared" si="462"/>
        <v>0</v>
      </c>
      <c r="Q1194" s="278">
        <f t="shared" si="487"/>
        <v>0</v>
      </c>
      <c r="R1194" s="278">
        <f t="shared" si="488"/>
        <v>0</v>
      </c>
      <c r="T1194" s="280"/>
      <c r="U1194" s="278">
        <f t="shared" si="491"/>
        <v>0</v>
      </c>
      <c r="V1194" s="278" t="b">
        <f t="shared" si="485"/>
        <v>0</v>
      </c>
      <c r="W1194" s="278"/>
      <c r="X1194" s="278">
        <f t="shared" si="489"/>
        <v>0</v>
      </c>
      <c r="Y1194" s="278">
        <f t="shared" si="490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578" t="s">
        <v>1745</v>
      </c>
      <c r="G1195" s="578">
        <v>1</v>
      </c>
      <c r="H1195" s="577"/>
      <c r="I1195" s="580">
        <f t="shared" ref="I1195:I1203" si="504">O1195</f>
        <v>300</v>
      </c>
      <c r="J1195" s="581">
        <f t="shared" ref="J1195:J1203" si="505">I1195*1.23</f>
        <v>369</v>
      </c>
      <c r="K1195" s="582">
        <v>4</v>
      </c>
      <c r="L1195" s="582">
        <v>4</v>
      </c>
      <c r="M1195" s="582">
        <f t="shared" si="484"/>
        <v>140</v>
      </c>
      <c r="N1195" s="582">
        <f t="shared" si="463"/>
        <v>160</v>
      </c>
      <c r="O1195" s="582">
        <f t="shared" si="462"/>
        <v>300</v>
      </c>
      <c r="P1195" s="583"/>
      <c r="Q1195" s="586">
        <v>38.6</v>
      </c>
      <c r="R1195" s="584">
        <f t="shared" si="488"/>
        <v>329.15999999999997</v>
      </c>
      <c r="T1195" s="585">
        <v>29.72</v>
      </c>
      <c r="U1195" s="278">
        <f t="shared" si="491"/>
        <v>89.16</v>
      </c>
      <c r="V1195" s="278">
        <f t="shared" si="485"/>
        <v>240</v>
      </c>
      <c r="W1195" s="278"/>
      <c r="X1195" s="278">
        <f t="shared" si="489"/>
        <v>329.15999999999997</v>
      </c>
      <c r="Y1195" s="278">
        <f t="shared" si="490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578" t="s">
        <v>1745</v>
      </c>
      <c r="G1196" s="578">
        <v>1</v>
      </c>
      <c r="H1196" s="577"/>
      <c r="I1196" s="580">
        <f t="shared" si="504"/>
        <v>300</v>
      </c>
      <c r="J1196" s="581">
        <f t="shared" si="505"/>
        <v>369</v>
      </c>
      <c r="K1196" s="582">
        <v>4</v>
      </c>
      <c r="L1196" s="582">
        <v>4</v>
      </c>
      <c r="M1196" s="582">
        <f t="shared" si="484"/>
        <v>140</v>
      </c>
      <c r="N1196" s="582">
        <f t="shared" si="463"/>
        <v>160</v>
      </c>
      <c r="O1196" s="582">
        <f t="shared" ref="O1196:O1259" si="506">M1196+N1196</f>
        <v>300</v>
      </c>
      <c r="P1196" s="583"/>
      <c r="Q1196" s="586">
        <v>88.56</v>
      </c>
      <c r="R1196" s="584">
        <f t="shared" si="488"/>
        <v>444.54</v>
      </c>
      <c r="T1196" s="585">
        <v>68.180000000000007</v>
      </c>
      <c r="U1196" s="278">
        <f t="shared" si="491"/>
        <v>204.54000000000002</v>
      </c>
      <c r="V1196" s="278">
        <f t="shared" si="485"/>
        <v>240</v>
      </c>
      <c r="W1196" s="278"/>
      <c r="X1196" s="278">
        <f t="shared" si="489"/>
        <v>444.54</v>
      </c>
      <c r="Y1196" s="278">
        <f t="shared" si="490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578" t="s">
        <v>1745</v>
      </c>
      <c r="G1197" s="578">
        <v>1</v>
      </c>
      <c r="H1197" s="577"/>
      <c r="I1197" s="580">
        <f t="shared" si="504"/>
        <v>300</v>
      </c>
      <c r="J1197" s="581">
        <f t="shared" si="505"/>
        <v>369</v>
      </c>
      <c r="K1197" s="582">
        <v>4</v>
      </c>
      <c r="L1197" s="582">
        <v>4</v>
      </c>
      <c r="M1197" s="582">
        <f t="shared" si="484"/>
        <v>140</v>
      </c>
      <c r="N1197" s="582">
        <f t="shared" si="463"/>
        <v>160</v>
      </c>
      <c r="O1197" s="582">
        <f t="shared" si="506"/>
        <v>300</v>
      </c>
      <c r="P1197" s="583"/>
      <c r="Q1197" s="586">
        <v>38.6</v>
      </c>
      <c r="R1197" s="584">
        <f t="shared" si="488"/>
        <v>329.15999999999997</v>
      </c>
      <c r="T1197" s="585">
        <v>29.72</v>
      </c>
      <c r="U1197" s="278">
        <f t="shared" si="491"/>
        <v>89.16</v>
      </c>
      <c r="V1197" s="278">
        <f t="shared" si="485"/>
        <v>240</v>
      </c>
      <c r="W1197" s="278"/>
      <c r="X1197" s="278">
        <f t="shared" si="489"/>
        <v>329.15999999999997</v>
      </c>
      <c r="Y1197" s="278">
        <f t="shared" si="490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578" t="s">
        <v>1745</v>
      </c>
      <c r="G1198" s="578">
        <v>1</v>
      </c>
      <c r="H1198" s="577"/>
      <c r="I1198" s="580">
        <f t="shared" si="504"/>
        <v>300</v>
      </c>
      <c r="J1198" s="581">
        <f t="shared" si="505"/>
        <v>369</v>
      </c>
      <c r="K1198" s="582">
        <v>4</v>
      </c>
      <c r="L1198" s="582">
        <v>4</v>
      </c>
      <c r="M1198" s="582">
        <f t="shared" si="484"/>
        <v>140</v>
      </c>
      <c r="N1198" s="582">
        <f t="shared" ref="N1198:N1261" si="507">L1198*G1198*40</f>
        <v>160</v>
      </c>
      <c r="O1198" s="582">
        <f t="shared" si="506"/>
        <v>300</v>
      </c>
      <c r="P1198" s="583"/>
      <c r="Q1198" s="586">
        <v>33.42</v>
      </c>
      <c r="R1198" s="584">
        <f t="shared" si="488"/>
        <v>317.19</v>
      </c>
      <c r="T1198" s="585">
        <v>25.73</v>
      </c>
      <c r="U1198" s="278">
        <f t="shared" si="491"/>
        <v>77.19</v>
      </c>
      <c r="V1198" s="278">
        <f t="shared" si="485"/>
        <v>240</v>
      </c>
      <c r="W1198" s="278"/>
      <c r="X1198" s="278">
        <f t="shared" si="489"/>
        <v>317.19</v>
      </c>
      <c r="Y1198" s="278">
        <f t="shared" si="490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578" t="s">
        <v>1745</v>
      </c>
      <c r="G1199" s="578">
        <v>1</v>
      </c>
      <c r="H1199" s="577"/>
      <c r="I1199" s="580">
        <f t="shared" si="504"/>
        <v>300</v>
      </c>
      <c r="J1199" s="581">
        <f t="shared" si="505"/>
        <v>369</v>
      </c>
      <c r="K1199" s="582">
        <v>4</v>
      </c>
      <c r="L1199" s="582">
        <v>4</v>
      </c>
      <c r="M1199" s="582">
        <f t="shared" si="484"/>
        <v>140</v>
      </c>
      <c r="N1199" s="582">
        <f t="shared" si="507"/>
        <v>160</v>
      </c>
      <c r="O1199" s="582">
        <f t="shared" si="506"/>
        <v>300</v>
      </c>
      <c r="P1199" s="583"/>
      <c r="Q1199" s="586">
        <v>38.6</v>
      </c>
      <c r="R1199" s="584">
        <f t="shared" si="488"/>
        <v>329.15999999999997</v>
      </c>
      <c r="T1199" s="585">
        <v>29.72</v>
      </c>
      <c r="U1199" s="278">
        <f t="shared" si="491"/>
        <v>89.16</v>
      </c>
      <c r="V1199" s="278">
        <f t="shared" si="485"/>
        <v>240</v>
      </c>
      <c r="W1199" s="278"/>
      <c r="X1199" s="278">
        <f t="shared" si="489"/>
        <v>329.15999999999997</v>
      </c>
      <c r="Y1199" s="278">
        <f t="shared" si="490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578" t="s">
        <v>1745</v>
      </c>
      <c r="G1200" s="578">
        <v>1</v>
      </c>
      <c r="H1200" s="577"/>
      <c r="I1200" s="580">
        <f t="shared" si="504"/>
        <v>300</v>
      </c>
      <c r="J1200" s="581">
        <f t="shared" si="505"/>
        <v>369</v>
      </c>
      <c r="K1200" s="582">
        <v>4</v>
      </c>
      <c r="L1200" s="582">
        <v>4</v>
      </c>
      <c r="M1200" s="582">
        <f t="shared" si="484"/>
        <v>140</v>
      </c>
      <c r="N1200" s="582">
        <f t="shared" si="507"/>
        <v>160</v>
      </c>
      <c r="O1200" s="582">
        <f t="shared" si="506"/>
        <v>300</v>
      </c>
      <c r="P1200" s="583"/>
      <c r="Q1200" s="586">
        <v>88.6</v>
      </c>
      <c r="R1200" s="584">
        <f t="shared" si="488"/>
        <v>444.54</v>
      </c>
      <c r="T1200" s="585">
        <v>68.180000000000007</v>
      </c>
      <c r="U1200" s="278">
        <f t="shared" si="491"/>
        <v>204.54000000000002</v>
      </c>
      <c r="V1200" s="278">
        <f t="shared" si="485"/>
        <v>240</v>
      </c>
      <c r="W1200" s="278"/>
      <c r="X1200" s="278">
        <f t="shared" si="489"/>
        <v>444.54</v>
      </c>
      <c r="Y1200" s="278">
        <f t="shared" si="490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578" t="s">
        <v>1745</v>
      </c>
      <c r="G1201" s="578">
        <v>1</v>
      </c>
      <c r="H1201" s="577"/>
      <c r="I1201" s="580">
        <f t="shared" si="504"/>
        <v>300</v>
      </c>
      <c r="J1201" s="581">
        <f t="shared" si="505"/>
        <v>369</v>
      </c>
      <c r="K1201" s="582">
        <v>4</v>
      </c>
      <c r="L1201" s="582">
        <v>4</v>
      </c>
      <c r="M1201" s="582">
        <f t="shared" si="484"/>
        <v>140</v>
      </c>
      <c r="N1201" s="582">
        <f t="shared" si="507"/>
        <v>160</v>
      </c>
      <c r="O1201" s="582">
        <f t="shared" si="506"/>
        <v>300</v>
      </c>
      <c r="P1201" s="583"/>
      <c r="Q1201" s="586">
        <v>33.42</v>
      </c>
      <c r="R1201" s="584">
        <f t="shared" si="488"/>
        <v>317.19</v>
      </c>
      <c r="T1201" s="585">
        <v>25.73</v>
      </c>
      <c r="U1201" s="278">
        <f t="shared" si="491"/>
        <v>77.19</v>
      </c>
      <c r="V1201" s="278">
        <f t="shared" si="485"/>
        <v>240</v>
      </c>
      <c r="W1201" s="278"/>
      <c r="X1201" s="278">
        <f t="shared" si="489"/>
        <v>317.19</v>
      </c>
      <c r="Y1201" s="278">
        <f t="shared" si="490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578" t="s">
        <v>1745</v>
      </c>
      <c r="G1202" s="578">
        <v>1</v>
      </c>
      <c r="H1202" s="577"/>
      <c r="I1202" s="580">
        <f t="shared" si="504"/>
        <v>300</v>
      </c>
      <c r="J1202" s="581">
        <f t="shared" si="505"/>
        <v>369</v>
      </c>
      <c r="K1202" s="582">
        <v>4</v>
      </c>
      <c r="L1202" s="582">
        <v>4</v>
      </c>
      <c r="M1202" s="582">
        <f t="shared" si="484"/>
        <v>140</v>
      </c>
      <c r="N1202" s="582">
        <f t="shared" si="507"/>
        <v>160</v>
      </c>
      <c r="O1202" s="582">
        <f t="shared" si="506"/>
        <v>300</v>
      </c>
      <c r="P1202" s="583"/>
      <c r="Q1202" s="586">
        <v>38.6</v>
      </c>
      <c r="R1202" s="584">
        <f t="shared" si="488"/>
        <v>329.15999999999997</v>
      </c>
      <c r="T1202" s="585">
        <v>29.72</v>
      </c>
      <c r="U1202" s="278">
        <f t="shared" si="491"/>
        <v>89.16</v>
      </c>
      <c r="V1202" s="278">
        <f t="shared" si="485"/>
        <v>240</v>
      </c>
      <c r="W1202" s="278"/>
      <c r="X1202" s="278">
        <f t="shared" si="489"/>
        <v>329.15999999999997</v>
      </c>
      <c r="Y1202" s="278">
        <f t="shared" si="490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578" t="s">
        <v>1745</v>
      </c>
      <c r="G1203" s="578">
        <v>1</v>
      </c>
      <c r="H1203" s="577"/>
      <c r="I1203" s="580">
        <f t="shared" si="504"/>
        <v>300</v>
      </c>
      <c r="J1203" s="581">
        <f t="shared" si="505"/>
        <v>369</v>
      </c>
      <c r="K1203" s="582">
        <v>4</v>
      </c>
      <c r="L1203" s="582">
        <v>4</v>
      </c>
      <c r="M1203" s="582">
        <f t="shared" si="484"/>
        <v>140</v>
      </c>
      <c r="N1203" s="582">
        <f t="shared" si="507"/>
        <v>160</v>
      </c>
      <c r="O1203" s="582">
        <f t="shared" si="506"/>
        <v>300</v>
      </c>
      <c r="P1203" s="582"/>
      <c r="Q1203" s="586">
        <v>33.42</v>
      </c>
      <c r="R1203" s="584">
        <f t="shared" si="488"/>
        <v>317.19</v>
      </c>
      <c r="T1203" s="584">
        <v>25.73</v>
      </c>
      <c r="U1203" s="278">
        <f t="shared" si="491"/>
        <v>77.19</v>
      </c>
      <c r="V1203" s="278">
        <f t="shared" si="485"/>
        <v>240</v>
      </c>
      <c r="W1203" s="278"/>
      <c r="X1203" s="278">
        <f t="shared" si="489"/>
        <v>317.19</v>
      </c>
      <c r="Y1203" s="278">
        <f t="shared" si="490"/>
        <v>257.8780487804878</v>
      </c>
      <c r="Z1203" s="276"/>
      <c r="AA1203" s="276"/>
    </row>
    <row r="1204" spans="1:27" ht="13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4"/>
        <v>0</v>
      </c>
      <c r="N1204">
        <f t="shared" si="507"/>
        <v>0</v>
      </c>
      <c r="O1204">
        <f t="shared" si="506"/>
        <v>0</v>
      </c>
      <c r="Q1204" s="278">
        <f t="shared" si="487"/>
        <v>0</v>
      </c>
      <c r="R1204" s="278">
        <f t="shared" si="488"/>
        <v>0</v>
      </c>
      <c r="T1204" s="278"/>
      <c r="U1204" s="278">
        <f t="shared" si="491"/>
        <v>0</v>
      </c>
      <c r="V1204" s="278" t="b">
        <f t="shared" si="485"/>
        <v>0</v>
      </c>
      <c r="W1204" s="278"/>
      <c r="X1204" s="278">
        <f t="shared" si="489"/>
        <v>0</v>
      </c>
      <c r="Y1204" s="278">
        <f t="shared" si="490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8">O1205</f>
        <v>80</v>
      </c>
      <c r="J1205" s="304">
        <f t="shared" ref="J1205:J1207" si="509">I1205*1.23</f>
        <v>98.4</v>
      </c>
      <c r="L1205" s="305">
        <v>1</v>
      </c>
      <c r="M1205" s="305">
        <f t="shared" si="484"/>
        <v>0</v>
      </c>
      <c r="N1205" s="305">
        <f t="shared" si="507"/>
        <v>80</v>
      </c>
      <c r="O1205" s="305">
        <f t="shared" si="506"/>
        <v>80</v>
      </c>
      <c r="Q1205" s="278">
        <f t="shared" si="487"/>
        <v>97.560975609756099</v>
      </c>
      <c r="R1205" s="278">
        <f t="shared" si="488"/>
        <v>120</v>
      </c>
      <c r="T1205" s="306"/>
      <c r="U1205" s="306">
        <f t="shared" si="491"/>
        <v>0</v>
      </c>
      <c r="V1205" s="306" t="b">
        <f t="shared" si="485"/>
        <v>0</v>
      </c>
      <c r="W1205" s="306">
        <f t="shared" ref="W1205:W1236" si="510">G1205*$AD$4*$AD$7</f>
        <v>120</v>
      </c>
      <c r="X1205" s="306">
        <f t="shared" si="489"/>
        <v>120</v>
      </c>
      <c r="Y1205" s="278">
        <f t="shared" si="490"/>
        <v>97.560975609756099</v>
      </c>
      <c r="Z1205" s="276"/>
      <c r="AA1205" s="276"/>
    </row>
    <row r="1206" spans="1:27" s="305" customFormat="1" ht="2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8"/>
        <v>40</v>
      </c>
      <c r="J1206" s="304">
        <f t="shared" si="509"/>
        <v>49.2</v>
      </c>
      <c r="L1206" s="305">
        <v>1</v>
      </c>
      <c r="M1206" s="305">
        <f t="shared" si="484"/>
        <v>0</v>
      </c>
      <c r="N1206" s="305">
        <f t="shared" si="507"/>
        <v>40</v>
      </c>
      <c r="O1206" s="305">
        <f t="shared" si="506"/>
        <v>40</v>
      </c>
      <c r="Q1206" s="278">
        <f t="shared" si="487"/>
        <v>48.780487804878049</v>
      </c>
      <c r="R1206" s="278">
        <f t="shared" si="488"/>
        <v>60</v>
      </c>
      <c r="T1206" s="306"/>
      <c r="U1206" s="306">
        <f t="shared" si="491"/>
        <v>0</v>
      </c>
      <c r="V1206" s="306" t="b">
        <f t="shared" si="485"/>
        <v>0</v>
      </c>
      <c r="W1206" s="306">
        <f t="shared" si="510"/>
        <v>60</v>
      </c>
      <c r="X1206" s="306">
        <f t="shared" si="489"/>
        <v>60</v>
      </c>
      <c r="Y1206" s="278">
        <f t="shared" si="490"/>
        <v>48.780487804878049</v>
      </c>
      <c r="Z1206" s="276"/>
      <c r="AA1206" s="276"/>
    </row>
    <row r="1207" spans="1:27" s="305" customFormat="1" ht="2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8"/>
        <v>400</v>
      </c>
      <c r="J1207" s="304">
        <f t="shared" si="509"/>
        <v>492</v>
      </c>
      <c r="L1207" s="305">
        <v>1</v>
      </c>
      <c r="M1207" s="305">
        <f t="shared" si="484"/>
        <v>0</v>
      </c>
      <c r="N1207" s="305">
        <f t="shared" si="507"/>
        <v>400</v>
      </c>
      <c r="O1207" s="305">
        <f t="shared" si="506"/>
        <v>400</v>
      </c>
      <c r="Q1207" s="278">
        <f t="shared" si="487"/>
        <v>487.80487804878049</v>
      </c>
      <c r="R1207" s="278">
        <f t="shared" si="488"/>
        <v>600</v>
      </c>
      <c r="T1207" s="306"/>
      <c r="U1207" s="306">
        <f t="shared" si="491"/>
        <v>0</v>
      </c>
      <c r="V1207" s="306" t="b">
        <f t="shared" si="485"/>
        <v>0</v>
      </c>
      <c r="W1207" s="306">
        <f t="shared" si="510"/>
        <v>600</v>
      </c>
      <c r="X1207" s="306">
        <f t="shared" si="489"/>
        <v>600</v>
      </c>
      <c r="Y1207" s="278">
        <f t="shared" si="490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4"/>
        <v>0</v>
      </c>
      <c r="N1208" s="305">
        <f t="shared" si="507"/>
        <v>0</v>
      </c>
      <c r="O1208" s="305">
        <f t="shared" si="506"/>
        <v>0</v>
      </c>
      <c r="Q1208" s="278">
        <f t="shared" si="487"/>
        <v>0</v>
      </c>
      <c r="R1208" s="278">
        <f t="shared" si="488"/>
        <v>0</v>
      </c>
      <c r="T1208" s="306"/>
      <c r="U1208" s="306">
        <f t="shared" si="491"/>
        <v>0</v>
      </c>
      <c r="V1208" s="306" t="b">
        <f t="shared" si="485"/>
        <v>0</v>
      </c>
      <c r="W1208" s="306">
        <f t="shared" si="510"/>
        <v>0</v>
      </c>
      <c r="X1208" s="306">
        <f t="shared" si="489"/>
        <v>0</v>
      </c>
      <c r="Y1208" s="278">
        <f t="shared" si="490"/>
        <v>0</v>
      </c>
      <c r="Z1208" s="276"/>
      <c r="AA1208" s="276"/>
    </row>
    <row r="1209" spans="1:27" s="305" customFormat="1" ht="2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11">O1209</f>
        <v>440</v>
      </c>
      <c r="J1209" s="304">
        <f t="shared" ref="J1209:J1236" si="512">I1209*1.23</f>
        <v>541.20000000000005</v>
      </c>
      <c r="L1209" s="305">
        <v>1</v>
      </c>
      <c r="M1209" s="305">
        <f t="shared" si="484"/>
        <v>0</v>
      </c>
      <c r="N1209" s="305">
        <f t="shared" si="507"/>
        <v>440</v>
      </c>
      <c r="O1209" s="305">
        <f t="shared" si="506"/>
        <v>440</v>
      </c>
      <c r="Q1209" s="278">
        <f t="shared" si="487"/>
        <v>536.58536585365857</v>
      </c>
      <c r="R1209" s="278">
        <f t="shared" si="488"/>
        <v>660</v>
      </c>
      <c r="T1209" s="306"/>
      <c r="U1209" s="306">
        <f t="shared" si="491"/>
        <v>0</v>
      </c>
      <c r="V1209" s="306" t="b">
        <f t="shared" si="485"/>
        <v>0</v>
      </c>
      <c r="W1209" s="306">
        <f t="shared" si="510"/>
        <v>660</v>
      </c>
      <c r="X1209" s="306">
        <f t="shared" si="489"/>
        <v>660</v>
      </c>
      <c r="Y1209" s="278">
        <f t="shared" si="490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11"/>
        <v>80</v>
      </c>
      <c r="J1210" s="304">
        <f t="shared" si="512"/>
        <v>98.4</v>
      </c>
      <c r="L1210" s="305">
        <v>1</v>
      </c>
      <c r="M1210" s="305">
        <f t="shared" si="484"/>
        <v>0</v>
      </c>
      <c r="N1210" s="305">
        <f t="shared" si="507"/>
        <v>80</v>
      </c>
      <c r="O1210" s="305">
        <f t="shared" si="506"/>
        <v>80</v>
      </c>
      <c r="Q1210" s="278">
        <f t="shared" si="487"/>
        <v>97.560975609756099</v>
      </c>
      <c r="R1210" s="278">
        <f t="shared" si="488"/>
        <v>120</v>
      </c>
      <c r="T1210" s="306"/>
      <c r="U1210" s="306">
        <f t="shared" si="491"/>
        <v>0</v>
      </c>
      <c r="V1210" s="306" t="b">
        <f t="shared" si="485"/>
        <v>0</v>
      </c>
      <c r="W1210" s="306">
        <f t="shared" si="510"/>
        <v>120</v>
      </c>
      <c r="X1210" s="306">
        <f t="shared" si="489"/>
        <v>120</v>
      </c>
      <c r="Y1210" s="278">
        <f t="shared" si="490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11"/>
        <v>40</v>
      </c>
      <c r="J1211" s="304">
        <f t="shared" si="512"/>
        <v>49.2</v>
      </c>
      <c r="L1211" s="305">
        <v>1</v>
      </c>
      <c r="M1211" s="305">
        <f t="shared" si="484"/>
        <v>0</v>
      </c>
      <c r="N1211" s="305">
        <f t="shared" si="507"/>
        <v>40</v>
      </c>
      <c r="O1211" s="305">
        <f t="shared" si="506"/>
        <v>40</v>
      </c>
      <c r="Q1211" s="278">
        <f t="shared" si="487"/>
        <v>48.780487804878049</v>
      </c>
      <c r="R1211" s="278">
        <f t="shared" si="488"/>
        <v>60</v>
      </c>
      <c r="T1211" s="306"/>
      <c r="U1211" s="306">
        <f t="shared" si="491"/>
        <v>0</v>
      </c>
      <c r="V1211" s="306" t="b">
        <f t="shared" si="485"/>
        <v>0</v>
      </c>
      <c r="W1211" s="306">
        <f t="shared" si="510"/>
        <v>60</v>
      </c>
      <c r="X1211" s="306">
        <f t="shared" si="489"/>
        <v>60</v>
      </c>
      <c r="Y1211" s="278">
        <f t="shared" si="490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11"/>
        <v>40</v>
      </c>
      <c r="J1212" s="304">
        <f t="shared" si="512"/>
        <v>49.2</v>
      </c>
      <c r="L1212" s="305">
        <v>1</v>
      </c>
      <c r="M1212" s="305">
        <f t="shared" si="484"/>
        <v>0</v>
      </c>
      <c r="N1212" s="305">
        <f t="shared" si="507"/>
        <v>40</v>
      </c>
      <c r="O1212" s="305">
        <f t="shared" si="506"/>
        <v>40</v>
      </c>
      <c r="Q1212" s="278">
        <f t="shared" si="487"/>
        <v>48.780487804878049</v>
      </c>
      <c r="R1212" s="278">
        <f t="shared" si="488"/>
        <v>60</v>
      </c>
      <c r="T1212" s="306"/>
      <c r="U1212" s="306">
        <f t="shared" si="491"/>
        <v>0</v>
      </c>
      <c r="V1212" s="306" t="b">
        <f t="shared" si="485"/>
        <v>0</v>
      </c>
      <c r="W1212" s="306">
        <f t="shared" si="510"/>
        <v>60</v>
      </c>
      <c r="X1212" s="306">
        <f t="shared" si="489"/>
        <v>60</v>
      </c>
      <c r="Y1212" s="278">
        <f t="shared" si="490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11"/>
        <v>40</v>
      </c>
      <c r="J1213" s="304">
        <f t="shared" si="512"/>
        <v>49.2</v>
      </c>
      <c r="L1213" s="305">
        <v>1</v>
      </c>
      <c r="M1213" s="305">
        <f t="shared" si="484"/>
        <v>0</v>
      </c>
      <c r="N1213" s="305">
        <f t="shared" si="507"/>
        <v>40</v>
      </c>
      <c r="O1213" s="305">
        <f t="shared" si="506"/>
        <v>40</v>
      </c>
      <c r="Q1213" s="278">
        <f t="shared" si="487"/>
        <v>48.780487804878049</v>
      </c>
      <c r="R1213" s="278">
        <f t="shared" si="488"/>
        <v>60</v>
      </c>
      <c r="T1213" s="306"/>
      <c r="U1213" s="306">
        <f t="shared" si="491"/>
        <v>0</v>
      </c>
      <c r="V1213" s="306" t="b">
        <f t="shared" si="485"/>
        <v>0</v>
      </c>
      <c r="W1213" s="306">
        <f t="shared" si="510"/>
        <v>60</v>
      </c>
      <c r="X1213" s="306">
        <f t="shared" si="489"/>
        <v>60</v>
      </c>
      <c r="Y1213" s="278">
        <f t="shared" si="490"/>
        <v>48.780487804878049</v>
      </c>
      <c r="Z1213" s="276"/>
      <c r="AA1213" s="276"/>
    </row>
    <row r="1214" spans="1:27" s="305" customFormat="1" ht="13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11"/>
        <v>40</v>
      </c>
      <c r="J1214" s="304">
        <f t="shared" si="512"/>
        <v>49.2</v>
      </c>
      <c r="L1214" s="305">
        <v>1</v>
      </c>
      <c r="M1214" s="305">
        <f t="shared" si="484"/>
        <v>0</v>
      </c>
      <c r="N1214" s="305">
        <f t="shared" si="507"/>
        <v>40</v>
      </c>
      <c r="O1214" s="305">
        <f t="shared" si="506"/>
        <v>40</v>
      </c>
      <c r="Q1214" s="278">
        <f t="shared" si="487"/>
        <v>48.780487804878049</v>
      </c>
      <c r="R1214" s="278">
        <f t="shared" si="488"/>
        <v>60</v>
      </c>
      <c r="T1214" s="306"/>
      <c r="U1214" s="306">
        <f t="shared" si="491"/>
        <v>0</v>
      </c>
      <c r="V1214" s="306" t="b">
        <f t="shared" si="485"/>
        <v>0</v>
      </c>
      <c r="W1214" s="306">
        <f t="shared" si="510"/>
        <v>60</v>
      </c>
      <c r="X1214" s="306">
        <f t="shared" si="489"/>
        <v>60</v>
      </c>
      <c r="Y1214" s="278">
        <f t="shared" si="490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11"/>
        <v>160</v>
      </c>
      <c r="J1215" s="304">
        <f t="shared" si="512"/>
        <v>196.8</v>
      </c>
      <c r="L1215" s="305">
        <v>1</v>
      </c>
      <c r="M1215" s="305">
        <f t="shared" si="484"/>
        <v>0</v>
      </c>
      <c r="N1215" s="305">
        <f t="shared" si="507"/>
        <v>160</v>
      </c>
      <c r="O1215" s="305">
        <f t="shared" si="506"/>
        <v>160</v>
      </c>
      <c r="Q1215" s="278">
        <f t="shared" si="487"/>
        <v>195.1219512195122</v>
      </c>
      <c r="R1215" s="278">
        <f t="shared" si="488"/>
        <v>240</v>
      </c>
      <c r="T1215" s="306"/>
      <c r="U1215" s="306">
        <f t="shared" si="491"/>
        <v>0</v>
      </c>
      <c r="V1215" s="306" t="b">
        <f t="shared" si="485"/>
        <v>0</v>
      </c>
      <c r="W1215" s="306">
        <f t="shared" si="510"/>
        <v>240</v>
      </c>
      <c r="X1215" s="306">
        <f t="shared" si="489"/>
        <v>240</v>
      </c>
      <c r="Y1215" s="278">
        <f t="shared" si="490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11"/>
        <v>40</v>
      </c>
      <c r="J1216" s="304">
        <f t="shared" si="512"/>
        <v>49.2</v>
      </c>
      <c r="L1216" s="305">
        <v>1</v>
      </c>
      <c r="M1216" s="305">
        <f t="shared" si="484"/>
        <v>0</v>
      </c>
      <c r="N1216" s="305">
        <f t="shared" si="507"/>
        <v>40</v>
      </c>
      <c r="O1216" s="305">
        <f t="shared" si="506"/>
        <v>40</v>
      </c>
      <c r="Q1216" s="278">
        <f t="shared" si="487"/>
        <v>48.780487804878049</v>
      </c>
      <c r="R1216" s="278">
        <f t="shared" si="488"/>
        <v>60</v>
      </c>
      <c r="T1216" s="306"/>
      <c r="U1216" s="306">
        <f t="shared" si="491"/>
        <v>0</v>
      </c>
      <c r="V1216" s="306" t="b">
        <f t="shared" si="485"/>
        <v>0</v>
      </c>
      <c r="W1216" s="306">
        <f t="shared" si="510"/>
        <v>60</v>
      </c>
      <c r="X1216" s="306">
        <f t="shared" si="489"/>
        <v>60</v>
      </c>
      <c r="Y1216" s="278">
        <f t="shared" si="490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11"/>
        <v>40</v>
      </c>
      <c r="J1217" s="304">
        <f t="shared" si="512"/>
        <v>49.2</v>
      </c>
      <c r="L1217" s="305">
        <v>1</v>
      </c>
      <c r="M1217" s="305">
        <f t="shared" si="484"/>
        <v>0</v>
      </c>
      <c r="N1217" s="305">
        <f t="shared" si="507"/>
        <v>40</v>
      </c>
      <c r="O1217" s="305">
        <f t="shared" si="506"/>
        <v>40</v>
      </c>
      <c r="Q1217" s="278">
        <f t="shared" si="487"/>
        <v>48.780487804878049</v>
      </c>
      <c r="R1217" s="278">
        <f t="shared" si="488"/>
        <v>60</v>
      </c>
      <c r="T1217" s="306"/>
      <c r="U1217" s="306">
        <f t="shared" si="491"/>
        <v>0</v>
      </c>
      <c r="V1217" s="306" t="b">
        <f t="shared" si="485"/>
        <v>0</v>
      </c>
      <c r="W1217" s="306">
        <f t="shared" si="510"/>
        <v>60</v>
      </c>
      <c r="X1217" s="306">
        <f t="shared" si="489"/>
        <v>60</v>
      </c>
      <c r="Y1217" s="278">
        <f t="shared" si="490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11"/>
        <v>160</v>
      </c>
      <c r="J1218" s="304">
        <f t="shared" si="512"/>
        <v>196.8</v>
      </c>
      <c r="L1218" s="305">
        <v>1</v>
      </c>
      <c r="M1218" s="305">
        <f t="shared" si="484"/>
        <v>0</v>
      </c>
      <c r="N1218" s="305">
        <f t="shared" si="507"/>
        <v>160</v>
      </c>
      <c r="O1218" s="305">
        <f t="shared" si="506"/>
        <v>160</v>
      </c>
      <c r="Q1218" s="278">
        <f t="shared" si="487"/>
        <v>195.1219512195122</v>
      </c>
      <c r="R1218" s="278">
        <f t="shared" si="488"/>
        <v>240</v>
      </c>
      <c r="T1218" s="306"/>
      <c r="U1218" s="306">
        <f t="shared" si="491"/>
        <v>0</v>
      </c>
      <c r="V1218" s="306" t="b">
        <f t="shared" si="485"/>
        <v>0</v>
      </c>
      <c r="W1218" s="306">
        <f t="shared" si="510"/>
        <v>240</v>
      </c>
      <c r="X1218" s="306">
        <f t="shared" si="489"/>
        <v>240</v>
      </c>
      <c r="Y1218" s="278">
        <f t="shared" si="490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11"/>
        <v>80</v>
      </c>
      <c r="J1219" s="304">
        <f t="shared" si="512"/>
        <v>98.4</v>
      </c>
      <c r="L1219" s="305">
        <v>1</v>
      </c>
      <c r="M1219" s="305">
        <f t="shared" si="484"/>
        <v>0</v>
      </c>
      <c r="N1219" s="305">
        <f t="shared" si="507"/>
        <v>80</v>
      </c>
      <c r="O1219" s="305">
        <f t="shared" si="506"/>
        <v>80</v>
      </c>
      <c r="Q1219" s="278">
        <f t="shared" si="487"/>
        <v>97.560975609756099</v>
      </c>
      <c r="R1219" s="278">
        <f t="shared" si="488"/>
        <v>120</v>
      </c>
      <c r="T1219" s="306"/>
      <c r="U1219" s="306">
        <f t="shared" si="491"/>
        <v>0</v>
      </c>
      <c r="V1219" s="306" t="b">
        <f t="shared" si="485"/>
        <v>0</v>
      </c>
      <c r="W1219" s="306">
        <f t="shared" si="510"/>
        <v>120</v>
      </c>
      <c r="X1219" s="306">
        <f t="shared" si="489"/>
        <v>120</v>
      </c>
      <c r="Y1219" s="278">
        <f t="shared" si="490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11"/>
        <v>80</v>
      </c>
      <c r="J1220" s="304">
        <f t="shared" si="512"/>
        <v>98.4</v>
      </c>
      <c r="L1220" s="305">
        <v>1</v>
      </c>
      <c r="M1220" s="305">
        <f t="shared" si="484"/>
        <v>0</v>
      </c>
      <c r="N1220" s="305">
        <f t="shared" si="507"/>
        <v>80</v>
      </c>
      <c r="O1220" s="305">
        <f t="shared" si="506"/>
        <v>80</v>
      </c>
      <c r="Q1220" s="278">
        <f t="shared" si="487"/>
        <v>97.560975609756099</v>
      </c>
      <c r="R1220" s="278">
        <f t="shared" si="488"/>
        <v>120</v>
      </c>
      <c r="T1220" s="306"/>
      <c r="U1220" s="306">
        <f t="shared" si="491"/>
        <v>0</v>
      </c>
      <c r="V1220" s="306" t="b">
        <f t="shared" si="485"/>
        <v>0</v>
      </c>
      <c r="W1220" s="306">
        <f t="shared" si="510"/>
        <v>120</v>
      </c>
      <c r="X1220" s="306">
        <f t="shared" si="489"/>
        <v>120</v>
      </c>
      <c r="Y1220" s="278">
        <f t="shared" si="490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11"/>
        <v>40</v>
      </c>
      <c r="J1221" s="304">
        <f t="shared" si="512"/>
        <v>49.2</v>
      </c>
      <c r="L1221" s="305">
        <v>1</v>
      </c>
      <c r="M1221" s="305">
        <f t="shared" si="484"/>
        <v>0</v>
      </c>
      <c r="N1221" s="305">
        <f t="shared" si="507"/>
        <v>40</v>
      </c>
      <c r="O1221" s="305">
        <f t="shared" si="506"/>
        <v>40</v>
      </c>
      <c r="Q1221" s="278">
        <f t="shared" si="487"/>
        <v>48.780487804878049</v>
      </c>
      <c r="R1221" s="278">
        <f t="shared" si="488"/>
        <v>60</v>
      </c>
      <c r="T1221" s="306"/>
      <c r="U1221" s="306">
        <f t="shared" si="491"/>
        <v>0</v>
      </c>
      <c r="V1221" s="306" t="b">
        <f t="shared" si="485"/>
        <v>0</v>
      </c>
      <c r="W1221" s="306">
        <f t="shared" si="510"/>
        <v>60</v>
      </c>
      <c r="X1221" s="306">
        <f t="shared" si="489"/>
        <v>60</v>
      </c>
      <c r="Y1221" s="278">
        <f t="shared" si="490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11"/>
        <v>40</v>
      </c>
      <c r="J1222" s="304">
        <f t="shared" si="512"/>
        <v>49.2</v>
      </c>
      <c r="L1222" s="305">
        <v>1</v>
      </c>
      <c r="M1222" s="305">
        <f t="shared" ref="M1222:M1285" si="513">K1222*35</f>
        <v>0</v>
      </c>
      <c r="N1222" s="305">
        <f t="shared" si="507"/>
        <v>40</v>
      </c>
      <c r="O1222" s="305">
        <f t="shared" si="506"/>
        <v>40</v>
      </c>
      <c r="Q1222" s="278">
        <f t="shared" si="487"/>
        <v>48.780487804878049</v>
      </c>
      <c r="R1222" s="278">
        <f t="shared" si="488"/>
        <v>60</v>
      </c>
      <c r="T1222" s="306"/>
      <c r="U1222" s="306">
        <f t="shared" si="491"/>
        <v>0</v>
      </c>
      <c r="V1222" s="306" t="b">
        <f t="shared" ref="V1222:V1285" si="514">IF(U1222&gt;0,$AD$3*$AD$7)</f>
        <v>0</v>
      </c>
      <c r="W1222" s="306">
        <f t="shared" si="510"/>
        <v>60</v>
      </c>
      <c r="X1222" s="306">
        <f t="shared" si="489"/>
        <v>60</v>
      </c>
      <c r="Y1222" s="278">
        <f t="shared" si="490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11"/>
        <v>80</v>
      </c>
      <c r="J1223" s="304">
        <f t="shared" si="512"/>
        <v>98.4</v>
      </c>
      <c r="L1223" s="305">
        <v>1</v>
      </c>
      <c r="M1223" s="305">
        <f t="shared" si="513"/>
        <v>0</v>
      </c>
      <c r="N1223" s="305">
        <f t="shared" si="507"/>
        <v>80</v>
      </c>
      <c r="O1223" s="305">
        <f t="shared" si="506"/>
        <v>80</v>
      </c>
      <c r="Q1223" s="278">
        <f t="shared" ref="Q1223:Q1286" si="515">R1223/1.23</f>
        <v>97.560975609756099</v>
      </c>
      <c r="R1223" s="278">
        <f t="shared" ref="R1223:R1286" si="516">X1223</f>
        <v>120</v>
      </c>
      <c r="T1223" s="306"/>
      <c r="U1223" s="306">
        <f t="shared" si="491"/>
        <v>0</v>
      </c>
      <c r="V1223" s="306" t="b">
        <f t="shared" si="514"/>
        <v>0</v>
      </c>
      <c r="W1223" s="306">
        <f t="shared" si="510"/>
        <v>120</v>
      </c>
      <c r="X1223" s="306">
        <f t="shared" ref="X1223:X1286" si="517">V1223+U1223+W1223</f>
        <v>120</v>
      </c>
      <c r="Y1223" s="278">
        <f t="shared" ref="Y1223:Y1286" si="518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11"/>
        <v>80</v>
      </c>
      <c r="J1224" s="304">
        <f t="shared" si="512"/>
        <v>98.4</v>
      </c>
      <c r="L1224" s="305">
        <v>1</v>
      </c>
      <c r="M1224" s="305">
        <f t="shared" si="513"/>
        <v>0</v>
      </c>
      <c r="N1224" s="305">
        <f t="shared" si="507"/>
        <v>80</v>
      </c>
      <c r="O1224" s="305">
        <f t="shared" si="506"/>
        <v>80</v>
      </c>
      <c r="Q1224" s="278">
        <f t="shared" si="515"/>
        <v>97.560975609756099</v>
      </c>
      <c r="R1224" s="278">
        <f t="shared" si="516"/>
        <v>120</v>
      </c>
      <c r="T1224" s="306"/>
      <c r="U1224" s="306">
        <f t="shared" ref="U1224:U1287" si="519">T1224*$AD$9</f>
        <v>0</v>
      </c>
      <c r="V1224" s="306" t="b">
        <f t="shared" si="514"/>
        <v>0</v>
      </c>
      <c r="W1224" s="306">
        <f t="shared" si="510"/>
        <v>120</v>
      </c>
      <c r="X1224" s="306">
        <f t="shared" si="517"/>
        <v>120</v>
      </c>
      <c r="Y1224" s="278">
        <f t="shared" si="518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11"/>
        <v>40</v>
      </c>
      <c r="J1225" s="304">
        <f t="shared" si="512"/>
        <v>49.2</v>
      </c>
      <c r="L1225" s="305">
        <v>1</v>
      </c>
      <c r="M1225" s="305">
        <f t="shared" si="513"/>
        <v>0</v>
      </c>
      <c r="N1225" s="305">
        <f t="shared" si="507"/>
        <v>40</v>
      </c>
      <c r="O1225" s="305">
        <f t="shared" si="506"/>
        <v>40</v>
      </c>
      <c r="Q1225" s="278">
        <f t="shared" si="515"/>
        <v>48.780487804878049</v>
      </c>
      <c r="R1225" s="278">
        <f t="shared" si="516"/>
        <v>60</v>
      </c>
      <c r="T1225" s="306"/>
      <c r="U1225" s="306">
        <f t="shared" si="519"/>
        <v>0</v>
      </c>
      <c r="V1225" s="306" t="b">
        <f t="shared" si="514"/>
        <v>0</v>
      </c>
      <c r="W1225" s="306">
        <f t="shared" si="510"/>
        <v>60</v>
      </c>
      <c r="X1225" s="306">
        <f t="shared" si="517"/>
        <v>60</v>
      </c>
      <c r="Y1225" s="278">
        <f t="shared" si="518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11"/>
        <v>40</v>
      </c>
      <c r="J1226" s="304">
        <f t="shared" si="512"/>
        <v>49.2</v>
      </c>
      <c r="L1226" s="305">
        <v>1</v>
      </c>
      <c r="M1226" s="305">
        <f t="shared" si="513"/>
        <v>0</v>
      </c>
      <c r="N1226" s="305">
        <f t="shared" si="507"/>
        <v>40</v>
      </c>
      <c r="O1226" s="305">
        <f t="shared" si="506"/>
        <v>40</v>
      </c>
      <c r="Q1226" s="278">
        <f t="shared" si="515"/>
        <v>48.780487804878049</v>
      </c>
      <c r="R1226" s="278">
        <f t="shared" si="516"/>
        <v>60</v>
      </c>
      <c r="T1226" s="306"/>
      <c r="U1226" s="306">
        <f t="shared" si="519"/>
        <v>0</v>
      </c>
      <c r="V1226" s="306" t="b">
        <f t="shared" si="514"/>
        <v>0</v>
      </c>
      <c r="W1226" s="306">
        <f t="shared" si="510"/>
        <v>60</v>
      </c>
      <c r="X1226" s="306">
        <f t="shared" si="517"/>
        <v>60</v>
      </c>
      <c r="Y1226" s="278">
        <f t="shared" si="518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11"/>
        <v>80</v>
      </c>
      <c r="J1227" s="304">
        <f t="shared" si="512"/>
        <v>98.4</v>
      </c>
      <c r="L1227" s="305">
        <v>1</v>
      </c>
      <c r="M1227" s="305">
        <f t="shared" si="513"/>
        <v>0</v>
      </c>
      <c r="N1227" s="305">
        <f t="shared" si="507"/>
        <v>80</v>
      </c>
      <c r="O1227" s="305">
        <f t="shared" si="506"/>
        <v>80</v>
      </c>
      <c r="Q1227" s="278">
        <f t="shared" si="515"/>
        <v>97.560975609756099</v>
      </c>
      <c r="R1227" s="278">
        <f t="shared" si="516"/>
        <v>120</v>
      </c>
      <c r="T1227" s="306"/>
      <c r="U1227" s="306">
        <f t="shared" si="519"/>
        <v>0</v>
      </c>
      <c r="V1227" s="306" t="b">
        <f t="shared" si="514"/>
        <v>0</v>
      </c>
      <c r="W1227" s="306">
        <f t="shared" si="510"/>
        <v>120</v>
      </c>
      <c r="X1227" s="306">
        <f t="shared" si="517"/>
        <v>120</v>
      </c>
      <c r="Y1227" s="278">
        <f t="shared" si="518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11"/>
        <v>40</v>
      </c>
      <c r="J1228" s="304">
        <f t="shared" si="512"/>
        <v>49.2</v>
      </c>
      <c r="L1228" s="305">
        <v>1</v>
      </c>
      <c r="M1228" s="305">
        <f t="shared" si="513"/>
        <v>0</v>
      </c>
      <c r="N1228" s="305">
        <f t="shared" si="507"/>
        <v>40</v>
      </c>
      <c r="O1228" s="305">
        <f t="shared" si="506"/>
        <v>40</v>
      </c>
      <c r="Q1228" s="278">
        <f t="shared" si="515"/>
        <v>48.780487804878049</v>
      </c>
      <c r="R1228" s="278">
        <f t="shared" si="516"/>
        <v>60</v>
      </c>
      <c r="T1228" s="306"/>
      <c r="U1228" s="306">
        <f t="shared" si="519"/>
        <v>0</v>
      </c>
      <c r="V1228" s="306" t="b">
        <f t="shared" si="514"/>
        <v>0</v>
      </c>
      <c r="W1228" s="306">
        <f t="shared" si="510"/>
        <v>60</v>
      </c>
      <c r="X1228" s="306">
        <f t="shared" si="517"/>
        <v>60</v>
      </c>
      <c r="Y1228" s="278">
        <f t="shared" si="518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11"/>
        <v>40</v>
      </c>
      <c r="J1229" s="304">
        <f t="shared" si="512"/>
        <v>49.2</v>
      </c>
      <c r="L1229" s="305">
        <v>1</v>
      </c>
      <c r="M1229" s="305">
        <f t="shared" si="513"/>
        <v>0</v>
      </c>
      <c r="N1229" s="305">
        <f t="shared" si="507"/>
        <v>40</v>
      </c>
      <c r="O1229" s="305">
        <f t="shared" si="506"/>
        <v>40</v>
      </c>
      <c r="Q1229" s="278">
        <f t="shared" si="515"/>
        <v>48.780487804878049</v>
      </c>
      <c r="R1229" s="278">
        <f t="shared" si="516"/>
        <v>60</v>
      </c>
      <c r="T1229" s="306"/>
      <c r="U1229" s="306">
        <f t="shared" si="519"/>
        <v>0</v>
      </c>
      <c r="V1229" s="306" t="b">
        <f t="shared" si="514"/>
        <v>0</v>
      </c>
      <c r="W1229" s="306">
        <f t="shared" si="510"/>
        <v>60</v>
      </c>
      <c r="X1229" s="306">
        <f t="shared" si="517"/>
        <v>60</v>
      </c>
      <c r="Y1229" s="278">
        <f t="shared" si="518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11"/>
        <v>40</v>
      </c>
      <c r="J1230" s="304">
        <f t="shared" si="512"/>
        <v>49.2</v>
      </c>
      <c r="L1230" s="305">
        <v>1</v>
      </c>
      <c r="M1230" s="305">
        <f t="shared" si="513"/>
        <v>0</v>
      </c>
      <c r="N1230" s="305">
        <f t="shared" si="507"/>
        <v>40</v>
      </c>
      <c r="O1230" s="305">
        <f t="shared" si="506"/>
        <v>40</v>
      </c>
      <c r="Q1230" s="278">
        <f t="shared" si="515"/>
        <v>48.780487804878049</v>
      </c>
      <c r="R1230" s="278">
        <f t="shared" si="516"/>
        <v>60</v>
      </c>
      <c r="T1230" s="306"/>
      <c r="U1230" s="306">
        <f t="shared" si="519"/>
        <v>0</v>
      </c>
      <c r="V1230" s="306" t="b">
        <f t="shared" si="514"/>
        <v>0</v>
      </c>
      <c r="W1230" s="306">
        <f t="shared" si="510"/>
        <v>60</v>
      </c>
      <c r="X1230" s="306">
        <f t="shared" si="517"/>
        <v>60</v>
      </c>
      <c r="Y1230" s="278">
        <f t="shared" si="518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11"/>
        <v>40</v>
      </c>
      <c r="J1231" s="304">
        <f t="shared" si="512"/>
        <v>49.2</v>
      </c>
      <c r="L1231" s="305">
        <v>1</v>
      </c>
      <c r="M1231" s="305">
        <f t="shared" si="513"/>
        <v>0</v>
      </c>
      <c r="N1231" s="305">
        <f t="shared" si="507"/>
        <v>40</v>
      </c>
      <c r="O1231" s="305">
        <f t="shared" si="506"/>
        <v>40</v>
      </c>
      <c r="Q1231" s="278">
        <f t="shared" si="515"/>
        <v>48.780487804878049</v>
      </c>
      <c r="R1231" s="278">
        <f t="shared" si="516"/>
        <v>60</v>
      </c>
      <c r="T1231" s="306"/>
      <c r="U1231" s="306">
        <f t="shared" si="519"/>
        <v>0</v>
      </c>
      <c r="V1231" s="306" t="b">
        <f t="shared" si="514"/>
        <v>0</v>
      </c>
      <c r="W1231" s="306">
        <f t="shared" si="510"/>
        <v>60</v>
      </c>
      <c r="X1231" s="306">
        <f t="shared" si="517"/>
        <v>60</v>
      </c>
      <c r="Y1231" s="278">
        <f t="shared" si="518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11"/>
        <v>40</v>
      </c>
      <c r="J1232" s="304">
        <f t="shared" si="512"/>
        <v>49.2</v>
      </c>
      <c r="L1232" s="305">
        <v>1</v>
      </c>
      <c r="M1232" s="305">
        <f t="shared" si="513"/>
        <v>0</v>
      </c>
      <c r="N1232" s="305">
        <f t="shared" si="507"/>
        <v>40</v>
      </c>
      <c r="O1232" s="305">
        <f t="shared" si="506"/>
        <v>40</v>
      </c>
      <c r="Q1232" s="278">
        <f t="shared" si="515"/>
        <v>48.780487804878049</v>
      </c>
      <c r="R1232" s="278">
        <f t="shared" si="516"/>
        <v>60</v>
      </c>
      <c r="T1232" s="306"/>
      <c r="U1232" s="306">
        <f t="shared" si="519"/>
        <v>0</v>
      </c>
      <c r="V1232" s="306" t="b">
        <f t="shared" si="514"/>
        <v>0</v>
      </c>
      <c r="W1232" s="306">
        <f t="shared" si="510"/>
        <v>60</v>
      </c>
      <c r="X1232" s="306">
        <f t="shared" si="517"/>
        <v>60</v>
      </c>
      <c r="Y1232" s="278">
        <f t="shared" si="518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11"/>
        <v>40</v>
      </c>
      <c r="J1233" s="304">
        <f t="shared" si="512"/>
        <v>49.2</v>
      </c>
      <c r="L1233" s="305">
        <v>1</v>
      </c>
      <c r="M1233" s="305">
        <f t="shared" si="513"/>
        <v>0</v>
      </c>
      <c r="N1233" s="305">
        <f t="shared" si="507"/>
        <v>40</v>
      </c>
      <c r="O1233" s="305">
        <f t="shared" si="506"/>
        <v>40</v>
      </c>
      <c r="Q1233" s="278">
        <f t="shared" si="515"/>
        <v>48.780487804878049</v>
      </c>
      <c r="R1233" s="278">
        <f t="shared" si="516"/>
        <v>60</v>
      </c>
      <c r="T1233" s="306"/>
      <c r="U1233" s="306">
        <f t="shared" si="519"/>
        <v>0</v>
      </c>
      <c r="V1233" s="306" t="b">
        <f t="shared" si="514"/>
        <v>0</v>
      </c>
      <c r="W1233" s="306">
        <f t="shared" si="510"/>
        <v>60</v>
      </c>
      <c r="X1233" s="306">
        <f t="shared" si="517"/>
        <v>60</v>
      </c>
      <c r="Y1233" s="278">
        <f t="shared" si="518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11"/>
        <v>40</v>
      </c>
      <c r="J1234" s="304">
        <f t="shared" si="512"/>
        <v>49.2</v>
      </c>
      <c r="L1234" s="305">
        <v>1</v>
      </c>
      <c r="M1234" s="305">
        <f t="shared" si="513"/>
        <v>0</v>
      </c>
      <c r="N1234" s="305">
        <f t="shared" si="507"/>
        <v>40</v>
      </c>
      <c r="O1234" s="305">
        <f t="shared" si="506"/>
        <v>40</v>
      </c>
      <c r="Q1234" s="278">
        <f t="shared" si="515"/>
        <v>48.780487804878049</v>
      </c>
      <c r="R1234" s="278">
        <f t="shared" si="516"/>
        <v>60</v>
      </c>
      <c r="T1234" s="306"/>
      <c r="U1234" s="306">
        <f t="shared" si="519"/>
        <v>0</v>
      </c>
      <c r="V1234" s="306" t="b">
        <f t="shared" si="514"/>
        <v>0</v>
      </c>
      <c r="W1234" s="306">
        <f t="shared" si="510"/>
        <v>60</v>
      </c>
      <c r="X1234" s="306">
        <f t="shared" si="517"/>
        <v>60</v>
      </c>
      <c r="Y1234" s="278">
        <f t="shared" si="518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11"/>
        <v>40</v>
      </c>
      <c r="J1235" s="304">
        <f t="shared" si="512"/>
        <v>49.2</v>
      </c>
      <c r="L1235" s="305">
        <v>1</v>
      </c>
      <c r="M1235" s="305">
        <f t="shared" si="513"/>
        <v>0</v>
      </c>
      <c r="N1235" s="305">
        <f t="shared" si="507"/>
        <v>40</v>
      </c>
      <c r="O1235" s="305">
        <f t="shared" si="506"/>
        <v>40</v>
      </c>
      <c r="Q1235" s="278">
        <f t="shared" si="515"/>
        <v>48.780487804878049</v>
      </c>
      <c r="R1235" s="278">
        <f t="shared" si="516"/>
        <v>60</v>
      </c>
      <c r="T1235" s="306"/>
      <c r="U1235" s="306">
        <f t="shared" si="519"/>
        <v>0</v>
      </c>
      <c r="V1235" s="306" t="b">
        <f t="shared" si="514"/>
        <v>0</v>
      </c>
      <c r="W1235" s="306">
        <f t="shared" si="510"/>
        <v>60</v>
      </c>
      <c r="X1235" s="306">
        <f t="shared" si="517"/>
        <v>60</v>
      </c>
      <c r="Y1235" s="278">
        <f t="shared" si="518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11"/>
        <v>40</v>
      </c>
      <c r="J1236" s="304">
        <f t="shared" si="512"/>
        <v>49.2</v>
      </c>
      <c r="K1236" s="305"/>
      <c r="L1236" s="305">
        <v>1</v>
      </c>
      <c r="M1236" s="305">
        <f t="shared" si="513"/>
        <v>0</v>
      </c>
      <c r="N1236" s="305">
        <f t="shared" si="507"/>
        <v>40</v>
      </c>
      <c r="O1236" s="305">
        <f t="shared" si="506"/>
        <v>40</v>
      </c>
      <c r="Q1236" s="278">
        <f t="shared" si="515"/>
        <v>48.780487804878049</v>
      </c>
      <c r="R1236" s="278">
        <f t="shared" si="516"/>
        <v>60</v>
      </c>
      <c r="T1236" s="332"/>
      <c r="U1236" s="306">
        <f t="shared" si="519"/>
        <v>0</v>
      </c>
      <c r="V1236" s="306" t="b">
        <f t="shared" si="514"/>
        <v>0</v>
      </c>
      <c r="W1236" s="306">
        <f t="shared" si="510"/>
        <v>60</v>
      </c>
      <c r="X1236" s="306">
        <f t="shared" si="517"/>
        <v>60</v>
      </c>
      <c r="Y1236" s="278">
        <f t="shared" si="518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3"/>
        <v>0</v>
      </c>
      <c r="N1237" s="305">
        <f t="shared" si="507"/>
        <v>0</v>
      </c>
      <c r="O1237" s="305">
        <f t="shared" si="506"/>
        <v>0</v>
      </c>
      <c r="Q1237" s="278">
        <f t="shared" si="515"/>
        <v>0</v>
      </c>
      <c r="R1237" s="278">
        <f t="shared" si="516"/>
        <v>0</v>
      </c>
      <c r="T1237" s="332"/>
      <c r="U1237" s="306">
        <f t="shared" si="519"/>
        <v>0</v>
      </c>
      <c r="V1237" s="306" t="b">
        <f t="shared" si="514"/>
        <v>0</v>
      </c>
      <c r="W1237" s="306"/>
      <c r="X1237" s="306">
        <f t="shared" si="517"/>
        <v>0</v>
      </c>
      <c r="Y1237" s="278">
        <f t="shared" si="518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3"/>
        <v>0</v>
      </c>
      <c r="N1238" s="305">
        <f t="shared" si="507"/>
        <v>0</v>
      </c>
      <c r="O1238" s="305"/>
      <c r="Q1238" s="278">
        <f t="shared" si="515"/>
        <v>0</v>
      </c>
      <c r="R1238" s="278">
        <f t="shared" si="516"/>
        <v>0</v>
      </c>
      <c r="T1238" s="332"/>
      <c r="U1238" s="306">
        <f t="shared" si="519"/>
        <v>0</v>
      </c>
      <c r="V1238" s="306" t="b">
        <f t="shared" si="514"/>
        <v>0</v>
      </c>
      <c r="W1238" s="306"/>
      <c r="X1238" s="306">
        <f t="shared" si="517"/>
        <v>0</v>
      </c>
      <c r="Y1238" s="278">
        <f t="shared" si="518"/>
        <v>0</v>
      </c>
      <c r="Z1238" s="276"/>
      <c r="AA1238" s="276"/>
    </row>
    <row r="1239" spans="1:27" ht="16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  <c r="T1239" s="278"/>
      <c r="U1239" s="278">
        <f t="shared" si="519"/>
        <v>0</v>
      </c>
      <c r="V1239" s="278" t="b">
        <f t="shared" si="514"/>
        <v>0</v>
      </c>
      <c r="W1239" s="278"/>
      <c r="X1239" s="278">
        <f t="shared" si="517"/>
        <v>0</v>
      </c>
      <c r="Y1239" s="278">
        <f t="shared" si="518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20">O1240</f>
        <v>2400</v>
      </c>
      <c r="J1240" s="234">
        <f t="shared" ref="J1240" si="521">I1240*1.23</f>
        <v>2952</v>
      </c>
      <c r="K1240">
        <v>64</v>
      </c>
      <c r="L1240">
        <v>4</v>
      </c>
      <c r="M1240">
        <f t="shared" si="513"/>
        <v>2240</v>
      </c>
      <c r="N1240">
        <f t="shared" si="507"/>
        <v>160</v>
      </c>
      <c r="O1240">
        <f t="shared" si="506"/>
        <v>2400</v>
      </c>
      <c r="Q1240" s="278">
        <f t="shared" si="515"/>
        <v>2979.1219512195125</v>
      </c>
      <c r="R1240" s="278">
        <f t="shared" si="516"/>
        <v>3664.32</v>
      </c>
      <c r="T1240" s="278">
        <v>1141.44</v>
      </c>
      <c r="U1240" s="278">
        <f t="shared" si="519"/>
        <v>3424.32</v>
      </c>
      <c r="V1240" s="278">
        <f t="shared" si="514"/>
        <v>240</v>
      </c>
      <c r="W1240" s="278"/>
      <c r="X1240" s="278">
        <f t="shared" si="517"/>
        <v>3664.32</v>
      </c>
      <c r="Y1240" s="278">
        <f t="shared" si="518"/>
        <v>2979.1219512195125</v>
      </c>
      <c r="Z1240" s="276"/>
      <c r="AA1240" s="276"/>
    </row>
    <row r="1241" spans="1:27" ht="2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3"/>
        <v>0</v>
      </c>
      <c r="N1241">
        <f t="shared" si="507"/>
        <v>0</v>
      </c>
      <c r="O1241">
        <f t="shared" si="506"/>
        <v>0</v>
      </c>
      <c r="Q1241" s="278">
        <f t="shared" si="515"/>
        <v>0</v>
      </c>
      <c r="R1241" s="278">
        <f t="shared" si="516"/>
        <v>0</v>
      </c>
      <c r="T1241" s="278"/>
      <c r="U1241" s="278">
        <f t="shared" si="519"/>
        <v>0</v>
      </c>
      <c r="V1241" s="278" t="b">
        <f t="shared" si="514"/>
        <v>0</v>
      </c>
      <c r="W1241" s="278"/>
      <c r="X1241" s="278">
        <f t="shared" si="517"/>
        <v>0</v>
      </c>
      <c r="Y1241" s="278">
        <f t="shared" si="518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3"/>
        <v>0</v>
      </c>
      <c r="N1242">
        <f t="shared" si="507"/>
        <v>0</v>
      </c>
      <c r="O1242">
        <f t="shared" si="506"/>
        <v>0</v>
      </c>
      <c r="Q1242" s="278">
        <f t="shared" si="515"/>
        <v>0</v>
      </c>
      <c r="R1242" s="278">
        <f t="shared" si="516"/>
        <v>0</v>
      </c>
      <c r="T1242" s="278"/>
      <c r="U1242" s="278">
        <f t="shared" si="519"/>
        <v>0</v>
      </c>
      <c r="V1242" s="278" t="b">
        <f t="shared" si="514"/>
        <v>0</v>
      </c>
      <c r="W1242" s="278"/>
      <c r="X1242" s="278">
        <f t="shared" si="517"/>
        <v>0</v>
      </c>
      <c r="Y1242" s="278">
        <f t="shared" si="518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22">O1243</f>
        <v>2400</v>
      </c>
      <c r="J1243" s="234">
        <f t="shared" ref="J1243" si="523">I1243*1.23</f>
        <v>2952</v>
      </c>
      <c r="K1243">
        <v>64</v>
      </c>
      <c r="L1243">
        <v>4</v>
      </c>
      <c r="M1243">
        <f t="shared" si="513"/>
        <v>2240</v>
      </c>
      <c r="N1243">
        <f t="shared" si="507"/>
        <v>160</v>
      </c>
      <c r="O1243">
        <f t="shared" si="506"/>
        <v>2400</v>
      </c>
      <c r="Q1243" s="278">
        <f t="shared" si="515"/>
        <v>2979.1219512195125</v>
      </c>
      <c r="R1243" s="278">
        <f t="shared" si="516"/>
        <v>3664.32</v>
      </c>
      <c r="T1243" s="278">
        <v>1141.44</v>
      </c>
      <c r="U1243" s="278">
        <f t="shared" si="519"/>
        <v>3424.32</v>
      </c>
      <c r="V1243" s="278">
        <f t="shared" si="514"/>
        <v>240</v>
      </c>
      <c r="W1243" s="278"/>
      <c r="X1243" s="278">
        <f t="shared" si="517"/>
        <v>3664.32</v>
      </c>
      <c r="Y1243" s="278">
        <f t="shared" si="518"/>
        <v>2979.1219512195125</v>
      </c>
      <c r="Z1243" s="276"/>
      <c r="AA1243" s="276"/>
    </row>
    <row r="1244" spans="1:27" ht="2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3"/>
        <v>0</v>
      </c>
      <c r="N1244">
        <f t="shared" si="507"/>
        <v>0</v>
      </c>
      <c r="O1244">
        <f t="shared" si="506"/>
        <v>0</v>
      </c>
      <c r="Q1244" s="278">
        <f t="shared" si="515"/>
        <v>0</v>
      </c>
      <c r="R1244" s="278">
        <f t="shared" si="516"/>
        <v>0</v>
      </c>
      <c r="T1244" s="278"/>
      <c r="U1244" s="278">
        <f t="shared" si="519"/>
        <v>0</v>
      </c>
      <c r="V1244" s="278" t="b">
        <f t="shared" si="514"/>
        <v>0</v>
      </c>
      <c r="W1244" s="278"/>
      <c r="X1244" s="278">
        <f t="shared" si="517"/>
        <v>0</v>
      </c>
      <c r="Y1244" s="278">
        <f t="shared" si="518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3"/>
        <v>0</v>
      </c>
      <c r="N1245">
        <f t="shared" si="507"/>
        <v>0</v>
      </c>
      <c r="O1245">
        <f t="shared" si="506"/>
        <v>0</v>
      </c>
      <c r="Q1245" s="278">
        <f t="shared" si="515"/>
        <v>0</v>
      </c>
      <c r="R1245" s="278">
        <f t="shared" si="516"/>
        <v>0</v>
      </c>
      <c r="T1245" s="278"/>
      <c r="U1245" s="278">
        <f t="shared" si="519"/>
        <v>0</v>
      </c>
      <c r="V1245" s="278" t="b">
        <f t="shared" si="514"/>
        <v>0</v>
      </c>
      <c r="W1245" s="278"/>
      <c r="X1245" s="278">
        <f t="shared" si="517"/>
        <v>0</v>
      </c>
      <c r="Y1245" s="278">
        <f t="shared" si="518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4">O1246</f>
        <v>1840</v>
      </c>
      <c r="J1246" s="234">
        <f t="shared" ref="J1246" si="525">I1246*1.23</f>
        <v>2263.1999999999998</v>
      </c>
      <c r="K1246">
        <v>48</v>
      </c>
      <c r="L1246">
        <v>4</v>
      </c>
      <c r="M1246">
        <f t="shared" si="513"/>
        <v>1680</v>
      </c>
      <c r="N1246">
        <f t="shared" si="507"/>
        <v>160</v>
      </c>
      <c r="O1246">
        <f t="shared" si="506"/>
        <v>1840</v>
      </c>
      <c r="Q1246" s="278">
        <f t="shared" si="515"/>
        <v>2283.1219512195125</v>
      </c>
      <c r="R1246" s="278">
        <f t="shared" si="516"/>
        <v>2808.2400000000002</v>
      </c>
      <c r="T1246" s="278">
        <v>856.08</v>
      </c>
      <c r="U1246" s="278">
        <f t="shared" si="519"/>
        <v>2568.2400000000002</v>
      </c>
      <c r="V1246" s="278">
        <f t="shared" si="514"/>
        <v>240</v>
      </c>
      <c r="W1246" s="278"/>
      <c r="X1246" s="278">
        <f t="shared" si="517"/>
        <v>2808.2400000000002</v>
      </c>
      <c r="Y1246" s="278">
        <f t="shared" si="518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3"/>
        <v>0</v>
      </c>
      <c r="N1247">
        <f t="shared" si="507"/>
        <v>0</v>
      </c>
      <c r="O1247">
        <f t="shared" si="506"/>
        <v>0</v>
      </c>
      <c r="Q1247" s="278">
        <f t="shared" si="515"/>
        <v>0</v>
      </c>
      <c r="R1247" s="278">
        <f t="shared" si="516"/>
        <v>0</v>
      </c>
      <c r="T1247" s="278"/>
      <c r="U1247" s="278">
        <f t="shared" si="519"/>
        <v>0</v>
      </c>
      <c r="V1247" s="278" t="b">
        <f t="shared" si="514"/>
        <v>0</v>
      </c>
      <c r="W1247" s="278"/>
      <c r="X1247" s="278">
        <f t="shared" si="517"/>
        <v>0</v>
      </c>
      <c r="Y1247" s="278">
        <f t="shared" si="518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3"/>
        <v>0</v>
      </c>
      <c r="N1248">
        <f t="shared" si="507"/>
        <v>0</v>
      </c>
      <c r="O1248">
        <f t="shared" si="506"/>
        <v>0</v>
      </c>
      <c r="Q1248" s="278">
        <f t="shared" si="515"/>
        <v>0</v>
      </c>
      <c r="R1248" s="278">
        <f t="shared" si="516"/>
        <v>0</v>
      </c>
      <c r="T1248" s="278"/>
      <c r="U1248" s="278">
        <f t="shared" si="519"/>
        <v>0</v>
      </c>
      <c r="V1248" s="278" t="b">
        <f t="shared" si="514"/>
        <v>0</v>
      </c>
      <c r="W1248" s="278"/>
      <c r="X1248" s="278">
        <f t="shared" si="517"/>
        <v>0</v>
      </c>
      <c r="Y1248" s="278">
        <f t="shared" si="518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6">O1249</f>
        <v>1280</v>
      </c>
      <c r="J1249" s="234">
        <f t="shared" ref="J1249" si="527">I1249*1.23</f>
        <v>1574.4</v>
      </c>
      <c r="K1249">
        <v>32</v>
      </c>
      <c r="L1249">
        <v>4</v>
      </c>
      <c r="M1249">
        <f t="shared" si="513"/>
        <v>1120</v>
      </c>
      <c r="N1249">
        <f t="shared" si="507"/>
        <v>160</v>
      </c>
      <c r="O1249">
        <f t="shared" si="506"/>
        <v>1280</v>
      </c>
      <c r="Q1249" s="278">
        <f t="shared" si="515"/>
        <v>1239.1219512195123</v>
      </c>
      <c r="R1249" s="278">
        <f t="shared" si="516"/>
        <v>1524.1200000000001</v>
      </c>
      <c r="T1249" s="278">
        <v>428.04</v>
      </c>
      <c r="U1249" s="278">
        <f t="shared" si="519"/>
        <v>1284.1200000000001</v>
      </c>
      <c r="V1249" s="278">
        <f t="shared" si="514"/>
        <v>240</v>
      </c>
      <c r="W1249" s="278"/>
      <c r="X1249" s="278">
        <f t="shared" si="517"/>
        <v>1524.1200000000001</v>
      </c>
      <c r="Y1249" s="278">
        <f t="shared" si="518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3"/>
        <v>0</v>
      </c>
      <c r="N1250">
        <f t="shared" si="507"/>
        <v>0</v>
      </c>
      <c r="O1250">
        <f t="shared" si="506"/>
        <v>0</v>
      </c>
      <c r="Q1250" s="278">
        <f t="shared" si="515"/>
        <v>402.1219512195122</v>
      </c>
      <c r="R1250" s="278">
        <f t="shared" si="516"/>
        <v>494.61</v>
      </c>
      <c r="T1250" s="278">
        <v>84.87</v>
      </c>
      <c r="U1250" s="278">
        <f t="shared" si="519"/>
        <v>254.61</v>
      </c>
      <c r="V1250" s="278">
        <f t="shared" si="514"/>
        <v>240</v>
      </c>
      <c r="W1250" s="278"/>
      <c r="X1250" s="278">
        <f t="shared" si="517"/>
        <v>494.61</v>
      </c>
      <c r="Y1250" s="278">
        <f t="shared" si="518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8">O1251</f>
        <v>1840</v>
      </c>
      <c r="J1251" s="234">
        <f t="shared" ref="J1251" si="529">I1251*1.23</f>
        <v>2263.1999999999998</v>
      </c>
      <c r="K1251">
        <v>48</v>
      </c>
      <c r="L1251">
        <v>4</v>
      </c>
      <c r="M1251">
        <f t="shared" si="513"/>
        <v>1680</v>
      </c>
      <c r="N1251">
        <f t="shared" si="507"/>
        <v>160</v>
      </c>
      <c r="O1251">
        <f t="shared" si="506"/>
        <v>1840</v>
      </c>
      <c r="Q1251" s="278">
        <f t="shared" si="515"/>
        <v>2283.1219512195125</v>
      </c>
      <c r="R1251" s="278">
        <f t="shared" si="516"/>
        <v>2808.2400000000002</v>
      </c>
      <c r="T1251" s="278">
        <v>856.08</v>
      </c>
      <c r="U1251" s="278">
        <f t="shared" si="519"/>
        <v>2568.2400000000002</v>
      </c>
      <c r="V1251" s="278">
        <f t="shared" si="514"/>
        <v>240</v>
      </c>
      <c r="W1251" s="278"/>
      <c r="X1251" s="278">
        <f t="shared" si="517"/>
        <v>2808.2400000000002</v>
      </c>
      <c r="Y1251" s="278">
        <f t="shared" si="518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3"/>
        <v>0</v>
      </c>
      <c r="N1252">
        <f t="shared" si="507"/>
        <v>0</v>
      </c>
      <c r="O1252">
        <f t="shared" si="506"/>
        <v>0</v>
      </c>
      <c r="Q1252" s="278">
        <f t="shared" si="515"/>
        <v>0</v>
      </c>
      <c r="R1252" s="278">
        <f t="shared" si="516"/>
        <v>0</v>
      </c>
      <c r="T1252" s="278"/>
      <c r="U1252" s="278">
        <f t="shared" si="519"/>
        <v>0</v>
      </c>
      <c r="V1252" s="278" t="b">
        <f t="shared" si="514"/>
        <v>0</v>
      </c>
      <c r="W1252" s="278"/>
      <c r="X1252" s="278">
        <f t="shared" si="517"/>
        <v>0</v>
      </c>
      <c r="Y1252" s="278">
        <f t="shared" si="518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3"/>
        <v>0</v>
      </c>
      <c r="N1253">
        <f t="shared" si="507"/>
        <v>0</v>
      </c>
      <c r="O1253">
        <f t="shared" si="506"/>
        <v>0</v>
      </c>
      <c r="Q1253" s="278">
        <f t="shared" si="515"/>
        <v>0</v>
      </c>
      <c r="R1253" s="278">
        <f t="shared" si="516"/>
        <v>0</v>
      </c>
      <c r="T1253" s="278"/>
      <c r="U1253" s="278">
        <f t="shared" si="519"/>
        <v>0</v>
      </c>
      <c r="V1253" s="278" t="b">
        <f t="shared" si="514"/>
        <v>0</v>
      </c>
      <c r="W1253" s="278"/>
      <c r="X1253" s="278">
        <f t="shared" si="517"/>
        <v>0</v>
      </c>
      <c r="Y1253" s="278">
        <f t="shared" si="518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30">O1254</f>
        <v>1000</v>
      </c>
      <c r="J1254" s="234">
        <f t="shared" ref="J1254" si="531">I1254*1.23</f>
        <v>1230</v>
      </c>
      <c r="K1254">
        <v>24</v>
      </c>
      <c r="L1254">
        <v>4</v>
      </c>
      <c r="M1254">
        <f t="shared" si="513"/>
        <v>840</v>
      </c>
      <c r="N1254">
        <f t="shared" si="507"/>
        <v>160</v>
      </c>
      <c r="O1254">
        <f t="shared" si="506"/>
        <v>1000</v>
      </c>
      <c r="Q1254" s="278">
        <f t="shared" si="515"/>
        <v>891.1219512195122</v>
      </c>
      <c r="R1254" s="278">
        <f t="shared" si="516"/>
        <v>1096.08</v>
      </c>
      <c r="T1254" s="278">
        <v>285.36</v>
      </c>
      <c r="U1254" s="278">
        <f t="shared" si="519"/>
        <v>856.08</v>
      </c>
      <c r="V1254" s="278">
        <f t="shared" si="514"/>
        <v>240</v>
      </c>
      <c r="W1254" s="278"/>
      <c r="X1254" s="278">
        <f t="shared" si="517"/>
        <v>1096.08</v>
      </c>
      <c r="Y1254" s="278">
        <f t="shared" si="518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3"/>
        <v>0</v>
      </c>
      <c r="N1255">
        <f t="shared" si="507"/>
        <v>0</v>
      </c>
      <c r="O1255">
        <f t="shared" si="506"/>
        <v>0</v>
      </c>
      <c r="Q1255" s="278">
        <f t="shared" si="515"/>
        <v>396.73170731707319</v>
      </c>
      <c r="R1255" s="278">
        <f t="shared" si="516"/>
        <v>487.98</v>
      </c>
      <c r="T1255" s="278">
        <v>82.66</v>
      </c>
      <c r="U1255" s="278">
        <f t="shared" si="519"/>
        <v>247.98</v>
      </c>
      <c r="V1255" s="278">
        <f t="shared" si="514"/>
        <v>240</v>
      </c>
      <c r="W1255" s="278"/>
      <c r="X1255" s="278">
        <f t="shared" si="517"/>
        <v>487.98</v>
      </c>
      <c r="Y1255" s="278">
        <f t="shared" si="518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3"/>
        <v>0</v>
      </c>
      <c r="N1256">
        <f t="shared" si="507"/>
        <v>0</v>
      </c>
      <c r="O1256">
        <f t="shared" si="506"/>
        <v>0</v>
      </c>
      <c r="Q1256" s="278">
        <f t="shared" si="515"/>
        <v>0</v>
      </c>
      <c r="R1256" s="278">
        <f t="shared" si="516"/>
        <v>0</v>
      </c>
      <c r="T1256" s="278"/>
      <c r="U1256" s="278">
        <f t="shared" si="519"/>
        <v>0</v>
      </c>
      <c r="V1256" s="278" t="b">
        <f t="shared" si="514"/>
        <v>0</v>
      </c>
      <c r="W1256" s="278"/>
      <c r="X1256" s="278">
        <f t="shared" si="517"/>
        <v>0</v>
      </c>
      <c r="Y1256" s="278">
        <f t="shared" si="518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32">O1257</f>
        <v>720</v>
      </c>
      <c r="J1257" s="234">
        <f t="shared" ref="J1257" si="533">I1257*1.23</f>
        <v>885.6</v>
      </c>
      <c r="K1257">
        <v>16</v>
      </c>
      <c r="L1257">
        <v>4</v>
      </c>
      <c r="M1257">
        <f t="shared" si="513"/>
        <v>560</v>
      </c>
      <c r="N1257">
        <f t="shared" si="507"/>
        <v>160</v>
      </c>
      <c r="O1257">
        <f t="shared" si="506"/>
        <v>720</v>
      </c>
      <c r="Q1257" s="278">
        <f t="shared" si="515"/>
        <v>891.1219512195122</v>
      </c>
      <c r="R1257" s="278">
        <f t="shared" si="516"/>
        <v>1096.08</v>
      </c>
      <c r="T1257" s="278">
        <v>285.36</v>
      </c>
      <c r="U1257" s="278">
        <f t="shared" si="519"/>
        <v>856.08</v>
      </c>
      <c r="V1257" s="278">
        <f t="shared" si="514"/>
        <v>240</v>
      </c>
      <c r="W1257" s="278"/>
      <c r="X1257" s="278">
        <f t="shared" si="517"/>
        <v>1096.08</v>
      </c>
      <c r="Y1257" s="278">
        <f t="shared" si="518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3"/>
        <v>0</v>
      </c>
      <c r="N1258">
        <f t="shared" si="507"/>
        <v>0</v>
      </c>
      <c r="O1258">
        <f t="shared" si="506"/>
        <v>0</v>
      </c>
      <c r="Q1258" s="278">
        <f t="shared" si="515"/>
        <v>0</v>
      </c>
      <c r="R1258" s="278">
        <f t="shared" si="516"/>
        <v>0</v>
      </c>
      <c r="T1258" s="278"/>
      <c r="U1258" s="278">
        <f t="shared" si="519"/>
        <v>0</v>
      </c>
      <c r="V1258" s="278" t="b">
        <f t="shared" si="514"/>
        <v>0</v>
      </c>
      <c r="W1258" s="278"/>
      <c r="X1258" s="278">
        <f t="shared" si="517"/>
        <v>0</v>
      </c>
      <c r="Y1258" s="278">
        <f t="shared" si="518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3"/>
        <v>0</v>
      </c>
      <c r="N1259">
        <f t="shared" si="507"/>
        <v>0</v>
      </c>
      <c r="O1259">
        <f t="shared" si="506"/>
        <v>0</v>
      </c>
      <c r="Q1259" s="278">
        <f t="shared" si="515"/>
        <v>0</v>
      </c>
      <c r="R1259" s="278">
        <f t="shared" si="516"/>
        <v>0</v>
      </c>
      <c r="T1259" s="278"/>
      <c r="U1259" s="278">
        <f t="shared" si="519"/>
        <v>0</v>
      </c>
      <c r="V1259" s="278" t="b">
        <f t="shared" si="514"/>
        <v>0</v>
      </c>
      <c r="W1259" s="278"/>
      <c r="X1259" s="278">
        <f t="shared" si="517"/>
        <v>0</v>
      </c>
      <c r="Y1259" s="278">
        <f t="shared" si="518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4">O1260</f>
        <v>1840</v>
      </c>
      <c r="J1260" s="234">
        <f t="shared" ref="J1260" si="535">I1260*1.23</f>
        <v>2263.1999999999998</v>
      </c>
      <c r="K1260">
        <v>48</v>
      </c>
      <c r="L1260">
        <v>4</v>
      </c>
      <c r="M1260">
        <f t="shared" si="513"/>
        <v>1680</v>
      </c>
      <c r="N1260">
        <f t="shared" si="507"/>
        <v>160</v>
      </c>
      <c r="O1260">
        <f t="shared" ref="O1260:O1323" si="536">M1260+N1260</f>
        <v>1840</v>
      </c>
      <c r="Q1260" s="278">
        <f t="shared" si="515"/>
        <v>2283.1219512195125</v>
      </c>
      <c r="R1260" s="278">
        <f t="shared" si="516"/>
        <v>2808.2400000000002</v>
      </c>
      <c r="T1260" s="278">
        <v>856.08</v>
      </c>
      <c r="U1260" s="278">
        <f t="shared" si="519"/>
        <v>2568.2400000000002</v>
      </c>
      <c r="V1260" s="278">
        <f t="shared" si="514"/>
        <v>240</v>
      </c>
      <c r="W1260" s="278"/>
      <c r="X1260" s="278">
        <f t="shared" si="517"/>
        <v>2808.2400000000002</v>
      </c>
      <c r="Y1260" s="278">
        <f t="shared" si="518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3"/>
        <v>0</v>
      </c>
      <c r="N1261">
        <f t="shared" si="507"/>
        <v>0</v>
      </c>
      <c r="O1261">
        <f t="shared" si="536"/>
        <v>0</v>
      </c>
      <c r="Q1261" s="278">
        <f t="shared" si="515"/>
        <v>0</v>
      </c>
      <c r="R1261" s="278">
        <f t="shared" si="516"/>
        <v>0</v>
      </c>
      <c r="T1261" s="278"/>
      <c r="U1261" s="278">
        <f t="shared" si="519"/>
        <v>0</v>
      </c>
      <c r="V1261" s="278" t="b">
        <f t="shared" si="514"/>
        <v>0</v>
      </c>
      <c r="W1261" s="278"/>
      <c r="X1261" s="278">
        <f t="shared" si="517"/>
        <v>0</v>
      </c>
      <c r="Y1261" s="278">
        <f t="shared" si="518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3"/>
        <v>0</v>
      </c>
      <c r="N1262">
        <f t="shared" ref="N1262:N1325" si="537">L1262*G1262*40</f>
        <v>0</v>
      </c>
      <c r="O1262">
        <f t="shared" si="536"/>
        <v>0</v>
      </c>
      <c r="Q1262" s="278">
        <f t="shared" si="515"/>
        <v>0</v>
      </c>
      <c r="R1262" s="278">
        <f t="shared" si="516"/>
        <v>0</v>
      </c>
      <c r="T1262" s="278"/>
      <c r="U1262" s="278">
        <f t="shared" si="519"/>
        <v>0</v>
      </c>
      <c r="V1262" s="278" t="b">
        <f t="shared" si="514"/>
        <v>0</v>
      </c>
      <c r="W1262" s="278"/>
      <c r="X1262" s="278">
        <f t="shared" si="517"/>
        <v>0</v>
      </c>
      <c r="Y1262" s="278">
        <f t="shared" si="518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8">O1263</f>
        <v>1840</v>
      </c>
      <c r="J1263" s="234">
        <f t="shared" ref="J1263" si="539">I1263*1.23</f>
        <v>2263.1999999999998</v>
      </c>
      <c r="K1263">
        <v>48</v>
      </c>
      <c r="L1263">
        <v>4</v>
      </c>
      <c r="M1263">
        <f t="shared" si="513"/>
        <v>1680</v>
      </c>
      <c r="N1263">
        <f t="shared" si="537"/>
        <v>160</v>
      </c>
      <c r="O1263">
        <f t="shared" si="536"/>
        <v>1840</v>
      </c>
      <c r="Q1263" s="278">
        <f t="shared" si="515"/>
        <v>2283.1219512195125</v>
      </c>
      <c r="R1263" s="278">
        <f t="shared" si="516"/>
        <v>2808.2400000000002</v>
      </c>
      <c r="T1263" s="278">
        <v>856.08</v>
      </c>
      <c r="U1263" s="278">
        <f t="shared" si="519"/>
        <v>2568.2400000000002</v>
      </c>
      <c r="V1263" s="278">
        <f t="shared" si="514"/>
        <v>240</v>
      </c>
      <c r="W1263" s="278"/>
      <c r="X1263" s="278">
        <f t="shared" si="517"/>
        <v>2808.2400000000002</v>
      </c>
      <c r="Y1263" s="278">
        <f t="shared" si="518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3"/>
        <v>0</v>
      </c>
      <c r="N1264">
        <f t="shared" si="537"/>
        <v>0</v>
      </c>
      <c r="O1264">
        <f t="shared" si="536"/>
        <v>0</v>
      </c>
      <c r="Q1264" s="278">
        <f t="shared" si="515"/>
        <v>0</v>
      </c>
      <c r="R1264" s="278">
        <f t="shared" si="516"/>
        <v>0</v>
      </c>
      <c r="T1264" s="278"/>
      <c r="U1264" s="278">
        <f t="shared" si="519"/>
        <v>0</v>
      </c>
      <c r="V1264" s="278" t="b">
        <f t="shared" si="514"/>
        <v>0</v>
      </c>
      <c r="W1264" s="278"/>
      <c r="X1264" s="278">
        <f t="shared" si="517"/>
        <v>0</v>
      </c>
      <c r="Y1264" s="278">
        <f t="shared" si="518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3"/>
        <v>0</v>
      </c>
      <c r="N1265">
        <f t="shared" si="537"/>
        <v>0</v>
      </c>
      <c r="O1265">
        <f t="shared" si="536"/>
        <v>0</v>
      </c>
      <c r="Q1265" s="278">
        <f t="shared" si="515"/>
        <v>0</v>
      </c>
      <c r="R1265" s="278">
        <f t="shared" si="516"/>
        <v>0</v>
      </c>
      <c r="T1265" s="278"/>
      <c r="U1265" s="278">
        <f t="shared" si="519"/>
        <v>0</v>
      </c>
      <c r="V1265" s="278" t="b">
        <f t="shared" si="514"/>
        <v>0</v>
      </c>
      <c r="W1265" s="278"/>
      <c r="X1265" s="278">
        <f t="shared" si="517"/>
        <v>0</v>
      </c>
      <c r="Y1265" s="278">
        <f t="shared" si="518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40">O1266</f>
        <v>1840</v>
      </c>
      <c r="J1266" s="234">
        <f t="shared" ref="J1266" si="541">I1266*1.23</f>
        <v>2263.1999999999998</v>
      </c>
      <c r="K1266">
        <v>48</v>
      </c>
      <c r="L1266">
        <v>4</v>
      </c>
      <c r="M1266">
        <f t="shared" si="513"/>
        <v>1680</v>
      </c>
      <c r="N1266">
        <f t="shared" si="537"/>
        <v>160</v>
      </c>
      <c r="O1266">
        <f t="shared" si="536"/>
        <v>1840</v>
      </c>
      <c r="Q1266" s="278">
        <f t="shared" si="515"/>
        <v>0</v>
      </c>
      <c r="R1266" s="278">
        <f t="shared" si="516"/>
        <v>0</v>
      </c>
      <c r="T1266" s="278"/>
      <c r="U1266" s="278">
        <f t="shared" si="519"/>
        <v>0</v>
      </c>
      <c r="V1266" s="278" t="b">
        <f t="shared" si="514"/>
        <v>0</v>
      </c>
      <c r="W1266" s="278"/>
      <c r="X1266" s="278">
        <f t="shared" si="517"/>
        <v>0</v>
      </c>
      <c r="Y1266" s="278">
        <f t="shared" si="518"/>
        <v>0</v>
      </c>
      <c r="Z1266" s="276"/>
      <c r="AA1266" s="276"/>
    </row>
    <row r="1267" spans="1:27" ht="2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3"/>
        <v>0</v>
      </c>
      <c r="N1267">
        <f t="shared" si="537"/>
        <v>0</v>
      </c>
      <c r="O1267">
        <f t="shared" si="536"/>
        <v>0</v>
      </c>
      <c r="Q1267" s="278">
        <f t="shared" si="515"/>
        <v>0</v>
      </c>
      <c r="R1267" s="278">
        <f t="shared" si="516"/>
        <v>0</v>
      </c>
      <c r="T1267" s="278"/>
      <c r="U1267" s="278">
        <f t="shared" si="519"/>
        <v>0</v>
      </c>
      <c r="V1267" s="278" t="b">
        <f t="shared" si="514"/>
        <v>0</v>
      </c>
      <c r="W1267" s="278"/>
      <c r="X1267" s="278">
        <f t="shared" si="517"/>
        <v>0</v>
      </c>
      <c r="Y1267" s="278">
        <f t="shared" si="518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3"/>
        <v>0</v>
      </c>
      <c r="N1268">
        <f t="shared" si="537"/>
        <v>0</v>
      </c>
      <c r="O1268">
        <f t="shared" si="536"/>
        <v>0</v>
      </c>
      <c r="Q1268" s="278">
        <f t="shared" si="515"/>
        <v>0</v>
      </c>
      <c r="R1268" s="278">
        <f t="shared" si="516"/>
        <v>0</v>
      </c>
      <c r="T1268" s="278"/>
      <c r="U1268" s="278">
        <f t="shared" si="519"/>
        <v>0</v>
      </c>
      <c r="V1268" s="278" t="b">
        <f t="shared" si="514"/>
        <v>0</v>
      </c>
      <c r="W1268" s="278"/>
      <c r="X1268" s="278">
        <f t="shared" si="517"/>
        <v>0</v>
      </c>
      <c r="Y1268" s="278">
        <f t="shared" si="518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42">O1269</f>
        <v>720</v>
      </c>
      <c r="J1269" s="234">
        <f t="shared" ref="J1269" si="543">I1269*1.23</f>
        <v>885.6</v>
      </c>
      <c r="K1269">
        <v>16</v>
      </c>
      <c r="L1269">
        <v>4</v>
      </c>
      <c r="M1269">
        <f t="shared" si="513"/>
        <v>560</v>
      </c>
      <c r="N1269">
        <f t="shared" si="537"/>
        <v>160</v>
      </c>
      <c r="O1269">
        <f t="shared" si="536"/>
        <v>720</v>
      </c>
      <c r="Q1269" s="278">
        <f t="shared" si="515"/>
        <v>891.1219512195122</v>
      </c>
      <c r="R1269" s="278">
        <f t="shared" si="516"/>
        <v>1096.08</v>
      </c>
      <c r="T1269" s="278">
        <v>285.36</v>
      </c>
      <c r="U1269" s="278">
        <f t="shared" si="519"/>
        <v>856.08</v>
      </c>
      <c r="V1269" s="278">
        <f t="shared" si="514"/>
        <v>240</v>
      </c>
      <c r="W1269" s="278"/>
      <c r="X1269" s="278">
        <f t="shared" si="517"/>
        <v>1096.08</v>
      </c>
      <c r="Y1269" s="278">
        <f t="shared" si="518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3"/>
        <v>0</v>
      </c>
      <c r="N1270">
        <f t="shared" si="537"/>
        <v>0</v>
      </c>
      <c r="O1270">
        <f t="shared" si="536"/>
        <v>0</v>
      </c>
      <c r="Q1270" s="278">
        <f t="shared" si="515"/>
        <v>0</v>
      </c>
      <c r="R1270" s="278">
        <f t="shared" si="516"/>
        <v>0</v>
      </c>
      <c r="T1270" s="278"/>
      <c r="U1270" s="278">
        <f t="shared" si="519"/>
        <v>0</v>
      </c>
      <c r="V1270" s="278" t="b">
        <f t="shared" si="514"/>
        <v>0</v>
      </c>
      <c r="W1270" s="278"/>
      <c r="X1270" s="278">
        <f t="shared" si="517"/>
        <v>0</v>
      </c>
      <c r="Y1270" s="278">
        <f t="shared" si="518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3"/>
        <v>0</v>
      </c>
      <c r="N1271">
        <f t="shared" si="537"/>
        <v>0</v>
      </c>
      <c r="O1271">
        <f t="shared" si="536"/>
        <v>0</v>
      </c>
      <c r="Q1271" s="278">
        <f t="shared" si="515"/>
        <v>0</v>
      </c>
      <c r="R1271" s="278">
        <f t="shared" si="516"/>
        <v>0</v>
      </c>
      <c r="T1271" s="278"/>
      <c r="U1271" s="278">
        <f t="shared" si="519"/>
        <v>0</v>
      </c>
      <c r="V1271" s="278" t="b">
        <f t="shared" si="514"/>
        <v>0</v>
      </c>
      <c r="W1271" s="278"/>
      <c r="X1271" s="278">
        <f t="shared" si="517"/>
        <v>0</v>
      </c>
      <c r="Y1271" s="278">
        <f t="shared" si="518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4">O1272</f>
        <v>720</v>
      </c>
      <c r="J1272" s="234">
        <f t="shared" ref="J1272" si="545">I1272*1.23</f>
        <v>885.6</v>
      </c>
      <c r="K1272">
        <v>16</v>
      </c>
      <c r="L1272">
        <v>4</v>
      </c>
      <c r="M1272">
        <f t="shared" si="513"/>
        <v>560</v>
      </c>
      <c r="N1272">
        <f t="shared" si="537"/>
        <v>160</v>
      </c>
      <c r="O1272">
        <f t="shared" si="536"/>
        <v>720</v>
      </c>
      <c r="Q1272" s="278">
        <f t="shared" si="515"/>
        <v>891.1219512195122</v>
      </c>
      <c r="R1272" s="278">
        <f t="shared" si="516"/>
        <v>1096.08</v>
      </c>
      <c r="T1272" s="278">
        <v>285.36</v>
      </c>
      <c r="U1272" s="278">
        <f t="shared" si="519"/>
        <v>856.08</v>
      </c>
      <c r="V1272" s="278">
        <f t="shared" si="514"/>
        <v>240</v>
      </c>
      <c r="W1272" s="278"/>
      <c r="X1272" s="278">
        <f t="shared" si="517"/>
        <v>1096.08</v>
      </c>
      <c r="Y1272" s="278">
        <f t="shared" si="518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3"/>
        <v>0</v>
      </c>
      <c r="N1273">
        <f t="shared" si="537"/>
        <v>0</v>
      </c>
      <c r="O1273">
        <f t="shared" si="536"/>
        <v>0</v>
      </c>
      <c r="Q1273" s="278">
        <f t="shared" si="515"/>
        <v>0</v>
      </c>
      <c r="R1273" s="278">
        <f t="shared" si="516"/>
        <v>0</v>
      </c>
      <c r="T1273" s="278"/>
      <c r="U1273" s="278">
        <f t="shared" si="519"/>
        <v>0</v>
      </c>
      <c r="V1273" s="278" t="b">
        <f t="shared" si="514"/>
        <v>0</v>
      </c>
      <c r="W1273" s="278"/>
      <c r="X1273" s="278">
        <f t="shared" si="517"/>
        <v>0</v>
      </c>
      <c r="Y1273" s="278">
        <f t="shared" si="518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3"/>
        <v>0</v>
      </c>
      <c r="N1274">
        <f t="shared" si="537"/>
        <v>0</v>
      </c>
      <c r="O1274">
        <f t="shared" si="536"/>
        <v>0</v>
      </c>
      <c r="Q1274" s="278">
        <f t="shared" si="515"/>
        <v>0</v>
      </c>
      <c r="R1274" s="278">
        <f t="shared" si="516"/>
        <v>0</v>
      </c>
      <c r="T1274" s="278"/>
      <c r="U1274" s="278">
        <f t="shared" si="519"/>
        <v>0</v>
      </c>
      <c r="V1274" s="278" t="b">
        <f t="shared" si="514"/>
        <v>0</v>
      </c>
      <c r="W1274" s="278"/>
      <c r="X1274" s="278">
        <f t="shared" si="517"/>
        <v>0</v>
      </c>
      <c r="Y1274" s="278">
        <f t="shared" si="518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6">O1275</f>
        <v>160</v>
      </c>
      <c r="J1275" s="304">
        <f t="shared" ref="J1275" si="547">I1275*1.23</f>
        <v>196.8</v>
      </c>
      <c r="L1275" s="305">
        <v>4</v>
      </c>
      <c r="M1275" s="305">
        <f t="shared" si="513"/>
        <v>0</v>
      </c>
      <c r="N1275" s="305">
        <f t="shared" si="537"/>
        <v>160</v>
      </c>
      <c r="O1275" s="305">
        <f t="shared" si="536"/>
        <v>160</v>
      </c>
      <c r="Q1275" s="278">
        <f t="shared" si="515"/>
        <v>48.780487804878049</v>
      </c>
      <c r="R1275" s="278">
        <f t="shared" si="516"/>
        <v>60</v>
      </c>
      <c r="T1275" s="306"/>
      <c r="U1275" s="306">
        <f t="shared" si="519"/>
        <v>0</v>
      </c>
      <c r="V1275" s="306" t="b">
        <f t="shared" si="514"/>
        <v>0</v>
      </c>
      <c r="W1275" s="306">
        <f t="shared" ref="W1275:W1286" si="548">G1275*$AD$4*$AD$7</f>
        <v>60</v>
      </c>
      <c r="X1275" s="306">
        <f t="shared" si="517"/>
        <v>60</v>
      </c>
      <c r="Y1275" s="278">
        <f t="shared" si="518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3"/>
        <v>0</v>
      </c>
      <c r="N1276" s="305">
        <f t="shared" si="537"/>
        <v>0</v>
      </c>
      <c r="O1276" s="305">
        <f t="shared" si="536"/>
        <v>0</v>
      </c>
      <c r="Q1276" s="278">
        <f t="shared" si="515"/>
        <v>0</v>
      </c>
      <c r="R1276" s="278">
        <f t="shared" si="516"/>
        <v>0</v>
      </c>
      <c r="T1276" s="306"/>
      <c r="U1276" s="306">
        <f t="shared" si="519"/>
        <v>0</v>
      </c>
      <c r="V1276" s="306" t="b">
        <f t="shared" si="514"/>
        <v>0</v>
      </c>
      <c r="W1276" s="306">
        <f t="shared" si="548"/>
        <v>0</v>
      </c>
      <c r="X1276" s="306">
        <f t="shared" si="517"/>
        <v>0</v>
      </c>
      <c r="Y1276" s="278">
        <f t="shared" si="518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3"/>
        <v>0</v>
      </c>
      <c r="N1277" s="305">
        <f t="shared" si="537"/>
        <v>0</v>
      </c>
      <c r="O1277" s="305">
        <f t="shared" si="536"/>
        <v>0</v>
      </c>
      <c r="Q1277" s="278">
        <f t="shared" si="515"/>
        <v>0</v>
      </c>
      <c r="R1277" s="278">
        <f t="shared" si="516"/>
        <v>0</v>
      </c>
      <c r="T1277" s="306"/>
      <c r="U1277" s="306">
        <f t="shared" si="519"/>
        <v>0</v>
      </c>
      <c r="V1277" s="306" t="b">
        <f t="shared" si="514"/>
        <v>0</v>
      </c>
      <c r="W1277" s="306">
        <f t="shared" si="548"/>
        <v>0</v>
      </c>
      <c r="X1277" s="306">
        <f t="shared" si="517"/>
        <v>0</v>
      </c>
      <c r="Y1277" s="278">
        <f t="shared" si="518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9">O1278</f>
        <v>160</v>
      </c>
      <c r="J1278" s="304">
        <f t="shared" ref="J1278" si="550">I1278*1.23</f>
        <v>196.8</v>
      </c>
      <c r="L1278" s="305">
        <v>4</v>
      </c>
      <c r="M1278" s="305">
        <f t="shared" si="513"/>
        <v>0</v>
      </c>
      <c r="N1278" s="305">
        <f t="shared" si="537"/>
        <v>160</v>
      </c>
      <c r="O1278" s="305">
        <f t="shared" si="536"/>
        <v>160</v>
      </c>
      <c r="Q1278" s="278">
        <f t="shared" si="515"/>
        <v>48.780487804878049</v>
      </c>
      <c r="R1278" s="278">
        <f t="shared" si="516"/>
        <v>60</v>
      </c>
      <c r="T1278" s="306"/>
      <c r="U1278" s="306">
        <f t="shared" si="519"/>
        <v>0</v>
      </c>
      <c r="V1278" s="306" t="b">
        <f t="shared" si="514"/>
        <v>0</v>
      </c>
      <c r="W1278" s="306">
        <f t="shared" si="548"/>
        <v>60</v>
      </c>
      <c r="X1278" s="306">
        <f t="shared" si="517"/>
        <v>60</v>
      </c>
      <c r="Y1278" s="278">
        <f t="shared" si="518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3"/>
        <v>0</v>
      </c>
      <c r="N1279" s="305">
        <f t="shared" si="537"/>
        <v>0</v>
      </c>
      <c r="O1279" s="305">
        <f t="shared" si="536"/>
        <v>0</v>
      </c>
      <c r="Q1279" s="278">
        <f t="shared" si="515"/>
        <v>0</v>
      </c>
      <c r="R1279" s="278">
        <f t="shared" si="516"/>
        <v>0</v>
      </c>
      <c r="T1279" s="306"/>
      <c r="U1279" s="306">
        <f t="shared" si="519"/>
        <v>0</v>
      </c>
      <c r="V1279" s="306" t="b">
        <f t="shared" si="514"/>
        <v>0</v>
      </c>
      <c r="W1279" s="306">
        <f t="shared" si="548"/>
        <v>0</v>
      </c>
      <c r="X1279" s="306">
        <f t="shared" si="517"/>
        <v>0</v>
      </c>
      <c r="Y1279" s="278">
        <f t="shared" si="518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51">O1280</f>
        <v>160</v>
      </c>
      <c r="J1280" s="304">
        <f t="shared" ref="J1280" si="552">I1280*1.23</f>
        <v>196.8</v>
      </c>
      <c r="L1280" s="305">
        <v>4</v>
      </c>
      <c r="M1280" s="305">
        <f t="shared" si="513"/>
        <v>0</v>
      </c>
      <c r="N1280" s="305">
        <f t="shared" si="537"/>
        <v>160</v>
      </c>
      <c r="O1280" s="305">
        <f t="shared" si="536"/>
        <v>160</v>
      </c>
      <c r="Q1280" s="278">
        <f t="shared" si="515"/>
        <v>48.780487804878049</v>
      </c>
      <c r="R1280" s="278">
        <f t="shared" si="516"/>
        <v>60</v>
      </c>
      <c r="T1280" s="306"/>
      <c r="U1280" s="306">
        <f t="shared" si="519"/>
        <v>0</v>
      </c>
      <c r="V1280" s="306" t="b">
        <f t="shared" si="514"/>
        <v>0</v>
      </c>
      <c r="W1280" s="306">
        <f t="shared" si="548"/>
        <v>60</v>
      </c>
      <c r="X1280" s="306">
        <f t="shared" si="517"/>
        <v>60</v>
      </c>
      <c r="Y1280" s="278">
        <f t="shared" si="518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3"/>
        <v>0</v>
      </c>
      <c r="N1281" s="305">
        <f t="shared" si="537"/>
        <v>0</v>
      </c>
      <c r="O1281" s="305">
        <f t="shared" si="536"/>
        <v>0</v>
      </c>
      <c r="Q1281" s="278">
        <f t="shared" si="515"/>
        <v>0</v>
      </c>
      <c r="R1281" s="278">
        <f t="shared" si="516"/>
        <v>0</v>
      </c>
      <c r="T1281" s="306"/>
      <c r="U1281" s="306">
        <f t="shared" si="519"/>
        <v>0</v>
      </c>
      <c r="V1281" s="306" t="b">
        <f t="shared" si="514"/>
        <v>0</v>
      </c>
      <c r="W1281" s="306">
        <f t="shared" si="548"/>
        <v>0</v>
      </c>
      <c r="X1281" s="306">
        <f t="shared" si="517"/>
        <v>0</v>
      </c>
      <c r="Y1281" s="278">
        <f t="shared" si="518"/>
        <v>0</v>
      </c>
      <c r="Z1281" s="276"/>
      <c r="AA1281" s="276"/>
    </row>
    <row r="1282" spans="1:27" s="305" customFormat="1">
      <c r="A1282" s="301" t="s">
        <v>1799</v>
      </c>
      <c r="B1282" s="1107" t="s">
        <v>1862</v>
      </c>
      <c r="C1282" s="301"/>
      <c r="D1282" s="1107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3">O1282</f>
        <v>1120</v>
      </c>
      <c r="J1282" s="304">
        <f t="shared" ref="J1282:J1285" si="554">I1282*1.23</f>
        <v>1377.6</v>
      </c>
      <c r="K1282" s="305">
        <v>32</v>
      </c>
      <c r="L1282" s="305">
        <v>4</v>
      </c>
      <c r="M1282" s="305">
        <f t="shared" si="513"/>
        <v>1120</v>
      </c>
      <c r="N1282" s="305">
        <f t="shared" si="537"/>
        <v>0</v>
      </c>
      <c r="O1282" s="305">
        <f t="shared" si="536"/>
        <v>1120</v>
      </c>
      <c r="Q1282" s="278">
        <f t="shared" si="515"/>
        <v>1587.1219512195123</v>
      </c>
      <c r="R1282" s="278">
        <f t="shared" si="516"/>
        <v>1952.16</v>
      </c>
      <c r="T1282" s="306">
        <v>570.72</v>
      </c>
      <c r="U1282" s="306">
        <f t="shared" si="519"/>
        <v>1712.16</v>
      </c>
      <c r="V1282" s="306">
        <f t="shared" si="514"/>
        <v>240</v>
      </c>
      <c r="W1282" s="306">
        <f t="shared" si="548"/>
        <v>0</v>
      </c>
      <c r="X1282" s="306">
        <f t="shared" si="517"/>
        <v>1952.16</v>
      </c>
      <c r="Y1282" s="278">
        <f t="shared" si="518"/>
        <v>1587.1219512195123</v>
      </c>
      <c r="Z1282" s="276"/>
      <c r="AA1282" s="276"/>
    </row>
    <row r="1283" spans="1:27" s="305" customFormat="1">
      <c r="A1283" s="301" t="s">
        <v>1799</v>
      </c>
      <c r="B1283" s="1107"/>
      <c r="C1283" s="301"/>
      <c r="D1283" s="1107"/>
      <c r="E1283" s="300" t="s">
        <v>1866</v>
      </c>
      <c r="F1283" s="301" t="s">
        <v>1867</v>
      </c>
      <c r="G1283" s="301"/>
      <c r="H1283" s="302"/>
      <c r="I1283" s="303">
        <f t="shared" si="553"/>
        <v>280</v>
      </c>
      <c r="J1283" s="304">
        <f t="shared" si="554"/>
        <v>344.4</v>
      </c>
      <c r="K1283" s="305">
        <v>8</v>
      </c>
      <c r="L1283" s="305">
        <v>4</v>
      </c>
      <c r="M1283" s="305">
        <f t="shared" si="513"/>
        <v>280</v>
      </c>
      <c r="N1283" s="305">
        <f t="shared" si="537"/>
        <v>0</v>
      </c>
      <c r="O1283" s="305">
        <f t="shared" si="536"/>
        <v>280</v>
      </c>
      <c r="Q1283" s="278">
        <f t="shared" si="515"/>
        <v>348.1219512195122</v>
      </c>
      <c r="R1283" s="278">
        <f t="shared" si="516"/>
        <v>428.19</v>
      </c>
      <c r="T1283" s="306">
        <v>62.73</v>
      </c>
      <c r="U1283" s="306">
        <f t="shared" si="519"/>
        <v>188.19</v>
      </c>
      <c r="V1283" s="306">
        <f t="shared" si="514"/>
        <v>240</v>
      </c>
      <c r="W1283" s="306">
        <f t="shared" si="548"/>
        <v>0</v>
      </c>
      <c r="X1283" s="306">
        <f t="shared" si="517"/>
        <v>428.19</v>
      </c>
      <c r="Y1283" s="278">
        <f t="shared" si="518"/>
        <v>348.1219512195122</v>
      </c>
      <c r="Z1283" s="276"/>
      <c r="AA1283" s="276"/>
    </row>
    <row r="1284" spans="1:27" s="305" customFormat="1">
      <c r="A1284" s="301" t="s">
        <v>1799</v>
      </c>
      <c r="B1284" s="1107"/>
      <c r="C1284" s="301"/>
      <c r="D1284" s="1107"/>
      <c r="E1284" s="300" t="s">
        <v>1868</v>
      </c>
      <c r="F1284" s="301" t="s">
        <v>1869</v>
      </c>
      <c r="G1284" s="301"/>
      <c r="H1284" s="302"/>
      <c r="I1284" s="303">
        <f t="shared" si="553"/>
        <v>280</v>
      </c>
      <c r="J1284" s="304">
        <f t="shared" si="554"/>
        <v>344.4</v>
      </c>
      <c r="K1284" s="305">
        <v>8</v>
      </c>
      <c r="L1284" s="305">
        <v>4</v>
      </c>
      <c r="M1284" s="305">
        <f t="shared" si="513"/>
        <v>280</v>
      </c>
      <c r="N1284" s="305">
        <f t="shared" si="537"/>
        <v>0</v>
      </c>
      <c r="O1284" s="305">
        <f t="shared" si="536"/>
        <v>280</v>
      </c>
      <c r="Q1284" s="278">
        <f t="shared" si="515"/>
        <v>588.1219512195122</v>
      </c>
      <c r="R1284" s="278">
        <f t="shared" si="516"/>
        <v>723.39</v>
      </c>
      <c r="T1284" s="306">
        <v>161.13</v>
      </c>
      <c r="U1284" s="306">
        <f t="shared" si="519"/>
        <v>483.39</v>
      </c>
      <c r="V1284" s="306">
        <f t="shared" si="514"/>
        <v>240</v>
      </c>
      <c r="W1284" s="306">
        <f t="shared" si="548"/>
        <v>0</v>
      </c>
      <c r="X1284" s="306">
        <f t="shared" si="517"/>
        <v>723.39</v>
      </c>
      <c r="Y1284" s="278">
        <f t="shared" si="518"/>
        <v>588.1219512195122</v>
      </c>
      <c r="Z1284" s="276"/>
      <c r="AA1284" s="276"/>
    </row>
    <row r="1285" spans="1:27" s="331" customFormat="1" ht="26">
      <c r="A1285" s="301" t="s">
        <v>1799</v>
      </c>
      <c r="B1285" s="1107"/>
      <c r="C1285" s="301"/>
      <c r="D1285" s="1107"/>
      <c r="E1285" s="300" t="s">
        <v>1870</v>
      </c>
      <c r="F1285" s="301" t="s">
        <v>1871</v>
      </c>
      <c r="G1285" s="301"/>
      <c r="H1285" s="302"/>
      <c r="I1285" s="303">
        <f t="shared" si="553"/>
        <v>700</v>
      </c>
      <c r="J1285" s="304">
        <f t="shared" si="554"/>
        <v>861</v>
      </c>
      <c r="K1285" s="331">
        <v>20</v>
      </c>
      <c r="L1285" s="305">
        <v>4</v>
      </c>
      <c r="M1285" s="305">
        <f t="shared" si="513"/>
        <v>700</v>
      </c>
      <c r="N1285" s="305">
        <f t="shared" si="537"/>
        <v>0</v>
      </c>
      <c r="O1285" s="305">
        <f t="shared" si="536"/>
        <v>700</v>
      </c>
      <c r="Q1285" s="278">
        <f t="shared" si="515"/>
        <v>485.51219512195127</v>
      </c>
      <c r="R1285" s="278">
        <f t="shared" si="516"/>
        <v>597.18000000000006</v>
      </c>
      <c r="T1285" s="332">
        <v>119.06</v>
      </c>
      <c r="U1285" s="306">
        <f t="shared" si="519"/>
        <v>357.18</v>
      </c>
      <c r="V1285" s="306">
        <f t="shared" si="514"/>
        <v>240</v>
      </c>
      <c r="W1285" s="306">
        <f t="shared" si="548"/>
        <v>0</v>
      </c>
      <c r="X1285" s="306">
        <f t="shared" si="517"/>
        <v>597.18000000000006</v>
      </c>
      <c r="Y1285" s="278">
        <f t="shared" si="518"/>
        <v>485.51219512195127</v>
      </c>
      <c r="Z1285" s="276"/>
      <c r="AA1285" s="276"/>
    </row>
    <row r="1286" spans="1:27" s="331" customFormat="1" ht="15.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5">K1286*35</f>
        <v>0</v>
      </c>
      <c r="N1286" s="305">
        <f t="shared" si="537"/>
        <v>0</v>
      </c>
      <c r="O1286" s="305"/>
      <c r="Q1286" s="278">
        <f t="shared" si="515"/>
        <v>568.26829268292681</v>
      </c>
      <c r="R1286" s="278">
        <f t="shared" si="516"/>
        <v>698.97</v>
      </c>
      <c r="T1286" s="332">
        <v>92.99</v>
      </c>
      <c r="U1286" s="306">
        <f t="shared" si="519"/>
        <v>278.96999999999997</v>
      </c>
      <c r="V1286" s="306">
        <f t="shared" ref="V1286:V1349" si="556">IF(U1286&gt;0,$AD$3*$AD$7)</f>
        <v>240</v>
      </c>
      <c r="W1286" s="306">
        <f t="shared" si="548"/>
        <v>180</v>
      </c>
      <c r="X1286" s="306">
        <f t="shared" si="517"/>
        <v>698.97</v>
      </c>
      <c r="Y1286" s="278">
        <f t="shared" si="518"/>
        <v>568.26829268292681</v>
      </c>
      <c r="Z1286" s="276"/>
      <c r="AA1286" s="276"/>
    </row>
    <row r="1287" spans="1:27" ht="16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  <c r="T1287" s="278"/>
      <c r="U1287" s="278">
        <f t="shared" si="519"/>
        <v>0</v>
      </c>
      <c r="V1287" s="278" t="b">
        <f t="shared" si="556"/>
        <v>0</v>
      </c>
      <c r="W1287" s="278"/>
      <c r="X1287" s="278">
        <f t="shared" ref="X1287:X1350" si="557">V1287+U1287+W1287</f>
        <v>0</v>
      </c>
      <c r="Y1287" s="278">
        <f t="shared" ref="Y1287:Y1350" si="558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9">O1288</f>
        <v>1000</v>
      </c>
      <c r="J1288" s="234">
        <f t="shared" ref="J1288" si="560">I1288*1.23</f>
        <v>1230</v>
      </c>
      <c r="K1288">
        <v>24</v>
      </c>
      <c r="L1288">
        <v>4</v>
      </c>
      <c r="M1288">
        <f t="shared" si="555"/>
        <v>840</v>
      </c>
      <c r="N1288">
        <f t="shared" si="537"/>
        <v>160</v>
      </c>
      <c r="O1288">
        <f t="shared" si="536"/>
        <v>1000</v>
      </c>
      <c r="Q1288" s="278">
        <f t="shared" ref="Q1288:Q1350" si="561">R1288/1.23</f>
        <v>903.1219512195122</v>
      </c>
      <c r="R1288" s="278">
        <f t="shared" ref="R1288:R1350" si="562">X1288</f>
        <v>1110.8399999999999</v>
      </c>
      <c r="T1288" s="278">
        <v>290.27999999999997</v>
      </c>
      <c r="U1288" s="278">
        <f t="shared" ref="U1288:U1351" si="563">T1288*$AD$9</f>
        <v>870.83999999999992</v>
      </c>
      <c r="V1288" s="278">
        <f t="shared" si="556"/>
        <v>240</v>
      </c>
      <c r="W1288" s="278"/>
      <c r="X1288" s="278">
        <f t="shared" si="557"/>
        <v>1110.8399999999999</v>
      </c>
      <c r="Y1288" s="278">
        <f t="shared" si="558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5"/>
        <v>0</v>
      </c>
      <c r="N1289">
        <f t="shared" si="537"/>
        <v>0</v>
      </c>
      <c r="O1289">
        <f t="shared" si="536"/>
        <v>0</v>
      </c>
      <c r="Q1289" s="278">
        <f t="shared" si="561"/>
        <v>416.21951219512198</v>
      </c>
      <c r="R1289" s="278">
        <f t="shared" si="562"/>
        <v>511.95000000000005</v>
      </c>
      <c r="T1289" s="278">
        <v>90.65</v>
      </c>
      <c r="U1289" s="278">
        <f t="shared" si="563"/>
        <v>271.95000000000005</v>
      </c>
      <c r="V1289" s="278">
        <f t="shared" si="556"/>
        <v>240</v>
      </c>
      <c r="W1289" s="278"/>
      <c r="X1289" s="278">
        <f t="shared" si="557"/>
        <v>511.95000000000005</v>
      </c>
      <c r="Y1289" s="278">
        <f t="shared" si="558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4">O1290</f>
        <v>2120</v>
      </c>
      <c r="J1290" s="234">
        <f t="shared" ref="J1290" si="565">I1290*1.23</f>
        <v>2607.6</v>
      </c>
      <c r="K1290">
        <v>56</v>
      </c>
      <c r="L1290">
        <v>4</v>
      </c>
      <c r="M1290">
        <f t="shared" si="555"/>
        <v>1960</v>
      </c>
      <c r="N1290">
        <f t="shared" si="537"/>
        <v>160</v>
      </c>
      <c r="O1290">
        <f t="shared" si="536"/>
        <v>2120</v>
      </c>
      <c r="Q1290" s="278">
        <f t="shared" si="561"/>
        <v>1611.1219512195121</v>
      </c>
      <c r="R1290" s="278">
        <f t="shared" si="562"/>
        <v>1981.6799999999998</v>
      </c>
      <c r="T1290" s="278">
        <v>580.55999999999995</v>
      </c>
      <c r="U1290" s="278">
        <f t="shared" si="563"/>
        <v>1741.6799999999998</v>
      </c>
      <c r="V1290" s="278">
        <f t="shared" si="556"/>
        <v>240</v>
      </c>
      <c r="W1290" s="278"/>
      <c r="X1290" s="278">
        <f t="shared" si="557"/>
        <v>1981.6799999999998</v>
      </c>
      <c r="Y1290" s="278">
        <f t="shared" si="558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5"/>
        <v>0</v>
      </c>
      <c r="N1291">
        <f t="shared" si="537"/>
        <v>0</v>
      </c>
      <c r="O1291">
        <f t="shared" si="536"/>
        <v>0</v>
      </c>
      <c r="Q1291" s="278">
        <f t="shared" si="561"/>
        <v>859.31707317073176</v>
      </c>
      <c r="R1291" s="278">
        <f t="shared" si="562"/>
        <v>1056.96</v>
      </c>
      <c r="T1291" s="278">
        <v>272.32</v>
      </c>
      <c r="U1291" s="278">
        <f t="shared" si="563"/>
        <v>816.96</v>
      </c>
      <c r="V1291" s="278">
        <f t="shared" si="556"/>
        <v>240</v>
      </c>
      <c r="W1291" s="278"/>
      <c r="X1291" s="278">
        <f t="shared" si="557"/>
        <v>1056.96</v>
      </c>
      <c r="Y1291" s="278">
        <f t="shared" si="558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6">O1292</f>
        <v>2120</v>
      </c>
      <c r="J1292" s="234">
        <f t="shared" ref="J1292" si="567">I1292*1.23</f>
        <v>2607.6</v>
      </c>
      <c r="K1292">
        <v>56</v>
      </c>
      <c r="L1292">
        <v>4</v>
      </c>
      <c r="M1292">
        <f t="shared" si="555"/>
        <v>1960</v>
      </c>
      <c r="N1292">
        <f t="shared" si="537"/>
        <v>160</v>
      </c>
      <c r="O1292">
        <f t="shared" si="536"/>
        <v>2120</v>
      </c>
      <c r="Q1292" s="278">
        <f t="shared" si="561"/>
        <v>1257.1219512195123</v>
      </c>
      <c r="R1292" s="278">
        <f t="shared" si="562"/>
        <v>1546.26</v>
      </c>
      <c r="T1292" s="278">
        <v>435.42</v>
      </c>
      <c r="U1292" s="278">
        <f t="shared" si="563"/>
        <v>1306.26</v>
      </c>
      <c r="V1292" s="278">
        <f t="shared" si="556"/>
        <v>240</v>
      </c>
      <c r="W1292" s="278"/>
      <c r="X1292" s="278">
        <f t="shared" si="557"/>
        <v>1546.26</v>
      </c>
      <c r="Y1292" s="278">
        <f t="shared" si="558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5"/>
        <v>0</v>
      </c>
      <c r="N1293">
        <f t="shared" si="537"/>
        <v>0</v>
      </c>
      <c r="O1293">
        <f t="shared" si="536"/>
        <v>0</v>
      </c>
      <c r="Q1293" s="278">
        <f t="shared" si="561"/>
        <v>859.31707317073176</v>
      </c>
      <c r="R1293" s="278">
        <f t="shared" si="562"/>
        <v>1056.96</v>
      </c>
      <c r="T1293" s="278">
        <v>272.32</v>
      </c>
      <c r="U1293" s="278">
        <f t="shared" si="563"/>
        <v>816.96</v>
      </c>
      <c r="V1293" s="278">
        <f t="shared" si="556"/>
        <v>240</v>
      </c>
      <c r="W1293" s="278"/>
      <c r="X1293" s="278">
        <f t="shared" si="557"/>
        <v>1056.96</v>
      </c>
      <c r="Y1293" s="278">
        <f t="shared" si="558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5"/>
        <v>0</v>
      </c>
      <c r="N1294">
        <f t="shared" si="537"/>
        <v>0</v>
      </c>
      <c r="O1294">
        <f t="shared" si="536"/>
        <v>0</v>
      </c>
      <c r="Q1294" s="278">
        <f t="shared" si="561"/>
        <v>416.21951219512198</v>
      </c>
      <c r="R1294" s="278">
        <f t="shared" si="562"/>
        <v>511.95000000000005</v>
      </c>
      <c r="T1294" s="278">
        <v>90.65</v>
      </c>
      <c r="U1294" s="278">
        <f t="shared" si="563"/>
        <v>271.95000000000005</v>
      </c>
      <c r="V1294" s="278">
        <f t="shared" si="556"/>
        <v>240</v>
      </c>
      <c r="W1294" s="278"/>
      <c r="X1294" s="278">
        <f t="shared" si="557"/>
        <v>511.95000000000005</v>
      </c>
      <c r="Y1294" s="278">
        <f t="shared" si="558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8">O1295</f>
        <v>1840</v>
      </c>
      <c r="J1295" s="234">
        <f t="shared" ref="J1295" si="569">I1295*1.23</f>
        <v>2263.1999999999998</v>
      </c>
      <c r="K1295">
        <v>48</v>
      </c>
      <c r="L1295">
        <v>4</v>
      </c>
      <c r="M1295">
        <f t="shared" si="555"/>
        <v>1680</v>
      </c>
      <c r="N1295">
        <f t="shared" si="537"/>
        <v>160</v>
      </c>
      <c r="O1295">
        <f t="shared" si="536"/>
        <v>1840</v>
      </c>
      <c r="Q1295" s="278">
        <f t="shared" si="561"/>
        <v>2319.1219512195121</v>
      </c>
      <c r="R1295" s="278">
        <f t="shared" si="562"/>
        <v>2852.52</v>
      </c>
      <c r="T1295" s="278">
        <v>870.84</v>
      </c>
      <c r="U1295" s="278">
        <f t="shared" si="563"/>
        <v>2612.52</v>
      </c>
      <c r="V1295" s="278">
        <f t="shared" si="556"/>
        <v>240</v>
      </c>
      <c r="W1295" s="278"/>
      <c r="X1295" s="278">
        <f t="shared" si="557"/>
        <v>2852.52</v>
      </c>
      <c r="Y1295" s="278">
        <f t="shared" si="558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5"/>
        <v>0</v>
      </c>
      <c r="N1296">
        <f t="shared" si="537"/>
        <v>0</v>
      </c>
      <c r="O1296">
        <f t="shared" si="536"/>
        <v>0</v>
      </c>
      <c r="Q1296" s="278">
        <f t="shared" si="561"/>
        <v>0</v>
      </c>
      <c r="R1296" s="278">
        <f t="shared" si="562"/>
        <v>0</v>
      </c>
      <c r="T1296" s="278"/>
      <c r="U1296" s="278">
        <f t="shared" si="563"/>
        <v>0</v>
      </c>
      <c r="V1296" s="278" t="b">
        <f t="shared" si="556"/>
        <v>0</v>
      </c>
      <c r="W1296" s="278"/>
      <c r="X1296" s="278">
        <f t="shared" si="557"/>
        <v>0</v>
      </c>
      <c r="Y1296" s="278">
        <f t="shared" si="558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70">O1297</f>
        <v>1000</v>
      </c>
      <c r="J1297" s="234">
        <f t="shared" ref="J1297" si="571">I1297*1.23</f>
        <v>1230</v>
      </c>
      <c r="K1297">
        <v>24</v>
      </c>
      <c r="L1297">
        <v>4</v>
      </c>
      <c r="M1297">
        <f t="shared" si="555"/>
        <v>840</v>
      </c>
      <c r="N1297">
        <f t="shared" si="537"/>
        <v>160</v>
      </c>
      <c r="O1297">
        <f t="shared" si="536"/>
        <v>1000</v>
      </c>
      <c r="Q1297" s="278">
        <f t="shared" si="561"/>
        <v>903.1219512195122</v>
      </c>
      <c r="R1297" s="278">
        <f t="shared" si="562"/>
        <v>1110.8399999999999</v>
      </c>
      <c r="T1297" s="278">
        <v>290.27999999999997</v>
      </c>
      <c r="U1297" s="278">
        <f t="shared" si="563"/>
        <v>870.83999999999992</v>
      </c>
      <c r="V1297" s="278">
        <f t="shared" si="556"/>
        <v>240</v>
      </c>
      <c r="W1297" s="278"/>
      <c r="X1297" s="278">
        <f t="shared" si="557"/>
        <v>1110.8399999999999</v>
      </c>
      <c r="Y1297" s="278">
        <f t="shared" si="558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5"/>
        <v>0</v>
      </c>
      <c r="N1298">
        <f t="shared" si="537"/>
        <v>0</v>
      </c>
      <c r="O1298">
        <f t="shared" si="536"/>
        <v>0</v>
      </c>
      <c r="Q1298" s="278">
        <f t="shared" si="561"/>
        <v>416.21951219512198</v>
      </c>
      <c r="R1298" s="278">
        <f t="shared" si="562"/>
        <v>511.95000000000005</v>
      </c>
      <c r="T1298" s="278">
        <v>90.65</v>
      </c>
      <c r="U1298" s="278">
        <f t="shared" si="563"/>
        <v>271.95000000000005</v>
      </c>
      <c r="V1298" s="278">
        <f t="shared" si="556"/>
        <v>240</v>
      </c>
      <c r="W1298" s="278"/>
      <c r="X1298" s="278">
        <f t="shared" si="557"/>
        <v>511.95000000000005</v>
      </c>
      <c r="Y1298" s="278">
        <f t="shared" si="558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72">O1299</f>
        <v>1000</v>
      </c>
      <c r="J1299" s="234">
        <f t="shared" ref="J1299" si="573">I1299*1.23</f>
        <v>1230</v>
      </c>
      <c r="K1299">
        <v>24</v>
      </c>
      <c r="L1299">
        <v>4</v>
      </c>
      <c r="M1299">
        <f t="shared" si="555"/>
        <v>840</v>
      </c>
      <c r="N1299">
        <f t="shared" si="537"/>
        <v>160</v>
      </c>
      <c r="O1299">
        <f t="shared" si="536"/>
        <v>1000</v>
      </c>
      <c r="Q1299" s="278">
        <f t="shared" si="561"/>
        <v>903.1219512195122</v>
      </c>
      <c r="R1299" s="278">
        <f t="shared" si="562"/>
        <v>1110.8399999999999</v>
      </c>
      <c r="T1299" s="278">
        <v>290.27999999999997</v>
      </c>
      <c r="U1299" s="278">
        <f t="shared" si="563"/>
        <v>870.83999999999992</v>
      </c>
      <c r="V1299" s="278">
        <f t="shared" si="556"/>
        <v>240</v>
      </c>
      <c r="W1299" s="278"/>
      <c r="X1299" s="278">
        <f t="shared" si="557"/>
        <v>1110.8399999999999</v>
      </c>
      <c r="Y1299" s="278">
        <f t="shared" si="558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5"/>
        <v>0</v>
      </c>
      <c r="N1300">
        <f t="shared" si="537"/>
        <v>0</v>
      </c>
      <c r="O1300">
        <f t="shared" si="536"/>
        <v>0</v>
      </c>
      <c r="Q1300" s="278">
        <f t="shared" si="561"/>
        <v>416.21951219512198</v>
      </c>
      <c r="R1300" s="278">
        <f t="shared" si="562"/>
        <v>511.95000000000005</v>
      </c>
      <c r="T1300" s="278">
        <v>90.65</v>
      </c>
      <c r="U1300" s="278">
        <f t="shared" si="563"/>
        <v>271.95000000000005</v>
      </c>
      <c r="V1300" s="278">
        <f t="shared" si="556"/>
        <v>240</v>
      </c>
      <c r="W1300" s="278"/>
      <c r="X1300" s="278">
        <f t="shared" si="557"/>
        <v>511.95000000000005</v>
      </c>
      <c r="Y1300" s="278">
        <f t="shared" si="558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4">O1301</f>
        <v>1000</v>
      </c>
      <c r="J1301" s="234">
        <f t="shared" ref="J1301" si="575">I1301*1.23</f>
        <v>1230</v>
      </c>
      <c r="K1301">
        <v>24</v>
      </c>
      <c r="L1301">
        <v>4</v>
      </c>
      <c r="M1301">
        <f t="shared" si="555"/>
        <v>840</v>
      </c>
      <c r="N1301">
        <f t="shared" si="537"/>
        <v>160</v>
      </c>
      <c r="O1301">
        <f t="shared" si="536"/>
        <v>1000</v>
      </c>
      <c r="Q1301" s="278">
        <f t="shared" si="561"/>
        <v>903.1219512195122</v>
      </c>
      <c r="R1301" s="278">
        <f t="shared" si="562"/>
        <v>1110.8399999999999</v>
      </c>
      <c r="T1301" s="278">
        <v>290.27999999999997</v>
      </c>
      <c r="U1301" s="278">
        <f t="shared" si="563"/>
        <v>870.83999999999992</v>
      </c>
      <c r="V1301" s="278">
        <f t="shared" si="556"/>
        <v>240</v>
      </c>
      <c r="W1301" s="278"/>
      <c r="X1301" s="278">
        <f t="shared" si="557"/>
        <v>1110.8399999999999</v>
      </c>
      <c r="Y1301" s="278">
        <f t="shared" si="558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5"/>
        <v>0</v>
      </c>
      <c r="N1302">
        <f t="shared" si="537"/>
        <v>0</v>
      </c>
      <c r="O1302">
        <f t="shared" si="536"/>
        <v>0</v>
      </c>
      <c r="Q1302" s="278">
        <f t="shared" si="561"/>
        <v>416.21951219512198</v>
      </c>
      <c r="R1302" s="278">
        <f t="shared" si="562"/>
        <v>511.95000000000005</v>
      </c>
      <c r="T1302" s="278">
        <v>90.65</v>
      </c>
      <c r="U1302" s="278">
        <f t="shared" si="563"/>
        <v>271.95000000000005</v>
      </c>
      <c r="V1302" s="278">
        <f t="shared" si="556"/>
        <v>240</v>
      </c>
      <c r="W1302" s="278"/>
      <c r="X1302" s="278">
        <f t="shared" si="557"/>
        <v>511.95000000000005</v>
      </c>
      <c r="Y1302" s="278">
        <f t="shared" si="558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6">O1303</f>
        <v>1840</v>
      </c>
      <c r="J1303" s="234">
        <f t="shared" ref="J1303" si="577">I1303*1.23</f>
        <v>2263.1999999999998</v>
      </c>
      <c r="K1303">
        <v>48</v>
      </c>
      <c r="L1303">
        <v>4</v>
      </c>
      <c r="M1303">
        <f t="shared" si="555"/>
        <v>1680</v>
      </c>
      <c r="N1303">
        <f t="shared" si="537"/>
        <v>160</v>
      </c>
      <c r="O1303">
        <f t="shared" si="536"/>
        <v>1840</v>
      </c>
      <c r="Q1303" s="278">
        <f t="shared" si="561"/>
        <v>2319.1219512195121</v>
      </c>
      <c r="R1303" s="278">
        <f t="shared" si="562"/>
        <v>2852.52</v>
      </c>
      <c r="T1303" s="278">
        <v>870.84</v>
      </c>
      <c r="U1303" s="278">
        <f t="shared" si="563"/>
        <v>2612.52</v>
      </c>
      <c r="V1303" s="278">
        <f t="shared" si="556"/>
        <v>240</v>
      </c>
      <c r="W1303" s="278"/>
      <c r="X1303" s="278">
        <f t="shared" si="557"/>
        <v>2852.52</v>
      </c>
      <c r="Y1303" s="278">
        <f t="shared" si="558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5"/>
        <v>0</v>
      </c>
      <c r="N1304">
        <f t="shared" si="537"/>
        <v>0</v>
      </c>
      <c r="O1304">
        <f t="shared" si="536"/>
        <v>0</v>
      </c>
      <c r="Q1304" s="278">
        <f t="shared" si="561"/>
        <v>0</v>
      </c>
      <c r="R1304" s="278">
        <f t="shared" si="562"/>
        <v>0</v>
      </c>
      <c r="T1304" s="278"/>
      <c r="U1304" s="278">
        <f t="shared" si="563"/>
        <v>0</v>
      </c>
      <c r="V1304" s="278" t="b">
        <f t="shared" si="556"/>
        <v>0</v>
      </c>
      <c r="W1304" s="278"/>
      <c r="X1304" s="278">
        <f t="shared" si="557"/>
        <v>0</v>
      </c>
      <c r="Y1304" s="278">
        <f t="shared" si="558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8">O1305</f>
        <v>1000</v>
      </c>
      <c r="J1305" s="234">
        <f t="shared" ref="J1305" si="579">I1305*1.23</f>
        <v>1230</v>
      </c>
      <c r="K1305">
        <v>24</v>
      </c>
      <c r="L1305">
        <v>4</v>
      </c>
      <c r="M1305">
        <f t="shared" si="555"/>
        <v>840</v>
      </c>
      <c r="N1305">
        <f t="shared" si="537"/>
        <v>160</v>
      </c>
      <c r="O1305">
        <f t="shared" si="536"/>
        <v>1000</v>
      </c>
      <c r="Q1305" s="278">
        <f t="shared" si="561"/>
        <v>903.1219512195122</v>
      </c>
      <c r="R1305" s="278">
        <f t="shared" si="562"/>
        <v>1110.8399999999999</v>
      </c>
      <c r="T1305" s="278">
        <v>290.27999999999997</v>
      </c>
      <c r="U1305" s="278">
        <f t="shared" si="563"/>
        <v>870.83999999999992</v>
      </c>
      <c r="V1305" s="278">
        <f t="shared" si="556"/>
        <v>240</v>
      </c>
      <c r="W1305" s="278"/>
      <c r="X1305" s="278">
        <f t="shared" si="557"/>
        <v>1110.8399999999999</v>
      </c>
      <c r="Y1305" s="278">
        <f t="shared" si="558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5"/>
        <v>0</v>
      </c>
      <c r="N1306">
        <f t="shared" si="537"/>
        <v>0</v>
      </c>
      <c r="O1306">
        <f t="shared" si="536"/>
        <v>0</v>
      </c>
      <c r="Q1306" s="278">
        <f t="shared" si="561"/>
        <v>416.21951219512198</v>
      </c>
      <c r="R1306" s="278">
        <f t="shared" si="562"/>
        <v>511.95000000000005</v>
      </c>
      <c r="T1306" s="278">
        <v>90.65</v>
      </c>
      <c r="U1306" s="278">
        <f t="shared" si="563"/>
        <v>271.95000000000005</v>
      </c>
      <c r="V1306" s="278">
        <f t="shared" si="556"/>
        <v>240</v>
      </c>
      <c r="W1306" s="278"/>
      <c r="X1306" s="278">
        <f t="shared" si="557"/>
        <v>511.95000000000005</v>
      </c>
      <c r="Y1306" s="278">
        <f t="shared" si="558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80">O1307</f>
        <v>160</v>
      </c>
      <c r="J1307" s="304">
        <f t="shared" ref="J1307:J1325" si="581">I1307*1.23</f>
        <v>196.8</v>
      </c>
      <c r="L1307" s="305">
        <v>4</v>
      </c>
      <c r="M1307" s="305">
        <f t="shared" si="555"/>
        <v>0</v>
      </c>
      <c r="N1307" s="305">
        <f t="shared" si="537"/>
        <v>160</v>
      </c>
      <c r="O1307" s="305">
        <f t="shared" si="536"/>
        <v>160</v>
      </c>
      <c r="Q1307" s="278">
        <f t="shared" si="561"/>
        <v>48.780487804878049</v>
      </c>
      <c r="R1307" s="278">
        <f t="shared" si="562"/>
        <v>60</v>
      </c>
      <c r="T1307" s="306"/>
      <c r="U1307" s="306">
        <f t="shared" si="563"/>
        <v>0</v>
      </c>
      <c r="V1307" s="306" t="b">
        <f t="shared" si="556"/>
        <v>0</v>
      </c>
      <c r="W1307" s="306">
        <f t="shared" ref="W1307:W1333" si="582">G1307*$AD$4*$AD$7</f>
        <v>60</v>
      </c>
      <c r="X1307" s="306">
        <f t="shared" si="557"/>
        <v>60</v>
      </c>
      <c r="Y1307" s="278">
        <f t="shared" si="558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80"/>
        <v>160</v>
      </c>
      <c r="J1308" s="304">
        <f t="shared" si="581"/>
        <v>196.8</v>
      </c>
      <c r="L1308" s="305">
        <v>4</v>
      </c>
      <c r="M1308" s="305">
        <f t="shared" si="555"/>
        <v>0</v>
      </c>
      <c r="N1308" s="305">
        <f t="shared" si="537"/>
        <v>160</v>
      </c>
      <c r="O1308" s="305">
        <f t="shared" si="536"/>
        <v>160</v>
      </c>
      <c r="Q1308" s="278">
        <f t="shared" si="561"/>
        <v>48.780487804878049</v>
      </c>
      <c r="R1308" s="278">
        <f t="shared" si="562"/>
        <v>60</v>
      </c>
      <c r="T1308" s="306"/>
      <c r="U1308" s="306">
        <f t="shared" si="563"/>
        <v>0</v>
      </c>
      <c r="V1308" s="306" t="b">
        <f t="shared" si="556"/>
        <v>0</v>
      </c>
      <c r="W1308" s="306">
        <f t="shared" si="582"/>
        <v>60</v>
      </c>
      <c r="X1308" s="306">
        <f t="shared" si="557"/>
        <v>60</v>
      </c>
      <c r="Y1308" s="278">
        <f t="shared" si="558"/>
        <v>48.780487804878049</v>
      </c>
      <c r="Z1308" s="276"/>
      <c r="AA1308" s="276"/>
    </row>
    <row r="1309" spans="1:27" s="305" customFormat="1" ht="2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80"/>
        <v>160</v>
      </c>
      <c r="J1309" s="304">
        <f t="shared" si="581"/>
        <v>196.8</v>
      </c>
      <c r="L1309" s="305">
        <v>4</v>
      </c>
      <c r="M1309" s="305">
        <f t="shared" si="555"/>
        <v>0</v>
      </c>
      <c r="N1309" s="305">
        <f t="shared" si="537"/>
        <v>160</v>
      </c>
      <c r="O1309" s="305">
        <f t="shared" si="536"/>
        <v>160</v>
      </c>
      <c r="Q1309" s="278">
        <f t="shared" si="561"/>
        <v>48.780487804878049</v>
      </c>
      <c r="R1309" s="278">
        <f t="shared" si="562"/>
        <v>60</v>
      </c>
      <c r="T1309" s="306"/>
      <c r="U1309" s="306">
        <f t="shared" si="563"/>
        <v>0</v>
      </c>
      <c r="V1309" s="306" t="b">
        <f t="shared" si="556"/>
        <v>0</v>
      </c>
      <c r="W1309" s="306">
        <f t="shared" si="582"/>
        <v>60</v>
      </c>
      <c r="X1309" s="306">
        <f t="shared" si="557"/>
        <v>60</v>
      </c>
      <c r="Y1309" s="278">
        <f t="shared" si="558"/>
        <v>48.780487804878049</v>
      </c>
      <c r="Z1309" s="276"/>
      <c r="AA1309" s="276"/>
    </row>
    <row r="1310" spans="1:27" s="305" customFormat="1" ht="2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80"/>
        <v>160</v>
      </c>
      <c r="J1310" s="304">
        <f t="shared" si="581"/>
        <v>196.8</v>
      </c>
      <c r="L1310" s="305">
        <v>4</v>
      </c>
      <c r="M1310" s="305">
        <f t="shared" si="555"/>
        <v>0</v>
      </c>
      <c r="N1310" s="305">
        <f t="shared" si="537"/>
        <v>160</v>
      </c>
      <c r="O1310" s="305">
        <f t="shared" si="536"/>
        <v>160</v>
      </c>
      <c r="Q1310" s="278">
        <f t="shared" si="561"/>
        <v>48.780487804878049</v>
      </c>
      <c r="R1310" s="278">
        <f t="shared" si="562"/>
        <v>60</v>
      </c>
      <c r="T1310" s="306"/>
      <c r="U1310" s="306">
        <f t="shared" si="563"/>
        <v>0</v>
      </c>
      <c r="V1310" s="306" t="b">
        <f t="shared" si="556"/>
        <v>0</v>
      </c>
      <c r="W1310" s="306">
        <f t="shared" si="582"/>
        <v>60</v>
      </c>
      <c r="X1310" s="306">
        <f t="shared" si="557"/>
        <v>60</v>
      </c>
      <c r="Y1310" s="278">
        <f t="shared" si="558"/>
        <v>48.780487804878049</v>
      </c>
      <c r="Z1310" s="276"/>
      <c r="AA1310" s="276"/>
    </row>
    <row r="1311" spans="1:27" s="305" customFormat="1" ht="2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80"/>
        <v>160</v>
      </c>
      <c r="J1311" s="304">
        <f t="shared" si="581"/>
        <v>196.8</v>
      </c>
      <c r="L1311" s="305">
        <v>4</v>
      </c>
      <c r="M1311" s="305">
        <f t="shared" si="555"/>
        <v>0</v>
      </c>
      <c r="N1311" s="305">
        <f t="shared" si="537"/>
        <v>160</v>
      </c>
      <c r="O1311" s="305">
        <f t="shared" si="536"/>
        <v>160</v>
      </c>
      <c r="Q1311" s="278">
        <f t="shared" si="561"/>
        <v>48.780487804878049</v>
      </c>
      <c r="R1311" s="278">
        <f t="shared" si="562"/>
        <v>60</v>
      </c>
      <c r="T1311" s="306"/>
      <c r="U1311" s="306">
        <f t="shared" si="563"/>
        <v>0</v>
      </c>
      <c r="V1311" s="306" t="b">
        <f t="shared" si="556"/>
        <v>0</v>
      </c>
      <c r="W1311" s="306">
        <f t="shared" si="582"/>
        <v>60</v>
      </c>
      <c r="X1311" s="306">
        <f t="shared" si="557"/>
        <v>60</v>
      </c>
      <c r="Y1311" s="278">
        <f t="shared" si="558"/>
        <v>48.780487804878049</v>
      </c>
      <c r="Z1311" s="276"/>
      <c r="AA1311" s="276"/>
    </row>
    <row r="1312" spans="1:27" s="305" customFormat="1" ht="2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80"/>
        <v>160</v>
      </c>
      <c r="J1312" s="304">
        <f t="shared" si="581"/>
        <v>196.8</v>
      </c>
      <c r="L1312" s="305">
        <v>4</v>
      </c>
      <c r="M1312" s="305">
        <f t="shared" si="555"/>
        <v>0</v>
      </c>
      <c r="N1312" s="305">
        <f t="shared" si="537"/>
        <v>160</v>
      </c>
      <c r="O1312" s="305">
        <f t="shared" si="536"/>
        <v>160</v>
      </c>
      <c r="Q1312" s="278">
        <f t="shared" si="561"/>
        <v>48.780487804878049</v>
      </c>
      <c r="R1312" s="278">
        <f t="shared" si="562"/>
        <v>60</v>
      </c>
      <c r="T1312" s="306"/>
      <c r="U1312" s="306">
        <f t="shared" si="563"/>
        <v>0</v>
      </c>
      <c r="V1312" s="306" t="b">
        <f t="shared" si="556"/>
        <v>0</v>
      </c>
      <c r="W1312" s="306">
        <f t="shared" si="582"/>
        <v>60</v>
      </c>
      <c r="X1312" s="306">
        <f t="shared" si="557"/>
        <v>60</v>
      </c>
      <c r="Y1312" s="278">
        <f t="shared" si="558"/>
        <v>48.780487804878049</v>
      </c>
      <c r="Z1312" s="276"/>
      <c r="AA1312" s="276"/>
    </row>
    <row r="1313" spans="1:27" s="305" customFormat="1" ht="2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80"/>
        <v>160</v>
      </c>
      <c r="J1313" s="304">
        <f t="shared" si="581"/>
        <v>196.8</v>
      </c>
      <c r="L1313" s="305">
        <v>4</v>
      </c>
      <c r="M1313" s="305">
        <f t="shared" si="555"/>
        <v>0</v>
      </c>
      <c r="N1313" s="305">
        <f t="shared" si="537"/>
        <v>160</v>
      </c>
      <c r="O1313" s="305">
        <f t="shared" si="536"/>
        <v>160</v>
      </c>
      <c r="Q1313" s="278">
        <f t="shared" si="561"/>
        <v>48.780487804878049</v>
      </c>
      <c r="R1313" s="278">
        <f t="shared" si="562"/>
        <v>60</v>
      </c>
      <c r="T1313" s="306"/>
      <c r="U1313" s="306">
        <f t="shared" si="563"/>
        <v>0</v>
      </c>
      <c r="V1313" s="306" t="b">
        <f t="shared" si="556"/>
        <v>0</v>
      </c>
      <c r="W1313" s="306">
        <f t="shared" si="582"/>
        <v>60</v>
      </c>
      <c r="X1313" s="306">
        <f t="shared" si="557"/>
        <v>60</v>
      </c>
      <c r="Y1313" s="278">
        <f t="shared" si="558"/>
        <v>48.780487804878049</v>
      </c>
      <c r="Z1313" s="276"/>
      <c r="AA1313" s="276"/>
    </row>
    <row r="1314" spans="1:27" s="305" customFormat="1" ht="2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80"/>
        <v>160</v>
      </c>
      <c r="J1314" s="304">
        <f t="shared" si="581"/>
        <v>196.8</v>
      </c>
      <c r="L1314" s="305">
        <v>4</v>
      </c>
      <c r="M1314" s="305">
        <f t="shared" si="555"/>
        <v>0</v>
      </c>
      <c r="N1314" s="305">
        <f t="shared" si="537"/>
        <v>160</v>
      </c>
      <c r="O1314" s="305">
        <f t="shared" si="536"/>
        <v>160</v>
      </c>
      <c r="Q1314" s="278">
        <f t="shared" si="561"/>
        <v>48.780487804878049</v>
      </c>
      <c r="R1314" s="278">
        <f t="shared" si="562"/>
        <v>60</v>
      </c>
      <c r="T1314" s="306"/>
      <c r="U1314" s="306">
        <f t="shared" si="563"/>
        <v>0</v>
      </c>
      <c r="V1314" s="306" t="b">
        <f t="shared" si="556"/>
        <v>0</v>
      </c>
      <c r="W1314" s="306">
        <f t="shared" si="582"/>
        <v>60</v>
      </c>
      <c r="X1314" s="306">
        <f t="shared" si="557"/>
        <v>60</v>
      </c>
      <c r="Y1314" s="278">
        <f t="shared" si="558"/>
        <v>48.780487804878049</v>
      </c>
      <c r="Z1314" s="276"/>
      <c r="AA1314" s="276"/>
    </row>
    <row r="1315" spans="1:27" s="305" customFormat="1" ht="2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80"/>
        <v>160</v>
      </c>
      <c r="J1315" s="304">
        <f t="shared" si="581"/>
        <v>196.8</v>
      </c>
      <c r="L1315" s="305">
        <v>4</v>
      </c>
      <c r="M1315" s="305">
        <f t="shared" si="555"/>
        <v>0</v>
      </c>
      <c r="N1315" s="305">
        <f t="shared" si="537"/>
        <v>160</v>
      </c>
      <c r="O1315" s="305">
        <f t="shared" si="536"/>
        <v>160</v>
      </c>
      <c r="Q1315" s="278">
        <f t="shared" si="561"/>
        <v>48.780487804878049</v>
      </c>
      <c r="R1315" s="278">
        <f t="shared" si="562"/>
        <v>60</v>
      </c>
      <c r="T1315" s="306"/>
      <c r="U1315" s="306">
        <f t="shared" si="563"/>
        <v>0</v>
      </c>
      <c r="V1315" s="306" t="b">
        <f t="shared" si="556"/>
        <v>0</v>
      </c>
      <c r="W1315" s="306">
        <f t="shared" si="582"/>
        <v>60</v>
      </c>
      <c r="X1315" s="306">
        <f t="shared" si="557"/>
        <v>60</v>
      </c>
      <c r="Y1315" s="278">
        <f t="shared" si="558"/>
        <v>48.780487804878049</v>
      </c>
      <c r="Z1315" s="276"/>
      <c r="AA1315" s="276"/>
    </row>
    <row r="1316" spans="1:27" s="305" customFormat="1" ht="2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80"/>
        <v>160</v>
      </c>
      <c r="J1316" s="304">
        <f t="shared" si="581"/>
        <v>196.8</v>
      </c>
      <c r="L1316" s="305">
        <v>4</v>
      </c>
      <c r="M1316" s="305">
        <f t="shared" si="555"/>
        <v>0</v>
      </c>
      <c r="N1316" s="305">
        <f t="shared" si="537"/>
        <v>160</v>
      </c>
      <c r="O1316" s="305">
        <f t="shared" si="536"/>
        <v>160</v>
      </c>
      <c r="Q1316" s="278">
        <f t="shared" si="561"/>
        <v>48.780487804878049</v>
      </c>
      <c r="R1316" s="278">
        <f t="shared" si="562"/>
        <v>60</v>
      </c>
      <c r="T1316" s="306"/>
      <c r="U1316" s="306">
        <f t="shared" si="563"/>
        <v>0</v>
      </c>
      <c r="V1316" s="306" t="b">
        <f t="shared" si="556"/>
        <v>0</v>
      </c>
      <c r="W1316" s="306">
        <f t="shared" si="582"/>
        <v>60</v>
      </c>
      <c r="X1316" s="306">
        <f t="shared" si="557"/>
        <v>60</v>
      </c>
      <c r="Y1316" s="278">
        <f t="shared" si="558"/>
        <v>48.780487804878049</v>
      </c>
      <c r="Z1316" s="276"/>
      <c r="AA1316" s="276"/>
    </row>
    <row r="1317" spans="1:27" s="305" customFormat="1" ht="2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80"/>
        <v>160</v>
      </c>
      <c r="J1317" s="304">
        <f t="shared" si="581"/>
        <v>196.8</v>
      </c>
      <c r="L1317" s="305">
        <v>4</v>
      </c>
      <c r="M1317" s="305">
        <f t="shared" si="555"/>
        <v>0</v>
      </c>
      <c r="N1317" s="305">
        <f t="shared" si="537"/>
        <v>160</v>
      </c>
      <c r="O1317" s="305">
        <f t="shared" si="536"/>
        <v>160</v>
      </c>
      <c r="Q1317" s="278">
        <f t="shared" si="561"/>
        <v>48.780487804878049</v>
      </c>
      <c r="R1317" s="278">
        <f t="shared" si="562"/>
        <v>60</v>
      </c>
      <c r="T1317" s="306"/>
      <c r="U1317" s="306">
        <f t="shared" si="563"/>
        <v>0</v>
      </c>
      <c r="V1317" s="306" t="b">
        <f t="shared" si="556"/>
        <v>0</v>
      </c>
      <c r="W1317" s="306">
        <f t="shared" si="582"/>
        <v>60</v>
      </c>
      <c r="X1317" s="306">
        <f t="shared" si="557"/>
        <v>60</v>
      </c>
      <c r="Y1317" s="278">
        <f t="shared" si="558"/>
        <v>48.780487804878049</v>
      </c>
      <c r="Z1317" s="276"/>
      <c r="AA1317" s="276"/>
    </row>
    <row r="1318" spans="1:27" s="305" customFormat="1" ht="2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80"/>
        <v>160</v>
      </c>
      <c r="J1318" s="304">
        <f t="shared" si="581"/>
        <v>196.8</v>
      </c>
      <c r="L1318" s="305">
        <v>4</v>
      </c>
      <c r="M1318" s="305">
        <f t="shared" si="555"/>
        <v>0</v>
      </c>
      <c r="N1318" s="305">
        <f t="shared" si="537"/>
        <v>160</v>
      </c>
      <c r="O1318" s="305">
        <f t="shared" si="536"/>
        <v>160</v>
      </c>
      <c r="Q1318" s="278">
        <f t="shared" si="561"/>
        <v>48.780487804878049</v>
      </c>
      <c r="R1318" s="278">
        <f t="shared" si="562"/>
        <v>60</v>
      </c>
      <c r="T1318" s="306"/>
      <c r="U1318" s="306">
        <f t="shared" si="563"/>
        <v>0</v>
      </c>
      <c r="V1318" s="306" t="b">
        <f t="shared" si="556"/>
        <v>0</v>
      </c>
      <c r="W1318" s="306">
        <f t="shared" si="582"/>
        <v>60</v>
      </c>
      <c r="X1318" s="306">
        <f t="shared" si="557"/>
        <v>60</v>
      </c>
      <c r="Y1318" s="278">
        <f t="shared" si="558"/>
        <v>48.780487804878049</v>
      </c>
      <c r="Z1318" s="276"/>
      <c r="AA1318" s="276"/>
    </row>
    <row r="1319" spans="1:27" s="305" customFormat="1" ht="2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80"/>
        <v>160</v>
      </c>
      <c r="J1319" s="304">
        <f t="shared" si="581"/>
        <v>196.8</v>
      </c>
      <c r="L1319" s="305">
        <v>4</v>
      </c>
      <c r="M1319" s="305">
        <f t="shared" si="555"/>
        <v>0</v>
      </c>
      <c r="N1319" s="305">
        <f t="shared" si="537"/>
        <v>160</v>
      </c>
      <c r="O1319" s="305">
        <f t="shared" si="536"/>
        <v>160</v>
      </c>
      <c r="Q1319" s="278">
        <f t="shared" si="561"/>
        <v>48.780487804878049</v>
      </c>
      <c r="R1319" s="278">
        <f t="shared" si="562"/>
        <v>60</v>
      </c>
      <c r="T1319" s="306"/>
      <c r="U1319" s="306">
        <f t="shared" si="563"/>
        <v>0</v>
      </c>
      <c r="V1319" s="306" t="b">
        <f t="shared" si="556"/>
        <v>0</v>
      </c>
      <c r="W1319" s="306">
        <f t="shared" si="582"/>
        <v>60</v>
      </c>
      <c r="X1319" s="306">
        <f t="shared" si="557"/>
        <v>60</v>
      </c>
      <c r="Y1319" s="278">
        <f t="shared" si="558"/>
        <v>48.780487804878049</v>
      </c>
      <c r="Z1319" s="276"/>
      <c r="AA1319" s="276"/>
    </row>
    <row r="1320" spans="1:27" s="305" customFormat="1" ht="2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80"/>
        <v>160</v>
      </c>
      <c r="J1320" s="304">
        <f t="shared" si="581"/>
        <v>196.8</v>
      </c>
      <c r="L1320" s="305">
        <v>4</v>
      </c>
      <c r="M1320" s="305">
        <f t="shared" si="555"/>
        <v>0</v>
      </c>
      <c r="N1320" s="305">
        <f t="shared" si="537"/>
        <v>160</v>
      </c>
      <c r="O1320" s="305">
        <f t="shared" si="536"/>
        <v>160</v>
      </c>
      <c r="Q1320" s="278">
        <f t="shared" si="561"/>
        <v>48.780487804878049</v>
      </c>
      <c r="R1320" s="278">
        <f t="shared" si="562"/>
        <v>60</v>
      </c>
      <c r="T1320" s="306"/>
      <c r="U1320" s="306">
        <f t="shared" si="563"/>
        <v>0</v>
      </c>
      <c r="V1320" s="306" t="b">
        <f t="shared" si="556"/>
        <v>0</v>
      </c>
      <c r="W1320" s="306">
        <f t="shared" si="582"/>
        <v>60</v>
      </c>
      <c r="X1320" s="306">
        <f t="shared" si="557"/>
        <v>60</v>
      </c>
      <c r="Y1320" s="278">
        <f t="shared" si="558"/>
        <v>48.780487804878049</v>
      </c>
      <c r="Z1320" s="276"/>
      <c r="AA1320" s="276"/>
    </row>
    <row r="1321" spans="1:27" s="305" customFormat="1" ht="2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80"/>
        <v>160</v>
      </c>
      <c r="J1321" s="304">
        <f t="shared" si="581"/>
        <v>196.8</v>
      </c>
      <c r="L1321" s="305">
        <v>4</v>
      </c>
      <c r="M1321" s="305">
        <f t="shared" si="555"/>
        <v>0</v>
      </c>
      <c r="N1321" s="305">
        <f t="shared" si="537"/>
        <v>160</v>
      </c>
      <c r="O1321" s="305">
        <f t="shared" si="536"/>
        <v>160</v>
      </c>
      <c r="Q1321" s="278">
        <f t="shared" si="561"/>
        <v>48.780487804878049</v>
      </c>
      <c r="R1321" s="278">
        <f t="shared" si="562"/>
        <v>60</v>
      </c>
      <c r="T1321" s="306"/>
      <c r="U1321" s="306">
        <f t="shared" si="563"/>
        <v>0</v>
      </c>
      <c r="V1321" s="306" t="b">
        <f t="shared" si="556"/>
        <v>0</v>
      </c>
      <c r="W1321" s="306">
        <f t="shared" si="582"/>
        <v>60</v>
      </c>
      <c r="X1321" s="306">
        <f t="shared" si="557"/>
        <v>60</v>
      </c>
      <c r="Y1321" s="278">
        <f t="shared" si="558"/>
        <v>48.780487804878049</v>
      </c>
      <c r="Z1321" s="276"/>
      <c r="AA1321" s="276"/>
    </row>
    <row r="1322" spans="1:27" s="305" customFormat="1" ht="2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80"/>
        <v>160</v>
      </c>
      <c r="J1322" s="304">
        <f t="shared" si="581"/>
        <v>196.8</v>
      </c>
      <c r="L1322" s="305">
        <v>4</v>
      </c>
      <c r="M1322" s="305">
        <f t="shared" si="555"/>
        <v>0</v>
      </c>
      <c r="N1322" s="305">
        <f t="shared" si="537"/>
        <v>160</v>
      </c>
      <c r="O1322" s="305">
        <f t="shared" si="536"/>
        <v>160</v>
      </c>
      <c r="Q1322" s="278">
        <f t="shared" si="561"/>
        <v>48.780487804878049</v>
      </c>
      <c r="R1322" s="278">
        <f t="shared" si="562"/>
        <v>60</v>
      </c>
      <c r="T1322" s="306"/>
      <c r="U1322" s="306">
        <f t="shared" si="563"/>
        <v>0</v>
      </c>
      <c r="V1322" s="306" t="b">
        <f t="shared" si="556"/>
        <v>0</v>
      </c>
      <c r="W1322" s="306">
        <f t="shared" si="582"/>
        <v>60</v>
      </c>
      <c r="X1322" s="306">
        <f t="shared" si="557"/>
        <v>60</v>
      </c>
      <c r="Y1322" s="278">
        <f t="shared" si="558"/>
        <v>48.780487804878049</v>
      </c>
      <c r="Z1322" s="276"/>
      <c r="AA1322" s="276"/>
    </row>
    <row r="1323" spans="1:27" s="305" customFormat="1" ht="2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80"/>
        <v>160</v>
      </c>
      <c r="J1323" s="304">
        <f t="shared" si="581"/>
        <v>196.8</v>
      </c>
      <c r="L1323" s="305">
        <v>4</v>
      </c>
      <c r="M1323" s="305">
        <f t="shared" si="555"/>
        <v>0</v>
      </c>
      <c r="N1323" s="305">
        <f t="shared" si="537"/>
        <v>160</v>
      </c>
      <c r="O1323" s="305">
        <f t="shared" si="536"/>
        <v>160</v>
      </c>
      <c r="Q1323" s="278">
        <f t="shared" si="561"/>
        <v>48.780487804878049</v>
      </c>
      <c r="R1323" s="278">
        <f t="shared" si="562"/>
        <v>60</v>
      </c>
      <c r="T1323" s="306"/>
      <c r="U1323" s="306">
        <f t="shared" si="563"/>
        <v>0</v>
      </c>
      <c r="V1323" s="306" t="b">
        <f t="shared" si="556"/>
        <v>0</v>
      </c>
      <c r="W1323" s="306">
        <f t="shared" si="582"/>
        <v>60</v>
      </c>
      <c r="X1323" s="306">
        <f t="shared" si="557"/>
        <v>60</v>
      </c>
      <c r="Y1323" s="278">
        <f t="shared" si="558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80"/>
        <v>320</v>
      </c>
      <c r="J1324" s="304">
        <f t="shared" si="581"/>
        <v>393.6</v>
      </c>
      <c r="L1324" s="305">
        <v>4</v>
      </c>
      <c r="M1324" s="305">
        <f t="shared" si="555"/>
        <v>0</v>
      </c>
      <c r="N1324" s="305">
        <f t="shared" si="537"/>
        <v>320</v>
      </c>
      <c r="O1324" s="305">
        <f t="shared" ref="O1324:O1387" si="583">M1324+N1324</f>
        <v>320</v>
      </c>
      <c r="Q1324" s="278">
        <f t="shared" si="561"/>
        <v>97.560975609756099</v>
      </c>
      <c r="R1324" s="278">
        <f t="shared" si="562"/>
        <v>120</v>
      </c>
      <c r="T1324" s="306"/>
      <c r="U1324" s="306">
        <f t="shared" si="563"/>
        <v>0</v>
      </c>
      <c r="V1324" s="306" t="b">
        <f t="shared" si="556"/>
        <v>0</v>
      </c>
      <c r="W1324" s="306">
        <f t="shared" si="582"/>
        <v>120</v>
      </c>
      <c r="X1324" s="306">
        <f t="shared" si="557"/>
        <v>120</v>
      </c>
      <c r="Y1324" s="278">
        <f t="shared" si="558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1099" t="s">
        <v>1903</v>
      </c>
      <c r="E1325" s="314"/>
      <c r="F1325" s="313"/>
      <c r="G1325" s="1098">
        <v>1</v>
      </c>
      <c r="H1325" s="312"/>
      <c r="I1325" s="303">
        <f t="shared" si="580"/>
        <v>160</v>
      </c>
      <c r="J1325" s="304">
        <f t="shared" si="581"/>
        <v>196.8</v>
      </c>
      <c r="L1325" s="305">
        <v>4</v>
      </c>
      <c r="M1325" s="305">
        <f t="shared" si="555"/>
        <v>0</v>
      </c>
      <c r="N1325" s="305">
        <f t="shared" si="537"/>
        <v>160</v>
      </c>
      <c r="O1325" s="305">
        <f t="shared" si="583"/>
        <v>160</v>
      </c>
      <c r="Q1325" s="278">
        <f t="shared" si="561"/>
        <v>48.780487804878049</v>
      </c>
      <c r="R1325" s="278">
        <f t="shared" si="562"/>
        <v>60</v>
      </c>
      <c r="T1325" s="306"/>
      <c r="U1325" s="306">
        <f t="shared" si="563"/>
        <v>0</v>
      </c>
      <c r="V1325" s="306" t="b">
        <f t="shared" si="556"/>
        <v>0</v>
      </c>
      <c r="W1325" s="306">
        <f t="shared" si="582"/>
        <v>60</v>
      </c>
      <c r="X1325" s="306">
        <f t="shared" si="557"/>
        <v>60</v>
      </c>
      <c r="Y1325" s="278">
        <f t="shared" si="558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1099"/>
      <c r="E1326" s="391"/>
      <c r="F1326" s="359"/>
      <c r="G1326" s="1098"/>
      <c r="H1326" s="397"/>
      <c r="I1326" s="397"/>
      <c r="J1326" s="398"/>
      <c r="M1326" s="305">
        <f t="shared" si="555"/>
        <v>0</v>
      </c>
      <c r="N1326" s="305">
        <f t="shared" ref="N1326:N1389" si="584">L1326*G1326*40</f>
        <v>0</v>
      </c>
      <c r="O1326" s="305">
        <f t="shared" si="583"/>
        <v>0</v>
      </c>
      <c r="Q1326" s="278">
        <f t="shared" si="561"/>
        <v>0</v>
      </c>
      <c r="R1326" s="278">
        <f t="shared" si="562"/>
        <v>0</v>
      </c>
      <c r="T1326" s="306"/>
      <c r="U1326" s="306">
        <f t="shared" si="563"/>
        <v>0</v>
      </c>
      <c r="V1326" s="306" t="b">
        <f t="shared" si="556"/>
        <v>0</v>
      </c>
      <c r="W1326" s="306">
        <f t="shared" si="582"/>
        <v>0</v>
      </c>
      <c r="X1326" s="306">
        <f t="shared" si="557"/>
        <v>0</v>
      </c>
      <c r="Y1326" s="278">
        <f t="shared" si="558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1099"/>
      <c r="E1327" s="391"/>
      <c r="F1327" s="359"/>
      <c r="G1327" s="1098"/>
      <c r="H1327" s="397"/>
      <c r="I1327" s="397"/>
      <c r="J1327" s="398"/>
      <c r="M1327" s="305">
        <f t="shared" si="555"/>
        <v>0</v>
      </c>
      <c r="N1327" s="305">
        <f t="shared" si="584"/>
        <v>0</v>
      </c>
      <c r="O1327" s="305">
        <f t="shared" si="583"/>
        <v>0</v>
      </c>
      <c r="Q1327" s="278">
        <f t="shared" si="561"/>
        <v>0</v>
      </c>
      <c r="R1327" s="278">
        <f t="shared" si="562"/>
        <v>0</v>
      </c>
      <c r="T1327" s="306"/>
      <c r="U1327" s="306">
        <f t="shared" si="563"/>
        <v>0</v>
      </c>
      <c r="V1327" s="306" t="b">
        <f t="shared" si="556"/>
        <v>0</v>
      </c>
      <c r="W1327" s="306">
        <f t="shared" si="582"/>
        <v>0</v>
      </c>
      <c r="X1327" s="306">
        <f t="shared" si="557"/>
        <v>0</v>
      </c>
      <c r="Y1327" s="278">
        <f t="shared" si="558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1099"/>
      <c r="E1328" s="352"/>
      <c r="F1328" s="350"/>
      <c r="G1328" s="1098"/>
      <c r="H1328" s="343"/>
      <c r="I1328" s="343"/>
      <c r="J1328" s="399"/>
      <c r="M1328" s="305">
        <f t="shared" si="555"/>
        <v>0</v>
      </c>
      <c r="N1328" s="305">
        <f t="shared" si="584"/>
        <v>0</v>
      </c>
      <c r="O1328" s="305">
        <f t="shared" si="583"/>
        <v>0</v>
      </c>
      <c r="Q1328" s="278">
        <f t="shared" si="561"/>
        <v>0</v>
      </c>
      <c r="R1328" s="278">
        <f t="shared" si="562"/>
        <v>0</v>
      </c>
      <c r="T1328" s="306"/>
      <c r="U1328" s="306">
        <f t="shared" si="563"/>
        <v>0</v>
      </c>
      <c r="V1328" s="306" t="b">
        <f t="shared" si="556"/>
        <v>0</v>
      </c>
      <c r="W1328" s="306">
        <f t="shared" si="582"/>
        <v>0</v>
      </c>
      <c r="X1328" s="306">
        <f t="shared" si="557"/>
        <v>0</v>
      </c>
      <c r="Y1328" s="278">
        <f t="shared" si="558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1099" t="s">
        <v>1903</v>
      </c>
      <c r="E1329" s="314"/>
      <c r="F1329" s="313"/>
      <c r="G1329" s="1098">
        <v>6</v>
      </c>
      <c r="H1329" s="312"/>
      <c r="I1329" s="303">
        <f t="shared" ref="I1329" si="585">O1329</f>
        <v>960</v>
      </c>
      <c r="J1329" s="304">
        <f t="shared" ref="J1329" si="586">I1329*1.23</f>
        <v>1180.8</v>
      </c>
      <c r="L1329" s="305">
        <v>4</v>
      </c>
      <c r="M1329" s="305">
        <f t="shared" si="555"/>
        <v>0</v>
      </c>
      <c r="N1329" s="305">
        <f t="shared" si="584"/>
        <v>960</v>
      </c>
      <c r="O1329" s="305">
        <f t="shared" si="583"/>
        <v>960</v>
      </c>
      <c r="Q1329" s="278">
        <f t="shared" si="561"/>
        <v>292.6829268292683</v>
      </c>
      <c r="R1329" s="278">
        <f t="shared" si="562"/>
        <v>360</v>
      </c>
      <c r="T1329" s="306"/>
      <c r="U1329" s="306">
        <f t="shared" si="563"/>
        <v>0</v>
      </c>
      <c r="V1329" s="306" t="b">
        <f t="shared" si="556"/>
        <v>0</v>
      </c>
      <c r="W1329" s="306">
        <f t="shared" si="582"/>
        <v>360</v>
      </c>
      <c r="X1329" s="306">
        <f t="shared" si="557"/>
        <v>360</v>
      </c>
      <c r="Y1329" s="278">
        <f t="shared" si="558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1099"/>
      <c r="E1330" s="391"/>
      <c r="F1330" s="359"/>
      <c r="G1330" s="1098"/>
      <c r="H1330" s="397"/>
      <c r="I1330" s="397"/>
      <c r="J1330" s="398"/>
      <c r="M1330" s="305">
        <f t="shared" si="555"/>
        <v>0</v>
      </c>
      <c r="N1330" s="305">
        <f t="shared" si="584"/>
        <v>0</v>
      </c>
      <c r="O1330" s="305">
        <f t="shared" si="583"/>
        <v>0</v>
      </c>
      <c r="Q1330" s="278">
        <f t="shared" si="561"/>
        <v>0</v>
      </c>
      <c r="R1330" s="278">
        <f t="shared" si="562"/>
        <v>0</v>
      </c>
      <c r="T1330" s="306"/>
      <c r="U1330" s="306">
        <f t="shared" si="563"/>
        <v>0</v>
      </c>
      <c r="V1330" s="306" t="b">
        <f t="shared" si="556"/>
        <v>0</v>
      </c>
      <c r="W1330" s="306">
        <f t="shared" si="582"/>
        <v>0</v>
      </c>
      <c r="X1330" s="306">
        <f t="shared" si="557"/>
        <v>0</v>
      </c>
      <c r="Y1330" s="278">
        <f t="shared" si="558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1099"/>
      <c r="E1331" s="352"/>
      <c r="F1331" s="350"/>
      <c r="G1331" s="1098"/>
      <c r="H1331" s="343"/>
      <c r="I1331" s="343"/>
      <c r="J1331" s="399"/>
      <c r="M1331" s="305">
        <f t="shared" si="555"/>
        <v>0</v>
      </c>
      <c r="N1331" s="305">
        <f t="shared" si="584"/>
        <v>0</v>
      </c>
      <c r="O1331" s="305">
        <f t="shared" si="583"/>
        <v>0</v>
      </c>
      <c r="Q1331" s="278">
        <f t="shared" si="561"/>
        <v>0</v>
      </c>
      <c r="R1331" s="278">
        <f t="shared" si="562"/>
        <v>0</v>
      </c>
      <c r="T1331" s="306"/>
      <c r="U1331" s="306">
        <f t="shared" si="563"/>
        <v>0</v>
      </c>
      <c r="V1331" s="306" t="b">
        <f t="shared" si="556"/>
        <v>0</v>
      </c>
      <c r="W1331" s="306">
        <f t="shared" si="582"/>
        <v>0</v>
      </c>
      <c r="X1331" s="306">
        <f t="shared" si="557"/>
        <v>0</v>
      </c>
      <c r="Y1331" s="278">
        <f t="shared" si="558"/>
        <v>0</v>
      </c>
      <c r="Z1331" s="276"/>
      <c r="AA1331" s="276"/>
    </row>
    <row r="1332" spans="1:27" ht="13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5"/>
        <v>0</v>
      </c>
      <c r="N1332">
        <f t="shared" si="584"/>
        <v>0</v>
      </c>
      <c r="O1332">
        <f t="shared" si="583"/>
        <v>0</v>
      </c>
      <c r="Q1332" s="278">
        <f t="shared" si="561"/>
        <v>0</v>
      </c>
      <c r="R1332" s="278">
        <f t="shared" si="562"/>
        <v>0</v>
      </c>
      <c r="T1332" s="278"/>
      <c r="U1332" s="278">
        <f t="shared" si="563"/>
        <v>0</v>
      </c>
      <c r="V1332" s="278" t="b">
        <f t="shared" si="556"/>
        <v>0</v>
      </c>
      <c r="W1332" s="306">
        <f t="shared" si="582"/>
        <v>0</v>
      </c>
      <c r="X1332" s="278">
        <f t="shared" si="557"/>
        <v>0</v>
      </c>
      <c r="Y1332" s="278">
        <f t="shared" si="558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5"/>
        <v>0</v>
      </c>
      <c r="N1333" s="305">
        <f t="shared" si="584"/>
        <v>0</v>
      </c>
      <c r="O1333" s="305">
        <f t="shared" si="583"/>
        <v>0</v>
      </c>
      <c r="Q1333" s="278">
        <f t="shared" si="561"/>
        <v>7121.9512195121952</v>
      </c>
      <c r="R1333" s="278">
        <f t="shared" si="562"/>
        <v>8760</v>
      </c>
      <c r="T1333" s="306"/>
      <c r="U1333" s="306">
        <f t="shared" si="563"/>
        <v>0</v>
      </c>
      <c r="V1333" s="306" t="b">
        <f t="shared" si="556"/>
        <v>0</v>
      </c>
      <c r="W1333" s="306">
        <f t="shared" si="582"/>
        <v>8760</v>
      </c>
      <c r="X1333" s="306">
        <f t="shared" si="557"/>
        <v>8760</v>
      </c>
      <c r="Y1333" s="278">
        <f t="shared" si="558"/>
        <v>7121.9512195121952</v>
      </c>
      <c r="Z1333" s="276"/>
      <c r="AA1333" s="276"/>
    </row>
    <row r="1334" spans="1:27" s="6" customFormat="1" ht="16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5"/>
        <v>0</v>
      </c>
      <c r="N1334">
        <f t="shared" si="584"/>
        <v>0</v>
      </c>
      <c r="O1334">
        <f t="shared" si="583"/>
        <v>0</v>
      </c>
      <c r="Q1334" s="278">
        <f t="shared" si="561"/>
        <v>0</v>
      </c>
      <c r="R1334" s="278">
        <f t="shared" si="562"/>
        <v>0</v>
      </c>
      <c r="T1334" s="279"/>
      <c r="U1334" s="278">
        <f t="shared" si="563"/>
        <v>0</v>
      </c>
      <c r="V1334" s="278" t="b">
        <f t="shared" si="556"/>
        <v>0</v>
      </c>
      <c r="W1334" s="278"/>
      <c r="X1334" s="278">
        <f t="shared" si="557"/>
        <v>0</v>
      </c>
      <c r="Y1334" s="278">
        <f t="shared" si="558"/>
        <v>0</v>
      </c>
      <c r="Z1334" s="276"/>
      <c r="AA1334" s="276"/>
    </row>
    <row r="1335" spans="1:27" ht="16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  <c r="T1335" s="278"/>
      <c r="U1335" s="278">
        <f t="shared" si="563"/>
        <v>0</v>
      </c>
      <c r="V1335" s="278" t="b">
        <f t="shared" si="556"/>
        <v>0</v>
      </c>
      <c r="W1335" s="278"/>
      <c r="X1335" s="278">
        <f t="shared" si="557"/>
        <v>0</v>
      </c>
      <c r="Y1335" s="278">
        <f t="shared" si="558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7">O1336</f>
        <v>580</v>
      </c>
      <c r="J1336" s="234">
        <f t="shared" ref="J1336" si="588">I1336*1.23</f>
        <v>713.4</v>
      </c>
      <c r="K1336">
        <v>12</v>
      </c>
      <c r="L1336">
        <v>4</v>
      </c>
      <c r="M1336">
        <f t="shared" si="555"/>
        <v>420</v>
      </c>
      <c r="N1336">
        <f t="shared" si="584"/>
        <v>160</v>
      </c>
      <c r="O1336">
        <f t="shared" si="583"/>
        <v>580</v>
      </c>
      <c r="Q1336" s="278">
        <f t="shared" si="561"/>
        <v>473.51219512195127</v>
      </c>
      <c r="R1336" s="278">
        <f t="shared" si="562"/>
        <v>582.42000000000007</v>
      </c>
      <c r="T1336" s="278">
        <v>114.14</v>
      </c>
      <c r="U1336" s="278">
        <f t="shared" si="563"/>
        <v>342.42</v>
      </c>
      <c r="V1336" s="278">
        <f t="shared" si="556"/>
        <v>240</v>
      </c>
      <c r="W1336" s="278"/>
      <c r="X1336" s="278">
        <f t="shared" si="557"/>
        <v>582.42000000000007</v>
      </c>
      <c r="Y1336" s="278">
        <f t="shared" si="558"/>
        <v>473.51219512195127</v>
      </c>
      <c r="Z1336" s="276"/>
      <c r="AA1336" s="276"/>
    </row>
    <row r="1337" spans="1:27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5"/>
        <v>0</v>
      </c>
      <c r="N1337">
        <f t="shared" si="584"/>
        <v>0</v>
      </c>
      <c r="O1337">
        <f t="shared" si="583"/>
        <v>0</v>
      </c>
      <c r="Q1337" s="278">
        <f t="shared" si="561"/>
        <v>355.92682926829269</v>
      </c>
      <c r="R1337" s="278">
        <f t="shared" si="562"/>
        <v>437.79</v>
      </c>
      <c r="T1337" s="278">
        <v>65.930000000000007</v>
      </c>
      <c r="U1337" s="278">
        <f t="shared" si="563"/>
        <v>197.79000000000002</v>
      </c>
      <c r="V1337" s="278">
        <f t="shared" si="556"/>
        <v>240</v>
      </c>
      <c r="W1337" s="278"/>
      <c r="X1337" s="278">
        <f t="shared" si="557"/>
        <v>437.79</v>
      </c>
      <c r="Y1337" s="278">
        <f t="shared" si="558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5"/>
        <v>0</v>
      </c>
      <c r="N1338">
        <f t="shared" si="584"/>
        <v>0</v>
      </c>
      <c r="O1338">
        <f t="shared" si="583"/>
        <v>0</v>
      </c>
      <c r="Q1338" s="278">
        <f t="shared" si="561"/>
        <v>0</v>
      </c>
      <c r="R1338" s="278">
        <f t="shared" si="562"/>
        <v>0</v>
      </c>
      <c r="T1338" s="278"/>
      <c r="U1338" s="278">
        <f t="shared" si="563"/>
        <v>0</v>
      </c>
      <c r="V1338" s="278" t="b">
        <f t="shared" si="556"/>
        <v>0</v>
      </c>
      <c r="W1338" s="278"/>
      <c r="X1338" s="278">
        <f t="shared" si="557"/>
        <v>0</v>
      </c>
      <c r="Y1338" s="278">
        <f t="shared" si="558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5"/>
        <v>0</v>
      </c>
      <c r="N1339">
        <f t="shared" si="584"/>
        <v>0</v>
      </c>
      <c r="O1339">
        <f t="shared" si="583"/>
        <v>0</v>
      </c>
      <c r="Q1339" s="278">
        <f t="shared" si="561"/>
        <v>0</v>
      </c>
      <c r="R1339" s="278">
        <f t="shared" si="562"/>
        <v>0</v>
      </c>
      <c r="T1339" s="278"/>
      <c r="U1339" s="278">
        <f t="shared" si="563"/>
        <v>0</v>
      </c>
      <c r="V1339" s="278" t="b">
        <f t="shared" si="556"/>
        <v>0</v>
      </c>
      <c r="W1339" s="278"/>
      <c r="X1339" s="278">
        <f t="shared" si="557"/>
        <v>0</v>
      </c>
      <c r="Y1339" s="278">
        <f t="shared" si="558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5"/>
        <v>0</v>
      </c>
      <c r="N1340">
        <f t="shared" si="584"/>
        <v>0</v>
      </c>
      <c r="O1340">
        <f t="shared" si="583"/>
        <v>0</v>
      </c>
      <c r="Q1340" s="278">
        <f t="shared" si="561"/>
        <v>0</v>
      </c>
      <c r="R1340" s="278">
        <f t="shared" si="562"/>
        <v>0</v>
      </c>
      <c r="T1340" s="278"/>
      <c r="U1340" s="278">
        <f t="shared" si="563"/>
        <v>0</v>
      </c>
      <c r="V1340" s="278" t="b">
        <f t="shared" si="556"/>
        <v>0</v>
      </c>
      <c r="W1340" s="278"/>
      <c r="X1340" s="278">
        <f t="shared" si="557"/>
        <v>0</v>
      </c>
      <c r="Y1340" s="278">
        <f t="shared" si="558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5"/>
        <v>0</v>
      </c>
      <c r="N1341">
        <f t="shared" si="584"/>
        <v>0</v>
      </c>
      <c r="O1341">
        <f t="shared" si="583"/>
        <v>0</v>
      </c>
      <c r="Q1341" s="278">
        <f t="shared" si="561"/>
        <v>0</v>
      </c>
      <c r="R1341" s="278">
        <f t="shared" si="562"/>
        <v>0</v>
      </c>
      <c r="T1341" s="278"/>
      <c r="U1341" s="278">
        <f t="shared" si="563"/>
        <v>0</v>
      </c>
      <c r="V1341" s="278" t="b">
        <f t="shared" si="556"/>
        <v>0</v>
      </c>
      <c r="W1341" s="278"/>
      <c r="X1341" s="278">
        <f t="shared" si="557"/>
        <v>0</v>
      </c>
      <c r="Y1341" s="278">
        <f t="shared" si="558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5"/>
        <v>0</v>
      </c>
      <c r="N1342">
        <f t="shared" si="584"/>
        <v>0</v>
      </c>
      <c r="O1342">
        <f t="shared" si="583"/>
        <v>0</v>
      </c>
      <c r="Q1342" s="278">
        <f t="shared" si="561"/>
        <v>0</v>
      </c>
      <c r="R1342" s="278">
        <f t="shared" si="562"/>
        <v>0</v>
      </c>
      <c r="T1342" s="278"/>
      <c r="U1342" s="278">
        <f t="shared" si="563"/>
        <v>0</v>
      </c>
      <c r="V1342" s="278" t="b">
        <f t="shared" si="556"/>
        <v>0</v>
      </c>
      <c r="W1342" s="278"/>
      <c r="X1342" s="278">
        <f t="shared" si="557"/>
        <v>0</v>
      </c>
      <c r="Y1342" s="278">
        <f t="shared" si="558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5"/>
        <v>0</v>
      </c>
      <c r="N1343">
        <f t="shared" si="584"/>
        <v>0</v>
      </c>
      <c r="O1343">
        <f t="shared" si="583"/>
        <v>0</v>
      </c>
      <c r="Q1343" s="278">
        <f t="shared" si="561"/>
        <v>0</v>
      </c>
      <c r="R1343" s="278">
        <f t="shared" si="562"/>
        <v>0</v>
      </c>
      <c r="T1343" s="278"/>
      <c r="U1343" s="278">
        <f t="shared" si="563"/>
        <v>0</v>
      </c>
      <c r="V1343" s="278" t="b">
        <f t="shared" si="556"/>
        <v>0</v>
      </c>
      <c r="W1343" s="278"/>
      <c r="X1343" s="278">
        <f t="shared" si="557"/>
        <v>0</v>
      </c>
      <c r="Y1343" s="278">
        <f t="shared" si="558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5"/>
        <v>0</v>
      </c>
      <c r="N1344">
        <f t="shared" si="584"/>
        <v>0</v>
      </c>
      <c r="O1344">
        <f t="shared" si="583"/>
        <v>0</v>
      </c>
      <c r="Q1344" s="278">
        <f t="shared" si="561"/>
        <v>0</v>
      </c>
      <c r="R1344" s="278">
        <f t="shared" si="562"/>
        <v>0</v>
      </c>
      <c r="T1344" s="278"/>
      <c r="U1344" s="278">
        <f t="shared" si="563"/>
        <v>0</v>
      </c>
      <c r="V1344" s="278" t="b">
        <f t="shared" si="556"/>
        <v>0</v>
      </c>
      <c r="W1344" s="278"/>
      <c r="X1344" s="278">
        <f t="shared" si="557"/>
        <v>0</v>
      </c>
      <c r="Y1344" s="278">
        <f t="shared" si="558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5"/>
        <v>0</v>
      </c>
      <c r="N1345">
        <f t="shared" si="584"/>
        <v>0</v>
      </c>
      <c r="O1345">
        <f t="shared" si="583"/>
        <v>0</v>
      </c>
      <c r="Q1345" s="278">
        <f t="shared" si="561"/>
        <v>0</v>
      </c>
      <c r="R1345" s="278">
        <f t="shared" si="562"/>
        <v>0</v>
      </c>
      <c r="T1345" s="278"/>
      <c r="U1345" s="278">
        <f t="shared" si="563"/>
        <v>0</v>
      </c>
      <c r="V1345" s="278" t="b">
        <f t="shared" si="556"/>
        <v>0</v>
      </c>
      <c r="W1345" s="278"/>
      <c r="X1345" s="278">
        <f t="shared" si="557"/>
        <v>0</v>
      </c>
      <c r="Y1345" s="278">
        <f t="shared" si="558"/>
        <v>0</v>
      </c>
      <c r="Z1345" s="276"/>
      <c r="AA1345" s="276"/>
    </row>
    <row r="1346" spans="1:27" ht="2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9">O1346</f>
        <v>1280</v>
      </c>
      <c r="J1346" s="234">
        <f t="shared" ref="J1346" si="590">I1346*1.23</f>
        <v>1574.4</v>
      </c>
      <c r="K1346">
        <v>32</v>
      </c>
      <c r="L1346">
        <v>4</v>
      </c>
      <c r="M1346">
        <f t="shared" si="555"/>
        <v>1120</v>
      </c>
      <c r="N1346">
        <f t="shared" si="584"/>
        <v>160</v>
      </c>
      <c r="O1346">
        <f t="shared" si="583"/>
        <v>1280</v>
      </c>
      <c r="Q1346" s="278">
        <f t="shared" si="561"/>
        <v>1030.3170731707316</v>
      </c>
      <c r="R1346" s="278">
        <f t="shared" si="562"/>
        <v>1267.29</v>
      </c>
      <c r="T1346" s="278">
        <v>342.43</v>
      </c>
      <c r="U1346" s="278">
        <f t="shared" si="563"/>
        <v>1027.29</v>
      </c>
      <c r="V1346" s="278">
        <f t="shared" si="556"/>
        <v>240</v>
      </c>
      <c r="W1346" s="278"/>
      <c r="X1346" s="278">
        <f t="shared" si="557"/>
        <v>1267.29</v>
      </c>
      <c r="Y1346" s="278">
        <f t="shared" si="558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5"/>
        <v>0</v>
      </c>
      <c r="N1347">
        <f t="shared" si="584"/>
        <v>0</v>
      </c>
      <c r="O1347">
        <f t="shared" si="583"/>
        <v>0</v>
      </c>
      <c r="Q1347" s="278">
        <f t="shared" si="561"/>
        <v>355.92682926829269</v>
      </c>
      <c r="R1347" s="278">
        <f t="shared" si="562"/>
        <v>437.79</v>
      </c>
      <c r="T1347" s="278">
        <v>65.930000000000007</v>
      </c>
      <c r="U1347" s="278">
        <f t="shared" si="563"/>
        <v>197.79000000000002</v>
      </c>
      <c r="V1347" s="278">
        <f t="shared" si="556"/>
        <v>240</v>
      </c>
      <c r="W1347" s="278"/>
      <c r="X1347" s="278">
        <f t="shared" si="557"/>
        <v>437.79</v>
      </c>
      <c r="Y1347" s="278">
        <f t="shared" si="558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5"/>
        <v>0</v>
      </c>
      <c r="N1348">
        <f t="shared" si="584"/>
        <v>0</v>
      </c>
      <c r="O1348">
        <f t="shared" si="583"/>
        <v>0</v>
      </c>
      <c r="Q1348" s="278">
        <f t="shared" si="561"/>
        <v>0</v>
      </c>
      <c r="R1348" s="278">
        <f t="shared" si="562"/>
        <v>0</v>
      </c>
      <c r="T1348" s="278"/>
      <c r="U1348" s="278">
        <f t="shared" si="563"/>
        <v>0</v>
      </c>
      <c r="V1348" s="278" t="b">
        <f t="shared" si="556"/>
        <v>0</v>
      </c>
      <c r="W1348" s="278"/>
      <c r="X1348" s="278">
        <f t="shared" si="557"/>
        <v>0</v>
      </c>
      <c r="Y1348" s="278">
        <f t="shared" si="558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5"/>
        <v>0</v>
      </c>
      <c r="N1349">
        <f t="shared" si="584"/>
        <v>0</v>
      </c>
      <c r="O1349">
        <f t="shared" si="583"/>
        <v>0</v>
      </c>
      <c r="Q1349" s="278">
        <f t="shared" si="561"/>
        <v>0</v>
      </c>
      <c r="R1349" s="278">
        <f t="shared" si="562"/>
        <v>0</v>
      </c>
      <c r="T1349" s="278"/>
      <c r="U1349" s="278">
        <f t="shared" si="563"/>
        <v>0</v>
      </c>
      <c r="V1349" s="278" t="b">
        <f t="shared" si="556"/>
        <v>0</v>
      </c>
      <c r="W1349" s="278"/>
      <c r="X1349" s="278">
        <f t="shared" si="557"/>
        <v>0</v>
      </c>
      <c r="Y1349" s="278">
        <f t="shared" si="558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91">K1350*35</f>
        <v>0</v>
      </c>
      <c r="N1350">
        <f t="shared" si="584"/>
        <v>0</v>
      </c>
      <c r="O1350">
        <f t="shared" si="583"/>
        <v>0</v>
      </c>
      <c r="Q1350" s="278">
        <f t="shared" si="561"/>
        <v>0</v>
      </c>
      <c r="R1350" s="278">
        <f t="shared" si="562"/>
        <v>0</v>
      </c>
      <c r="T1350" s="278"/>
      <c r="U1350" s="278">
        <f t="shared" si="563"/>
        <v>0</v>
      </c>
      <c r="V1350" s="278" t="b">
        <f t="shared" ref="V1350:V1413" si="592">IF(U1350&gt;0,$AD$3*$AD$7)</f>
        <v>0</v>
      </c>
      <c r="W1350" s="278"/>
      <c r="X1350" s="278">
        <f t="shared" si="557"/>
        <v>0</v>
      </c>
      <c r="Y1350" s="278">
        <f t="shared" si="558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91"/>
        <v>0</v>
      </c>
      <c r="N1351">
        <f t="shared" si="584"/>
        <v>0</v>
      </c>
      <c r="O1351">
        <f t="shared" si="583"/>
        <v>0</v>
      </c>
      <c r="Q1351" s="278">
        <f t="shared" ref="Q1351:Q1414" si="593">R1351/1.23</f>
        <v>0</v>
      </c>
      <c r="R1351" s="278">
        <f t="shared" ref="R1351:R1414" si="594">X1351</f>
        <v>0</v>
      </c>
      <c r="T1351" s="278"/>
      <c r="U1351" s="278">
        <f t="shared" si="563"/>
        <v>0</v>
      </c>
      <c r="V1351" s="278" t="b">
        <f t="shared" si="592"/>
        <v>0</v>
      </c>
      <c r="W1351" s="278"/>
      <c r="X1351" s="278">
        <f t="shared" ref="X1351:X1414" si="595">V1351+U1351+W1351</f>
        <v>0</v>
      </c>
      <c r="Y1351" s="278">
        <f t="shared" ref="Y1351:Y1414" si="596">X1351/1.23</f>
        <v>0</v>
      </c>
      <c r="Z1351" s="276"/>
      <c r="AA1351" s="276"/>
    </row>
    <row r="1352" spans="1:27" s="305" customFormat="1">
      <c r="A1352" s="1088" t="s">
        <v>1930</v>
      </c>
      <c r="B1352" s="312" t="s">
        <v>1954</v>
      </c>
      <c r="C1352" s="1090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1091" t="s">
        <v>146</v>
      </c>
      <c r="J1352" s="1091" t="s">
        <v>498</v>
      </c>
      <c r="M1352" s="305">
        <f t="shared" si="591"/>
        <v>0</v>
      </c>
      <c r="N1352" s="305">
        <f t="shared" si="584"/>
        <v>0</v>
      </c>
      <c r="O1352" s="305">
        <f t="shared" si="583"/>
        <v>0</v>
      </c>
      <c r="Q1352" s="278">
        <f t="shared" si="593"/>
        <v>48.780487804878049</v>
      </c>
      <c r="R1352" s="278">
        <f t="shared" si="594"/>
        <v>60</v>
      </c>
      <c r="T1352" s="306"/>
      <c r="U1352" s="306">
        <f t="shared" ref="U1352:U1415" si="597">T1352*$AD$9</f>
        <v>0</v>
      </c>
      <c r="V1352" s="306" t="b">
        <f t="shared" si="592"/>
        <v>0</v>
      </c>
      <c r="W1352" s="306">
        <f>G1352*$AD$4*$AD$7</f>
        <v>60</v>
      </c>
      <c r="X1352" s="306">
        <f t="shared" si="595"/>
        <v>60</v>
      </c>
      <c r="Y1352" s="278">
        <f t="shared" si="596"/>
        <v>48.780487804878049</v>
      </c>
      <c r="Z1352" s="276"/>
      <c r="AA1352" s="276"/>
    </row>
    <row r="1353" spans="1:27">
      <c r="A1353" s="1089"/>
      <c r="B1353" s="229" t="s">
        <v>1955</v>
      </c>
      <c r="C1353" s="1090"/>
      <c r="D1353" s="11"/>
      <c r="E1353" s="11"/>
      <c r="F1353" s="10"/>
      <c r="G1353" s="10"/>
      <c r="H1353" s="229" t="s">
        <v>1956</v>
      </c>
      <c r="I1353" s="1092"/>
      <c r="J1353" s="1092"/>
      <c r="M1353">
        <f t="shared" si="591"/>
        <v>0</v>
      </c>
      <c r="N1353">
        <f t="shared" si="584"/>
        <v>0</v>
      </c>
      <c r="O1353">
        <f t="shared" si="583"/>
        <v>0</v>
      </c>
      <c r="Q1353" s="278">
        <f t="shared" si="593"/>
        <v>0</v>
      </c>
      <c r="R1353" s="278">
        <f t="shared" si="594"/>
        <v>0</v>
      </c>
      <c r="T1353" s="278"/>
      <c r="U1353" s="278">
        <f t="shared" si="597"/>
        <v>0</v>
      </c>
      <c r="V1353" s="278" t="b">
        <f t="shared" si="592"/>
        <v>0</v>
      </c>
      <c r="W1353" s="278"/>
      <c r="X1353" s="278">
        <f t="shared" si="595"/>
        <v>0</v>
      </c>
      <c r="Y1353" s="278">
        <f t="shared" si="596"/>
        <v>0</v>
      </c>
      <c r="Z1353" s="276"/>
      <c r="AA1353" s="276"/>
    </row>
    <row r="1354" spans="1:27">
      <c r="A1354" s="206"/>
      <c r="B1354" s="148"/>
      <c r="C1354" s="1090"/>
      <c r="D1354" s="21"/>
      <c r="E1354" s="21"/>
      <c r="F1354" s="39"/>
      <c r="G1354" s="39"/>
      <c r="H1354" s="148"/>
      <c r="I1354" s="148"/>
      <c r="J1354" s="148"/>
      <c r="M1354">
        <f t="shared" si="591"/>
        <v>0</v>
      </c>
      <c r="N1354">
        <f t="shared" si="584"/>
        <v>0</v>
      </c>
      <c r="O1354">
        <f t="shared" si="583"/>
        <v>0</v>
      </c>
      <c r="Q1354" s="278">
        <f t="shared" si="593"/>
        <v>0</v>
      </c>
      <c r="R1354" s="278">
        <f t="shared" si="594"/>
        <v>0</v>
      </c>
      <c r="T1354" s="278"/>
      <c r="U1354" s="278">
        <f t="shared" si="597"/>
        <v>0</v>
      </c>
      <c r="V1354" s="278" t="b">
        <f t="shared" si="592"/>
        <v>0</v>
      </c>
      <c r="W1354" s="278"/>
      <c r="X1354" s="278">
        <f t="shared" si="595"/>
        <v>0</v>
      </c>
      <c r="Y1354" s="278">
        <f t="shared" si="596"/>
        <v>0</v>
      </c>
      <c r="Z1354" s="276"/>
      <c r="AA1354" s="276"/>
    </row>
    <row r="1355" spans="1:27" ht="13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91"/>
        <v>0</v>
      </c>
      <c r="N1355">
        <f t="shared" si="584"/>
        <v>0</v>
      </c>
      <c r="O1355">
        <f t="shared" si="583"/>
        <v>0</v>
      </c>
      <c r="Q1355" s="278">
        <f t="shared" si="593"/>
        <v>0</v>
      </c>
      <c r="R1355" s="278">
        <f t="shared" si="594"/>
        <v>0</v>
      </c>
      <c r="T1355" s="278"/>
      <c r="U1355" s="278">
        <f t="shared" si="597"/>
        <v>0</v>
      </c>
      <c r="V1355" s="278" t="b">
        <f t="shared" si="592"/>
        <v>0</v>
      </c>
      <c r="W1355" s="278"/>
      <c r="X1355" s="278">
        <f t="shared" si="595"/>
        <v>0</v>
      </c>
      <c r="Y1355" s="278">
        <f t="shared" si="596"/>
        <v>0</v>
      </c>
      <c r="Z1355" s="276"/>
      <c r="AA1355" s="276"/>
    </row>
    <row r="1356" spans="1:27" s="305" customFormat="1" ht="2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8">O1356</f>
        <v>6640</v>
      </c>
      <c r="J1356" s="304">
        <f t="shared" ref="J1356:J1362" si="599">I1356*1.23</f>
        <v>8167.2</v>
      </c>
      <c r="L1356" s="305">
        <v>1</v>
      </c>
      <c r="M1356" s="305">
        <f t="shared" si="591"/>
        <v>0</v>
      </c>
      <c r="N1356" s="305">
        <f t="shared" si="584"/>
        <v>6640</v>
      </c>
      <c r="O1356" s="305">
        <f t="shared" si="583"/>
        <v>6640</v>
      </c>
      <c r="Q1356" s="278">
        <f t="shared" si="593"/>
        <v>8097.5609756097565</v>
      </c>
      <c r="R1356" s="278">
        <f t="shared" si="594"/>
        <v>9960</v>
      </c>
      <c r="T1356" s="306"/>
      <c r="U1356" s="306">
        <f t="shared" si="597"/>
        <v>0</v>
      </c>
      <c r="V1356" s="306" t="b">
        <f t="shared" si="592"/>
        <v>0</v>
      </c>
      <c r="W1356" s="306">
        <f t="shared" ref="W1356:W1362" si="600">G1356*$AD$4*$AD$7</f>
        <v>9960</v>
      </c>
      <c r="X1356" s="306">
        <f t="shared" si="595"/>
        <v>9960</v>
      </c>
      <c r="Y1356" s="278">
        <f t="shared" si="596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8"/>
        <v>160</v>
      </c>
      <c r="J1357" s="304">
        <f t="shared" si="599"/>
        <v>196.8</v>
      </c>
      <c r="L1357" s="305">
        <v>4</v>
      </c>
      <c r="M1357" s="305">
        <f t="shared" si="591"/>
        <v>0</v>
      </c>
      <c r="N1357" s="305">
        <f t="shared" si="584"/>
        <v>160</v>
      </c>
      <c r="O1357" s="305">
        <f t="shared" si="583"/>
        <v>160</v>
      </c>
      <c r="Q1357" s="278">
        <f t="shared" si="593"/>
        <v>48.780487804878049</v>
      </c>
      <c r="R1357" s="278">
        <f t="shared" si="594"/>
        <v>60</v>
      </c>
      <c r="T1357" s="306"/>
      <c r="U1357" s="306">
        <f t="shared" si="597"/>
        <v>0</v>
      </c>
      <c r="V1357" s="306" t="b">
        <f t="shared" si="592"/>
        <v>0</v>
      </c>
      <c r="W1357" s="306">
        <f t="shared" si="600"/>
        <v>60</v>
      </c>
      <c r="X1357" s="306">
        <f t="shared" si="595"/>
        <v>60</v>
      </c>
      <c r="Y1357" s="278">
        <f t="shared" si="596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8"/>
        <v>640</v>
      </c>
      <c r="J1358" s="304">
        <f t="shared" si="599"/>
        <v>787.2</v>
      </c>
      <c r="L1358" s="305">
        <v>4</v>
      </c>
      <c r="M1358" s="305">
        <f t="shared" si="591"/>
        <v>0</v>
      </c>
      <c r="N1358" s="305">
        <f t="shared" si="584"/>
        <v>640</v>
      </c>
      <c r="O1358" s="305">
        <f t="shared" si="583"/>
        <v>640</v>
      </c>
      <c r="Q1358" s="278">
        <f t="shared" si="593"/>
        <v>195.1219512195122</v>
      </c>
      <c r="R1358" s="278">
        <f t="shared" si="594"/>
        <v>240</v>
      </c>
      <c r="T1358" s="306"/>
      <c r="U1358" s="306">
        <f t="shared" si="597"/>
        <v>0</v>
      </c>
      <c r="V1358" s="306" t="b">
        <f t="shared" si="592"/>
        <v>0</v>
      </c>
      <c r="W1358" s="306">
        <f t="shared" si="600"/>
        <v>240</v>
      </c>
      <c r="X1358" s="306">
        <f t="shared" si="595"/>
        <v>240</v>
      </c>
      <c r="Y1358" s="278">
        <f t="shared" si="596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8"/>
        <v>160</v>
      </c>
      <c r="J1359" s="304">
        <f t="shared" si="599"/>
        <v>196.8</v>
      </c>
      <c r="L1359" s="305">
        <v>4</v>
      </c>
      <c r="M1359" s="305">
        <f t="shared" si="591"/>
        <v>0</v>
      </c>
      <c r="N1359" s="305">
        <f t="shared" si="584"/>
        <v>160</v>
      </c>
      <c r="O1359" s="305">
        <f t="shared" si="583"/>
        <v>160</v>
      </c>
      <c r="Q1359" s="278">
        <f t="shared" si="593"/>
        <v>48.780487804878049</v>
      </c>
      <c r="R1359" s="278">
        <f t="shared" si="594"/>
        <v>60</v>
      </c>
      <c r="T1359" s="306"/>
      <c r="U1359" s="306">
        <f t="shared" si="597"/>
        <v>0</v>
      </c>
      <c r="V1359" s="306" t="b">
        <f t="shared" si="592"/>
        <v>0</v>
      </c>
      <c r="W1359" s="306">
        <f t="shared" si="600"/>
        <v>60</v>
      </c>
      <c r="X1359" s="306">
        <f t="shared" si="595"/>
        <v>60</v>
      </c>
      <c r="Y1359" s="278">
        <f t="shared" si="596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8"/>
        <v>160</v>
      </c>
      <c r="J1360" s="304">
        <f t="shared" si="599"/>
        <v>196.8</v>
      </c>
      <c r="L1360" s="305">
        <v>4</v>
      </c>
      <c r="M1360" s="305">
        <f t="shared" si="591"/>
        <v>0</v>
      </c>
      <c r="N1360" s="305">
        <f t="shared" si="584"/>
        <v>160</v>
      </c>
      <c r="O1360" s="305">
        <f t="shared" si="583"/>
        <v>160</v>
      </c>
      <c r="Q1360" s="278">
        <f t="shared" si="593"/>
        <v>48.780487804878049</v>
      </c>
      <c r="R1360" s="278">
        <f t="shared" si="594"/>
        <v>60</v>
      </c>
      <c r="T1360" s="306"/>
      <c r="U1360" s="306">
        <f t="shared" si="597"/>
        <v>0</v>
      </c>
      <c r="V1360" s="306" t="b">
        <f t="shared" si="592"/>
        <v>0</v>
      </c>
      <c r="W1360" s="306">
        <f t="shared" si="600"/>
        <v>60</v>
      </c>
      <c r="X1360" s="306">
        <f t="shared" si="595"/>
        <v>60</v>
      </c>
      <c r="Y1360" s="278">
        <f t="shared" si="596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8"/>
        <v>40</v>
      </c>
      <c r="J1361" s="304">
        <f t="shared" si="599"/>
        <v>49.2</v>
      </c>
      <c r="L1361" s="305">
        <v>1</v>
      </c>
      <c r="M1361" s="305">
        <f t="shared" si="591"/>
        <v>0</v>
      </c>
      <c r="N1361" s="305">
        <f t="shared" si="584"/>
        <v>40</v>
      </c>
      <c r="O1361" s="305">
        <f t="shared" si="583"/>
        <v>40</v>
      </c>
      <c r="Q1361" s="278">
        <f t="shared" si="593"/>
        <v>48.780487804878049</v>
      </c>
      <c r="R1361" s="278">
        <f t="shared" si="594"/>
        <v>60</v>
      </c>
      <c r="T1361" s="306"/>
      <c r="U1361" s="306">
        <f t="shared" si="597"/>
        <v>0</v>
      </c>
      <c r="V1361" s="306" t="b">
        <f t="shared" si="592"/>
        <v>0</v>
      </c>
      <c r="W1361" s="306">
        <f t="shared" si="600"/>
        <v>60</v>
      </c>
      <c r="X1361" s="306">
        <f t="shared" si="595"/>
        <v>60</v>
      </c>
      <c r="Y1361" s="278">
        <f t="shared" si="596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8"/>
        <v>40</v>
      </c>
      <c r="J1362" s="304">
        <f t="shared" si="599"/>
        <v>49.2</v>
      </c>
      <c r="K1362" s="305"/>
      <c r="L1362" s="305">
        <v>1</v>
      </c>
      <c r="M1362" s="305">
        <f t="shared" si="591"/>
        <v>0</v>
      </c>
      <c r="N1362" s="305">
        <f t="shared" si="584"/>
        <v>40</v>
      </c>
      <c r="O1362" s="305">
        <f t="shared" si="583"/>
        <v>40</v>
      </c>
      <c r="Q1362" s="278">
        <f t="shared" si="593"/>
        <v>48.780487804878049</v>
      </c>
      <c r="R1362" s="278">
        <f t="shared" si="594"/>
        <v>60</v>
      </c>
      <c r="T1362" s="332"/>
      <c r="U1362" s="306">
        <f t="shared" si="597"/>
        <v>0</v>
      </c>
      <c r="V1362" s="306" t="b">
        <f t="shared" si="592"/>
        <v>0</v>
      </c>
      <c r="W1362" s="306">
        <f t="shared" si="600"/>
        <v>60</v>
      </c>
      <c r="X1362" s="306">
        <f t="shared" si="595"/>
        <v>60</v>
      </c>
      <c r="Y1362" s="278">
        <f t="shared" si="596"/>
        <v>48.780487804878049</v>
      </c>
      <c r="Z1362" s="276"/>
      <c r="AA1362" s="276"/>
    </row>
    <row r="1363" spans="1:27" ht="16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  <c r="T1363" s="278"/>
      <c r="U1363" s="278">
        <f t="shared" si="597"/>
        <v>0</v>
      </c>
      <c r="V1363" s="278" t="b">
        <f t="shared" si="592"/>
        <v>0</v>
      </c>
      <c r="W1363" s="278"/>
      <c r="X1363" s="278">
        <f t="shared" si="595"/>
        <v>0</v>
      </c>
      <c r="Y1363" s="278">
        <f t="shared" si="596"/>
        <v>0</v>
      </c>
      <c r="Z1363" s="276"/>
      <c r="AA1363" s="276"/>
    </row>
    <row r="1364" spans="1:27" ht="13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601">O1364</f>
        <v>1280</v>
      </c>
      <c r="J1364" s="234">
        <f t="shared" ref="J1364" si="602">I1364*1.23</f>
        <v>1574.4</v>
      </c>
      <c r="K1364">
        <v>32</v>
      </c>
      <c r="L1364">
        <v>4</v>
      </c>
      <c r="M1364">
        <f t="shared" si="591"/>
        <v>1120</v>
      </c>
      <c r="N1364">
        <f t="shared" si="584"/>
        <v>160</v>
      </c>
      <c r="O1364">
        <f t="shared" si="583"/>
        <v>1280</v>
      </c>
      <c r="Q1364" s="278">
        <f t="shared" si="593"/>
        <v>663.1219512195122</v>
      </c>
      <c r="R1364" s="278">
        <f t="shared" si="594"/>
        <v>815.64</v>
      </c>
      <c r="T1364" s="278">
        <v>191.88</v>
      </c>
      <c r="U1364" s="278">
        <f t="shared" si="597"/>
        <v>575.64</v>
      </c>
      <c r="V1364" s="278">
        <f t="shared" si="592"/>
        <v>240</v>
      </c>
      <c r="W1364" s="278"/>
      <c r="X1364" s="278">
        <f t="shared" si="595"/>
        <v>815.64</v>
      </c>
      <c r="Y1364" s="278">
        <f t="shared" si="596"/>
        <v>663.1219512195122</v>
      </c>
      <c r="Z1364" s="276"/>
      <c r="AA1364" s="276"/>
    </row>
    <row r="1365" spans="1:27" ht="13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91"/>
        <v>0</v>
      </c>
      <c r="N1365">
        <f t="shared" si="584"/>
        <v>0</v>
      </c>
      <c r="O1365">
        <f t="shared" si="583"/>
        <v>0</v>
      </c>
      <c r="Q1365" s="278">
        <f t="shared" si="593"/>
        <v>717.1219512195122</v>
      </c>
      <c r="R1365" s="278">
        <f t="shared" si="594"/>
        <v>882.06000000000006</v>
      </c>
      <c r="T1365" s="278">
        <v>214.02</v>
      </c>
      <c r="U1365" s="278">
        <f t="shared" si="597"/>
        <v>642.06000000000006</v>
      </c>
      <c r="V1365" s="278">
        <f t="shared" si="592"/>
        <v>240</v>
      </c>
      <c r="W1365" s="278"/>
      <c r="X1365" s="278">
        <f t="shared" si="595"/>
        <v>882.06000000000006</v>
      </c>
      <c r="Y1365" s="278">
        <f t="shared" si="596"/>
        <v>717.1219512195122</v>
      </c>
      <c r="Z1365" s="276"/>
      <c r="AA1365" s="276"/>
    </row>
    <row r="1366" spans="1:27" ht="13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91"/>
        <v>0</v>
      </c>
      <c r="N1366">
        <f t="shared" si="584"/>
        <v>0</v>
      </c>
      <c r="O1366">
        <f t="shared" si="583"/>
        <v>0</v>
      </c>
      <c r="Q1366" s="278">
        <f t="shared" si="593"/>
        <v>637.31707317073176</v>
      </c>
      <c r="R1366" s="278">
        <f t="shared" si="594"/>
        <v>783.90000000000009</v>
      </c>
      <c r="T1366" s="278">
        <v>181.3</v>
      </c>
      <c r="U1366" s="278">
        <f t="shared" si="597"/>
        <v>543.90000000000009</v>
      </c>
      <c r="V1366" s="278">
        <f t="shared" si="592"/>
        <v>240</v>
      </c>
      <c r="W1366" s="278"/>
      <c r="X1366" s="278">
        <f t="shared" si="595"/>
        <v>783.90000000000009</v>
      </c>
      <c r="Y1366" s="278">
        <f t="shared" si="596"/>
        <v>637.31707317073176</v>
      </c>
      <c r="Z1366" s="276"/>
      <c r="AA1366" s="276"/>
    </row>
    <row r="1367" spans="1:27" ht="13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3">O1367</f>
        <v>1280</v>
      </c>
      <c r="J1367" s="234">
        <f t="shared" ref="J1367" si="604">I1367*1.23</f>
        <v>1574.4</v>
      </c>
      <c r="K1367">
        <v>32</v>
      </c>
      <c r="L1367">
        <v>4</v>
      </c>
      <c r="M1367">
        <f t="shared" si="591"/>
        <v>1120</v>
      </c>
      <c r="N1367">
        <f t="shared" si="584"/>
        <v>160</v>
      </c>
      <c r="O1367">
        <f t="shared" si="583"/>
        <v>1280</v>
      </c>
      <c r="Q1367" s="278">
        <f t="shared" si="593"/>
        <v>0</v>
      </c>
      <c r="R1367" s="278">
        <f t="shared" si="594"/>
        <v>0</v>
      </c>
      <c r="T1367" s="278"/>
      <c r="U1367" s="278">
        <f t="shared" si="597"/>
        <v>0</v>
      </c>
      <c r="V1367" s="278" t="b">
        <f t="shared" si="592"/>
        <v>0</v>
      </c>
      <c r="W1367" s="278"/>
      <c r="X1367" s="278">
        <f t="shared" si="595"/>
        <v>0</v>
      </c>
      <c r="Y1367" s="278">
        <f t="shared" si="596"/>
        <v>0</v>
      </c>
      <c r="Z1367" s="276"/>
      <c r="AA1367" s="276"/>
    </row>
    <row r="1368" spans="1:27" ht="13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91"/>
        <v>0</v>
      </c>
      <c r="N1368">
        <f t="shared" si="584"/>
        <v>0</v>
      </c>
      <c r="O1368">
        <f t="shared" si="583"/>
        <v>0</v>
      </c>
      <c r="Q1368" s="278">
        <f t="shared" si="593"/>
        <v>663.1219512195122</v>
      </c>
      <c r="R1368" s="278">
        <f t="shared" si="594"/>
        <v>815.64</v>
      </c>
      <c r="T1368" s="278">
        <v>191.88</v>
      </c>
      <c r="U1368" s="278">
        <f t="shared" si="597"/>
        <v>575.64</v>
      </c>
      <c r="V1368" s="278">
        <f t="shared" si="592"/>
        <v>240</v>
      </c>
      <c r="W1368" s="278"/>
      <c r="X1368" s="278">
        <f t="shared" si="595"/>
        <v>815.64</v>
      </c>
      <c r="Y1368" s="278">
        <f t="shared" si="596"/>
        <v>663.1219512195122</v>
      </c>
      <c r="Z1368" s="276"/>
      <c r="AA1368" s="276"/>
    </row>
    <row r="1369" spans="1:27" ht="13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91"/>
        <v>0</v>
      </c>
      <c r="N1369">
        <f t="shared" si="584"/>
        <v>0</v>
      </c>
      <c r="O1369">
        <f t="shared" si="583"/>
        <v>0</v>
      </c>
      <c r="Q1369" s="278">
        <f t="shared" si="593"/>
        <v>717.1219512195122</v>
      </c>
      <c r="R1369" s="278">
        <f t="shared" si="594"/>
        <v>882.06000000000006</v>
      </c>
      <c r="T1369" s="278">
        <v>214.02</v>
      </c>
      <c r="U1369" s="278">
        <f t="shared" si="597"/>
        <v>642.06000000000006</v>
      </c>
      <c r="V1369" s="278">
        <f t="shared" si="592"/>
        <v>240</v>
      </c>
      <c r="W1369" s="278"/>
      <c r="X1369" s="278">
        <f t="shared" si="595"/>
        <v>882.06000000000006</v>
      </c>
      <c r="Y1369" s="278">
        <f t="shared" si="596"/>
        <v>717.1219512195122</v>
      </c>
      <c r="Z1369" s="276"/>
      <c r="AA1369" s="276"/>
    </row>
    <row r="1370" spans="1:27" ht="13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91"/>
        <v>0</v>
      </c>
      <c r="N1370">
        <f t="shared" si="584"/>
        <v>0</v>
      </c>
      <c r="O1370">
        <f t="shared" si="583"/>
        <v>0</v>
      </c>
      <c r="Q1370" s="278">
        <f t="shared" si="593"/>
        <v>637.39024390243901</v>
      </c>
      <c r="R1370" s="278">
        <f t="shared" si="594"/>
        <v>783.99</v>
      </c>
      <c r="T1370" s="278">
        <v>181.33</v>
      </c>
      <c r="U1370" s="278">
        <f t="shared" si="597"/>
        <v>543.99</v>
      </c>
      <c r="V1370" s="278">
        <f t="shared" si="592"/>
        <v>240</v>
      </c>
      <c r="W1370" s="278"/>
      <c r="X1370" s="278">
        <f t="shared" si="595"/>
        <v>783.99</v>
      </c>
      <c r="Y1370" s="278">
        <f t="shared" si="596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91"/>
        <v>0</v>
      </c>
      <c r="N1371">
        <f t="shared" si="584"/>
        <v>0</v>
      </c>
      <c r="O1371">
        <f t="shared" si="583"/>
        <v>0</v>
      </c>
      <c r="Q1371" s="278">
        <f t="shared" si="593"/>
        <v>0</v>
      </c>
      <c r="R1371" s="278">
        <f t="shared" si="594"/>
        <v>0</v>
      </c>
      <c r="T1371" s="278"/>
      <c r="U1371" s="278">
        <f t="shared" si="597"/>
        <v>0</v>
      </c>
      <c r="V1371" s="278" t="b">
        <f t="shared" si="592"/>
        <v>0</v>
      </c>
      <c r="W1371" s="278"/>
      <c r="X1371" s="278">
        <f t="shared" si="595"/>
        <v>0</v>
      </c>
      <c r="Y1371" s="278">
        <f t="shared" si="596"/>
        <v>0</v>
      </c>
      <c r="Z1371" s="276"/>
      <c r="AA1371" s="276"/>
    </row>
    <row r="1372" spans="1:27" s="305" customFormat="1" ht="13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5">O1372</f>
        <v>80</v>
      </c>
      <c r="J1372" s="304">
        <f t="shared" ref="J1372:J1375" si="606">I1372*1.23</f>
        <v>98.4</v>
      </c>
      <c r="L1372" s="305">
        <v>1</v>
      </c>
      <c r="M1372" s="305">
        <f t="shared" si="591"/>
        <v>0</v>
      </c>
      <c r="N1372" s="305">
        <f t="shared" si="584"/>
        <v>80</v>
      </c>
      <c r="O1372" s="305">
        <f t="shared" si="583"/>
        <v>80</v>
      </c>
      <c r="Q1372" s="278">
        <f t="shared" si="593"/>
        <v>97.560975609756099</v>
      </c>
      <c r="R1372" s="278">
        <f t="shared" si="594"/>
        <v>120</v>
      </c>
      <c r="T1372" s="306"/>
      <c r="U1372" s="306">
        <f t="shared" si="597"/>
        <v>0</v>
      </c>
      <c r="V1372" s="306" t="b">
        <f t="shared" si="592"/>
        <v>0</v>
      </c>
      <c r="W1372" s="306">
        <f t="shared" ref="W1372:W1377" si="607">G1372*$AD$4*$AD$7</f>
        <v>120</v>
      </c>
      <c r="X1372" s="306">
        <f t="shared" si="595"/>
        <v>120</v>
      </c>
      <c r="Y1372" s="278">
        <f t="shared" si="596"/>
        <v>97.560975609756099</v>
      </c>
      <c r="Z1372" s="276"/>
      <c r="AA1372" s="276"/>
    </row>
    <row r="1373" spans="1:27" s="305" customFormat="1" ht="38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6"/>
        <v>98.4</v>
      </c>
      <c r="L1373" s="305">
        <v>1</v>
      </c>
      <c r="M1373" s="305">
        <f t="shared" si="591"/>
        <v>0</v>
      </c>
      <c r="N1373" s="305">
        <f>L1373*P1373*40</f>
        <v>80</v>
      </c>
      <c r="O1373" s="305">
        <f t="shared" si="583"/>
        <v>80</v>
      </c>
      <c r="P1373" s="305">
        <v>2</v>
      </c>
      <c r="Q1373" s="278">
        <f t="shared" si="593"/>
        <v>195.1219512195122</v>
      </c>
      <c r="R1373" s="278">
        <f t="shared" si="594"/>
        <v>240</v>
      </c>
      <c r="T1373" s="306"/>
      <c r="U1373" s="306">
        <f t="shared" si="597"/>
        <v>0</v>
      </c>
      <c r="V1373" s="306" t="b">
        <f t="shared" si="592"/>
        <v>0</v>
      </c>
      <c r="W1373" s="306">
        <f t="shared" si="607"/>
        <v>240</v>
      </c>
      <c r="X1373" s="306">
        <f t="shared" si="595"/>
        <v>240</v>
      </c>
      <c r="Y1373" s="278">
        <f t="shared" si="596"/>
        <v>195.1219512195122</v>
      </c>
      <c r="Z1373" s="276"/>
      <c r="AA1373" s="276"/>
    </row>
    <row r="1374" spans="1:27" s="305" customFormat="1" ht="38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8">O1374</f>
        <v>40</v>
      </c>
      <c r="J1374" s="304">
        <f t="shared" si="606"/>
        <v>49.2</v>
      </c>
      <c r="L1374" s="305">
        <v>1</v>
      </c>
      <c r="M1374" s="305">
        <f t="shared" si="591"/>
        <v>0</v>
      </c>
      <c r="N1374" s="305">
        <f t="shared" ref="N1374:N1375" si="609">L1374*P1374*40</f>
        <v>40</v>
      </c>
      <c r="O1374" s="305">
        <f t="shared" si="583"/>
        <v>40</v>
      </c>
      <c r="P1374" s="305">
        <v>1</v>
      </c>
      <c r="Q1374" s="278">
        <f t="shared" si="593"/>
        <v>146.34146341463415</v>
      </c>
      <c r="R1374" s="278">
        <f t="shared" si="594"/>
        <v>180</v>
      </c>
      <c r="T1374" s="306"/>
      <c r="U1374" s="306">
        <f t="shared" si="597"/>
        <v>0</v>
      </c>
      <c r="V1374" s="306" t="b">
        <f t="shared" si="592"/>
        <v>0</v>
      </c>
      <c r="W1374" s="306">
        <f t="shared" si="607"/>
        <v>180</v>
      </c>
      <c r="X1374" s="306">
        <f t="shared" si="595"/>
        <v>180</v>
      </c>
      <c r="Y1374" s="278">
        <f t="shared" si="596"/>
        <v>146.34146341463415</v>
      </c>
      <c r="Z1374" s="276"/>
      <c r="AA1374" s="276"/>
    </row>
    <row r="1375" spans="1:27" s="331" customFormat="1" ht="39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8"/>
        <v>40</v>
      </c>
      <c r="J1375" s="304">
        <f t="shared" si="606"/>
        <v>49.2</v>
      </c>
      <c r="L1375" s="331">
        <v>1</v>
      </c>
      <c r="M1375" s="305">
        <f t="shared" si="591"/>
        <v>0</v>
      </c>
      <c r="N1375" s="305">
        <f t="shared" si="609"/>
        <v>40</v>
      </c>
      <c r="O1375" s="305">
        <f t="shared" si="583"/>
        <v>40</v>
      </c>
      <c r="P1375" s="331">
        <v>1</v>
      </c>
      <c r="Q1375" s="278">
        <f t="shared" si="593"/>
        <v>97.560975609756099</v>
      </c>
      <c r="R1375" s="278">
        <f t="shared" si="594"/>
        <v>120</v>
      </c>
      <c r="T1375" s="332"/>
      <c r="U1375" s="306">
        <f t="shared" si="597"/>
        <v>0</v>
      </c>
      <c r="V1375" s="306" t="b">
        <f t="shared" si="592"/>
        <v>0</v>
      </c>
      <c r="W1375" s="306">
        <f t="shared" si="607"/>
        <v>120</v>
      </c>
      <c r="X1375" s="306">
        <f t="shared" si="595"/>
        <v>120</v>
      </c>
      <c r="Y1375" s="278">
        <f t="shared" si="596"/>
        <v>97.560975609756099</v>
      </c>
      <c r="Z1375" s="276"/>
      <c r="AA1375" s="276"/>
    </row>
    <row r="1376" spans="1:27" s="331" customFormat="1" ht="16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91"/>
        <v>0</v>
      </c>
      <c r="N1376" s="305">
        <f t="shared" si="584"/>
        <v>0</v>
      </c>
      <c r="O1376" s="305">
        <f t="shared" si="583"/>
        <v>0</v>
      </c>
      <c r="Q1376" s="278">
        <f t="shared" si="593"/>
        <v>48.780487804878049</v>
      </c>
      <c r="R1376" s="278">
        <f t="shared" si="594"/>
        <v>60</v>
      </c>
      <c r="T1376" s="332"/>
      <c r="U1376" s="306">
        <f t="shared" si="597"/>
        <v>0</v>
      </c>
      <c r="V1376" s="306" t="b">
        <f t="shared" si="592"/>
        <v>0</v>
      </c>
      <c r="W1376" s="306">
        <f t="shared" si="607"/>
        <v>60</v>
      </c>
      <c r="X1376" s="306">
        <f t="shared" si="595"/>
        <v>60</v>
      </c>
      <c r="Y1376" s="278">
        <f t="shared" si="596"/>
        <v>48.780487804878049</v>
      </c>
      <c r="Z1376" s="276"/>
      <c r="AA1376" s="276"/>
    </row>
    <row r="1377" spans="1:27" s="331" customFormat="1" ht="15.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91"/>
        <v>0</v>
      </c>
      <c r="N1377" s="305">
        <f t="shared" si="584"/>
        <v>0</v>
      </c>
      <c r="O1377" s="305">
        <f t="shared" si="583"/>
        <v>0</v>
      </c>
      <c r="Q1377" s="278">
        <f t="shared" si="593"/>
        <v>48.780487804878049</v>
      </c>
      <c r="R1377" s="278">
        <f t="shared" si="594"/>
        <v>60</v>
      </c>
      <c r="T1377" s="332"/>
      <c r="U1377" s="306">
        <f t="shared" si="597"/>
        <v>0</v>
      </c>
      <c r="V1377" s="306" t="b">
        <f t="shared" si="592"/>
        <v>0</v>
      </c>
      <c r="W1377" s="306">
        <f t="shared" si="607"/>
        <v>60</v>
      </c>
      <c r="X1377" s="306">
        <f t="shared" si="595"/>
        <v>60</v>
      </c>
      <c r="Y1377" s="278">
        <f t="shared" si="596"/>
        <v>48.780487804878049</v>
      </c>
      <c r="Z1377" s="276"/>
      <c r="AA1377" s="276"/>
    </row>
    <row r="1378" spans="1:27" ht="16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  <c r="T1378" s="278"/>
      <c r="U1378" s="278">
        <f t="shared" si="597"/>
        <v>0</v>
      </c>
      <c r="V1378" s="278" t="b">
        <f t="shared" si="592"/>
        <v>0</v>
      </c>
      <c r="W1378" s="278"/>
      <c r="X1378" s="278">
        <f t="shared" si="595"/>
        <v>0</v>
      </c>
      <c r="Y1378" s="278">
        <f t="shared" si="596"/>
        <v>0</v>
      </c>
      <c r="Z1378" s="276"/>
      <c r="AA1378" s="276"/>
    </row>
    <row r="1379" spans="1:27" ht="13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10">O1379</f>
        <v>720</v>
      </c>
      <c r="J1379" s="234">
        <f t="shared" ref="J1379" si="611">I1379*1.23</f>
        <v>885.6</v>
      </c>
      <c r="K1379">
        <v>16</v>
      </c>
      <c r="L1379">
        <v>4</v>
      </c>
      <c r="M1379">
        <f t="shared" si="591"/>
        <v>560</v>
      </c>
      <c r="N1379">
        <f t="shared" si="584"/>
        <v>160</v>
      </c>
      <c r="O1379">
        <f t="shared" si="583"/>
        <v>720</v>
      </c>
      <c r="Q1379" s="278">
        <f t="shared" si="593"/>
        <v>483.73170731707319</v>
      </c>
      <c r="R1379" s="278">
        <f t="shared" si="594"/>
        <v>594.99</v>
      </c>
      <c r="T1379" s="278">
        <v>118.33</v>
      </c>
      <c r="U1379" s="278">
        <f t="shared" si="597"/>
        <v>354.99</v>
      </c>
      <c r="V1379" s="278">
        <f t="shared" si="592"/>
        <v>240</v>
      </c>
      <c r="W1379" s="278"/>
      <c r="X1379" s="278">
        <f t="shared" si="595"/>
        <v>594.99</v>
      </c>
      <c r="Y1379" s="278">
        <f t="shared" si="596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91"/>
        <v>0</v>
      </c>
      <c r="N1380">
        <f t="shared" si="584"/>
        <v>0</v>
      </c>
      <c r="O1380">
        <f t="shared" si="583"/>
        <v>0</v>
      </c>
      <c r="Q1380" s="278">
        <f t="shared" si="593"/>
        <v>0</v>
      </c>
      <c r="R1380" s="278">
        <f t="shared" si="594"/>
        <v>0</v>
      </c>
      <c r="T1380" s="278"/>
      <c r="U1380" s="278">
        <f t="shared" si="597"/>
        <v>0</v>
      </c>
      <c r="V1380" s="278" t="b">
        <f t="shared" si="592"/>
        <v>0</v>
      </c>
      <c r="W1380" s="278"/>
      <c r="X1380" s="278">
        <f t="shared" si="595"/>
        <v>0</v>
      </c>
      <c r="Y1380" s="278">
        <f t="shared" si="596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12">O1381</f>
        <v>720</v>
      </c>
      <c r="J1381" s="234">
        <f t="shared" ref="J1381" si="613">I1381*1.23</f>
        <v>885.6</v>
      </c>
      <c r="K1381">
        <v>16</v>
      </c>
      <c r="L1381">
        <v>4</v>
      </c>
      <c r="M1381">
        <f t="shared" si="591"/>
        <v>560</v>
      </c>
      <c r="N1381">
        <f t="shared" si="584"/>
        <v>160</v>
      </c>
      <c r="O1381">
        <f t="shared" si="583"/>
        <v>720</v>
      </c>
      <c r="Q1381" s="278">
        <f t="shared" si="593"/>
        <v>891.1219512195122</v>
      </c>
      <c r="R1381" s="278">
        <f t="shared" si="594"/>
        <v>1096.08</v>
      </c>
      <c r="T1381" s="278">
        <v>285.36</v>
      </c>
      <c r="U1381" s="278">
        <f t="shared" si="597"/>
        <v>856.08</v>
      </c>
      <c r="V1381" s="278">
        <f t="shared" si="592"/>
        <v>240</v>
      </c>
      <c r="W1381" s="278"/>
      <c r="X1381" s="278">
        <f t="shared" si="595"/>
        <v>1096.08</v>
      </c>
      <c r="Y1381" s="278">
        <f t="shared" si="596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91"/>
        <v>0</v>
      </c>
      <c r="N1382">
        <f t="shared" si="584"/>
        <v>0</v>
      </c>
      <c r="O1382">
        <f t="shared" si="583"/>
        <v>0</v>
      </c>
      <c r="Q1382" s="278">
        <f t="shared" si="593"/>
        <v>0</v>
      </c>
      <c r="R1382" s="278">
        <f t="shared" si="594"/>
        <v>0</v>
      </c>
      <c r="T1382" s="278"/>
      <c r="U1382" s="278">
        <f t="shared" si="597"/>
        <v>0</v>
      </c>
      <c r="V1382" s="278" t="b">
        <f t="shared" si="592"/>
        <v>0</v>
      </c>
      <c r="W1382" s="278"/>
      <c r="X1382" s="278">
        <f t="shared" si="595"/>
        <v>0</v>
      </c>
      <c r="Y1382" s="278">
        <f t="shared" si="596"/>
        <v>0</v>
      </c>
      <c r="Z1382" s="276"/>
      <c r="AA1382" s="276"/>
    </row>
    <row r="1383" spans="1:27" ht="2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4">O1383</f>
        <v>720</v>
      </c>
      <c r="J1383" s="234">
        <f t="shared" ref="J1383" si="615">I1383*1.23</f>
        <v>885.6</v>
      </c>
      <c r="K1383">
        <v>16</v>
      </c>
      <c r="L1383">
        <v>4</v>
      </c>
      <c r="M1383">
        <f t="shared" si="591"/>
        <v>560</v>
      </c>
      <c r="N1383">
        <f t="shared" si="584"/>
        <v>160</v>
      </c>
      <c r="O1383">
        <f t="shared" si="583"/>
        <v>720</v>
      </c>
      <c r="Q1383" s="278">
        <f t="shared" si="593"/>
        <v>639.1219512195122</v>
      </c>
      <c r="R1383" s="278">
        <f t="shared" si="594"/>
        <v>786.12</v>
      </c>
      <c r="T1383" s="278">
        <v>182.04</v>
      </c>
      <c r="U1383" s="278">
        <f t="shared" si="597"/>
        <v>546.12</v>
      </c>
      <c r="V1383" s="278">
        <f t="shared" si="592"/>
        <v>240</v>
      </c>
      <c r="W1383" s="278"/>
      <c r="X1383" s="278">
        <f t="shared" si="595"/>
        <v>786.12</v>
      </c>
      <c r="Y1383" s="278">
        <f t="shared" si="596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91"/>
        <v>0</v>
      </c>
      <c r="N1384">
        <f t="shared" si="584"/>
        <v>0</v>
      </c>
      <c r="O1384">
        <f t="shared" si="583"/>
        <v>0</v>
      </c>
      <c r="Q1384" s="278">
        <f t="shared" si="593"/>
        <v>0</v>
      </c>
      <c r="R1384" s="278">
        <f t="shared" si="594"/>
        <v>0</v>
      </c>
      <c r="T1384" s="278"/>
      <c r="U1384" s="278">
        <f t="shared" si="597"/>
        <v>0</v>
      </c>
      <c r="V1384" s="278" t="b">
        <f t="shared" si="592"/>
        <v>0</v>
      </c>
      <c r="W1384" s="278"/>
      <c r="X1384" s="278">
        <f t="shared" si="595"/>
        <v>0</v>
      </c>
      <c r="Y1384" s="278">
        <f t="shared" si="596"/>
        <v>0</v>
      </c>
      <c r="Z1384" s="276"/>
      <c r="AA1384" s="276"/>
    </row>
    <row r="1385" spans="1:27" ht="13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91"/>
        <v>0</v>
      </c>
      <c r="N1385">
        <f t="shared" si="584"/>
        <v>0</v>
      </c>
      <c r="O1385">
        <f t="shared" si="583"/>
        <v>0</v>
      </c>
      <c r="Q1385" s="278">
        <f t="shared" si="593"/>
        <v>0</v>
      </c>
      <c r="R1385" s="278">
        <f t="shared" si="594"/>
        <v>0</v>
      </c>
      <c r="T1385" s="278"/>
      <c r="U1385" s="278">
        <f t="shared" si="597"/>
        <v>0</v>
      </c>
      <c r="V1385" s="278" t="b">
        <f t="shared" si="592"/>
        <v>0</v>
      </c>
      <c r="W1385" s="278"/>
      <c r="X1385" s="278">
        <f t="shared" si="595"/>
        <v>0</v>
      </c>
      <c r="Y1385" s="278">
        <f t="shared" si="596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6">O1386</f>
        <v>40</v>
      </c>
      <c r="J1386" s="304">
        <f t="shared" ref="J1386:J1390" si="617">I1386*1.23</f>
        <v>49.2</v>
      </c>
      <c r="L1386" s="305">
        <v>1</v>
      </c>
      <c r="M1386" s="305">
        <f t="shared" si="591"/>
        <v>0</v>
      </c>
      <c r="N1386" s="305">
        <f t="shared" si="584"/>
        <v>40</v>
      </c>
      <c r="O1386" s="305">
        <f t="shared" si="583"/>
        <v>40</v>
      </c>
      <c r="Q1386" s="278">
        <f t="shared" si="593"/>
        <v>48.780487804878049</v>
      </c>
      <c r="R1386" s="278">
        <f t="shared" si="594"/>
        <v>60</v>
      </c>
      <c r="T1386" s="306"/>
      <c r="U1386" s="306">
        <f t="shared" si="597"/>
        <v>0</v>
      </c>
      <c r="V1386" s="306" t="b">
        <f t="shared" si="592"/>
        <v>0</v>
      </c>
      <c r="W1386" s="306">
        <f>G1386*$AD$4*$AD$7</f>
        <v>60</v>
      </c>
      <c r="X1386" s="306">
        <f t="shared" si="595"/>
        <v>60</v>
      </c>
      <c r="Y1386" s="278">
        <f t="shared" si="596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6"/>
        <v>40</v>
      </c>
      <c r="J1387" s="304">
        <f t="shared" si="617"/>
        <v>49.2</v>
      </c>
      <c r="L1387" s="305">
        <v>1</v>
      </c>
      <c r="M1387" s="305">
        <f t="shared" si="591"/>
        <v>0</v>
      </c>
      <c r="N1387" s="305">
        <f t="shared" si="584"/>
        <v>40</v>
      </c>
      <c r="O1387" s="305">
        <f t="shared" si="583"/>
        <v>40</v>
      </c>
      <c r="Q1387" s="278">
        <f t="shared" si="593"/>
        <v>48.780487804878049</v>
      </c>
      <c r="R1387" s="278">
        <f t="shared" si="594"/>
        <v>60</v>
      </c>
      <c r="T1387" s="306"/>
      <c r="U1387" s="306">
        <f t="shared" si="597"/>
        <v>0</v>
      </c>
      <c r="V1387" s="306" t="b">
        <f t="shared" si="592"/>
        <v>0</v>
      </c>
      <c r="W1387" s="306">
        <f>G1387*$AD$4*$AD$7</f>
        <v>60</v>
      </c>
      <c r="X1387" s="306">
        <f t="shared" si="595"/>
        <v>60</v>
      </c>
      <c r="Y1387" s="278">
        <f t="shared" si="596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6"/>
        <v>40</v>
      </c>
      <c r="J1388" s="304">
        <f t="shared" si="617"/>
        <v>49.2</v>
      </c>
      <c r="L1388" s="305">
        <v>1</v>
      </c>
      <c r="M1388" s="305">
        <f t="shared" si="591"/>
        <v>0</v>
      </c>
      <c r="N1388" s="305">
        <f t="shared" si="584"/>
        <v>40</v>
      </c>
      <c r="O1388" s="305">
        <f t="shared" ref="O1388:O1451" si="618">M1388+N1388</f>
        <v>40</v>
      </c>
      <c r="Q1388" s="278">
        <f t="shared" si="593"/>
        <v>48.780487804878049</v>
      </c>
      <c r="R1388" s="278">
        <f t="shared" si="594"/>
        <v>60</v>
      </c>
      <c r="T1388" s="306"/>
      <c r="U1388" s="306">
        <f t="shared" si="597"/>
        <v>0</v>
      </c>
      <c r="V1388" s="306" t="b">
        <f t="shared" si="592"/>
        <v>0</v>
      </c>
      <c r="W1388" s="306">
        <f>G1388*$AD$4*$AD$7</f>
        <v>60</v>
      </c>
      <c r="X1388" s="306">
        <f t="shared" si="595"/>
        <v>60</v>
      </c>
      <c r="Y1388" s="278">
        <f t="shared" si="596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6"/>
        <v>40</v>
      </c>
      <c r="J1389" s="304">
        <f t="shared" si="617"/>
        <v>49.2</v>
      </c>
      <c r="L1389" s="305">
        <v>1</v>
      </c>
      <c r="M1389" s="305">
        <f t="shared" si="591"/>
        <v>0</v>
      </c>
      <c r="N1389" s="305">
        <f t="shared" si="584"/>
        <v>40</v>
      </c>
      <c r="O1389" s="305">
        <f t="shared" si="618"/>
        <v>40</v>
      </c>
      <c r="Q1389" s="278">
        <f t="shared" si="593"/>
        <v>48.780487804878049</v>
      </c>
      <c r="R1389" s="278">
        <f t="shared" si="594"/>
        <v>60</v>
      </c>
      <c r="T1389" s="306"/>
      <c r="U1389" s="306">
        <f t="shared" si="597"/>
        <v>0</v>
      </c>
      <c r="V1389" s="306" t="b">
        <f t="shared" si="592"/>
        <v>0</v>
      </c>
      <c r="W1389" s="306">
        <f>G1389*$AD$4*$AD$7</f>
        <v>60</v>
      </c>
      <c r="X1389" s="306">
        <f t="shared" si="595"/>
        <v>60</v>
      </c>
      <c r="Y1389" s="278">
        <f t="shared" si="596"/>
        <v>48.780487804878049</v>
      </c>
      <c r="Z1389" s="276"/>
      <c r="AA1389" s="276"/>
    </row>
    <row r="1390" spans="1:27" s="331" customFormat="1" ht="16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6"/>
        <v>40</v>
      </c>
      <c r="J1390" s="304">
        <f t="shared" si="617"/>
        <v>49.2</v>
      </c>
      <c r="K1390" s="305"/>
      <c r="L1390" s="305">
        <v>1</v>
      </c>
      <c r="M1390" s="305">
        <f t="shared" si="591"/>
        <v>0</v>
      </c>
      <c r="N1390" s="305">
        <f t="shared" ref="N1390:N1453" si="619">L1390*G1390*40</f>
        <v>40</v>
      </c>
      <c r="O1390" s="305">
        <f t="shared" si="618"/>
        <v>40</v>
      </c>
      <c r="Q1390" s="278">
        <f t="shared" si="593"/>
        <v>48.780487804878049</v>
      </c>
      <c r="R1390" s="278">
        <f t="shared" si="594"/>
        <v>60</v>
      </c>
      <c r="T1390" s="332"/>
      <c r="U1390" s="306">
        <f t="shared" si="597"/>
        <v>0</v>
      </c>
      <c r="V1390" s="306" t="b">
        <f t="shared" si="592"/>
        <v>0</v>
      </c>
      <c r="W1390" s="306">
        <f>G1390*$AD$4*$AD$7</f>
        <v>60</v>
      </c>
      <c r="X1390" s="306">
        <f t="shared" si="595"/>
        <v>60</v>
      </c>
      <c r="Y1390" s="278">
        <f t="shared" si="596"/>
        <v>48.780487804878049</v>
      </c>
      <c r="Z1390" s="276"/>
      <c r="AA1390" s="276"/>
    </row>
    <row r="1391" spans="1:27" ht="16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  <c r="T1391" s="278"/>
      <c r="U1391" s="278">
        <f t="shared" si="597"/>
        <v>0</v>
      </c>
      <c r="V1391" s="278" t="b">
        <f t="shared" si="592"/>
        <v>0</v>
      </c>
      <c r="W1391" s="278"/>
      <c r="X1391" s="278">
        <f t="shared" si="595"/>
        <v>0</v>
      </c>
      <c r="Y1391" s="278">
        <f t="shared" si="596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20">O1392</f>
        <v>440</v>
      </c>
      <c r="J1392" s="234">
        <f t="shared" ref="J1392:J1393" si="621">I1392*1.23</f>
        <v>541.20000000000005</v>
      </c>
      <c r="K1392">
        <v>8</v>
      </c>
      <c r="L1392">
        <v>4</v>
      </c>
      <c r="M1392">
        <f t="shared" si="591"/>
        <v>280</v>
      </c>
      <c r="N1392">
        <f t="shared" si="619"/>
        <v>160</v>
      </c>
      <c r="O1392">
        <f t="shared" si="618"/>
        <v>440</v>
      </c>
      <c r="Q1392" s="278">
        <f t="shared" si="593"/>
        <v>810.1219512195122</v>
      </c>
      <c r="R1392" s="278">
        <f t="shared" si="594"/>
        <v>996.45</v>
      </c>
      <c r="T1392" s="278">
        <v>252.15</v>
      </c>
      <c r="U1392" s="278">
        <f t="shared" si="597"/>
        <v>756.45</v>
      </c>
      <c r="V1392" s="278">
        <f t="shared" si="592"/>
        <v>240</v>
      </c>
      <c r="W1392" s="278"/>
      <c r="X1392" s="278">
        <f t="shared" si="595"/>
        <v>996.45</v>
      </c>
      <c r="Y1392" s="278">
        <f t="shared" si="596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20"/>
        <v>1000</v>
      </c>
      <c r="J1393" s="234">
        <f t="shared" si="621"/>
        <v>1230</v>
      </c>
      <c r="K1393">
        <v>24</v>
      </c>
      <c r="L1393">
        <v>4</v>
      </c>
      <c r="M1393">
        <f t="shared" si="591"/>
        <v>840</v>
      </c>
      <c r="N1393">
        <f t="shared" si="619"/>
        <v>160</v>
      </c>
      <c r="O1393">
        <f t="shared" si="618"/>
        <v>1000</v>
      </c>
      <c r="Q1393" s="278">
        <f t="shared" si="593"/>
        <v>353.51219512195121</v>
      </c>
      <c r="R1393" s="278">
        <f t="shared" si="594"/>
        <v>434.82</v>
      </c>
      <c r="T1393" s="278">
        <v>64.94</v>
      </c>
      <c r="U1393" s="278">
        <f t="shared" si="597"/>
        <v>194.82</v>
      </c>
      <c r="V1393" s="278">
        <f t="shared" si="592"/>
        <v>240</v>
      </c>
      <c r="W1393" s="278"/>
      <c r="X1393" s="278">
        <f t="shared" si="595"/>
        <v>434.82</v>
      </c>
      <c r="Y1393" s="278">
        <f t="shared" si="596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91"/>
        <v>0</v>
      </c>
      <c r="N1394">
        <f t="shared" si="619"/>
        <v>0</v>
      </c>
      <c r="O1394">
        <f t="shared" si="618"/>
        <v>0</v>
      </c>
      <c r="Q1394" s="278">
        <f t="shared" si="593"/>
        <v>720.1219512195122</v>
      </c>
      <c r="R1394" s="278">
        <f t="shared" si="594"/>
        <v>885.75</v>
      </c>
      <c r="T1394" s="278">
        <v>215.25</v>
      </c>
      <c r="U1394" s="278">
        <f t="shared" si="597"/>
        <v>645.75</v>
      </c>
      <c r="V1394" s="278">
        <f t="shared" si="592"/>
        <v>240</v>
      </c>
      <c r="W1394" s="278"/>
      <c r="X1394" s="278">
        <f t="shared" si="595"/>
        <v>885.75</v>
      </c>
      <c r="Y1394" s="278">
        <f t="shared" si="596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91"/>
        <v>0</v>
      </c>
      <c r="N1395">
        <f t="shared" si="619"/>
        <v>0</v>
      </c>
      <c r="O1395">
        <f t="shared" si="618"/>
        <v>0</v>
      </c>
      <c r="Q1395" s="278">
        <f t="shared" si="593"/>
        <v>396.1219512195122</v>
      </c>
      <c r="R1395" s="278">
        <f t="shared" si="594"/>
        <v>487.23</v>
      </c>
      <c r="T1395" s="278">
        <v>82.41</v>
      </c>
      <c r="U1395" s="278">
        <f t="shared" si="597"/>
        <v>247.23</v>
      </c>
      <c r="V1395" s="278">
        <f t="shared" si="592"/>
        <v>240</v>
      </c>
      <c r="W1395" s="278"/>
      <c r="X1395" s="278">
        <f t="shared" si="595"/>
        <v>487.23</v>
      </c>
      <c r="Y1395" s="278">
        <f t="shared" si="596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22">O1396</f>
        <v>1000</v>
      </c>
      <c r="J1396" s="234">
        <f t="shared" ref="J1396" si="623">I1396*1.23</f>
        <v>1230</v>
      </c>
      <c r="K1396">
        <v>24</v>
      </c>
      <c r="L1396">
        <v>4</v>
      </c>
      <c r="M1396">
        <f t="shared" si="591"/>
        <v>840</v>
      </c>
      <c r="N1396">
        <f t="shared" si="619"/>
        <v>160</v>
      </c>
      <c r="O1396">
        <f t="shared" si="618"/>
        <v>1000</v>
      </c>
      <c r="Q1396" s="278">
        <f t="shared" si="593"/>
        <v>821.51219512195121</v>
      </c>
      <c r="R1396" s="278">
        <f t="shared" si="594"/>
        <v>1010.46</v>
      </c>
      <c r="T1396" s="278">
        <v>256.82</v>
      </c>
      <c r="U1396" s="278">
        <f t="shared" si="597"/>
        <v>770.46</v>
      </c>
      <c r="V1396" s="278">
        <f t="shared" si="592"/>
        <v>240</v>
      </c>
      <c r="W1396" s="278"/>
      <c r="X1396" s="278">
        <f t="shared" si="595"/>
        <v>1010.46</v>
      </c>
      <c r="Y1396" s="278">
        <f t="shared" si="596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91"/>
        <v>0</v>
      </c>
      <c r="N1397">
        <f t="shared" si="619"/>
        <v>0</v>
      </c>
      <c r="O1397">
        <f t="shared" si="618"/>
        <v>0</v>
      </c>
      <c r="Q1397" s="278">
        <f t="shared" si="593"/>
        <v>810.1219512195122</v>
      </c>
      <c r="R1397" s="278">
        <f t="shared" si="594"/>
        <v>996.45</v>
      </c>
      <c r="T1397" s="278">
        <v>252.15</v>
      </c>
      <c r="U1397" s="278">
        <f t="shared" si="597"/>
        <v>756.45</v>
      </c>
      <c r="V1397" s="278">
        <f t="shared" si="592"/>
        <v>240</v>
      </c>
      <c r="W1397" s="278"/>
      <c r="X1397" s="278">
        <f t="shared" si="595"/>
        <v>996.45</v>
      </c>
      <c r="Y1397" s="278">
        <f t="shared" si="596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4">O1398</f>
        <v>440</v>
      </c>
      <c r="J1398" s="234">
        <f t="shared" ref="J1398:J1399" si="625">I1398*1.23</f>
        <v>541.20000000000005</v>
      </c>
      <c r="K1398">
        <v>8</v>
      </c>
      <c r="L1398">
        <v>4</v>
      </c>
      <c r="M1398">
        <f t="shared" si="591"/>
        <v>280</v>
      </c>
      <c r="N1398">
        <f t="shared" si="619"/>
        <v>160</v>
      </c>
      <c r="O1398">
        <f t="shared" si="618"/>
        <v>440</v>
      </c>
      <c r="Q1398" s="278">
        <f t="shared" si="593"/>
        <v>867.1219512195122</v>
      </c>
      <c r="R1398" s="278">
        <f t="shared" si="594"/>
        <v>1066.56</v>
      </c>
      <c r="T1398" s="278">
        <v>275.52</v>
      </c>
      <c r="U1398" s="278">
        <f t="shared" si="597"/>
        <v>826.56</v>
      </c>
      <c r="V1398" s="278">
        <f t="shared" si="592"/>
        <v>240</v>
      </c>
      <c r="W1398" s="278"/>
      <c r="X1398" s="278">
        <f t="shared" si="595"/>
        <v>1066.56</v>
      </c>
      <c r="Y1398" s="278">
        <f t="shared" si="596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4"/>
        <v>1280</v>
      </c>
      <c r="J1399" s="234">
        <f t="shared" si="625"/>
        <v>1574.4</v>
      </c>
      <c r="K1399">
        <v>32</v>
      </c>
      <c r="L1399">
        <v>4</v>
      </c>
      <c r="M1399">
        <f t="shared" si="591"/>
        <v>1120</v>
      </c>
      <c r="N1399">
        <f t="shared" si="619"/>
        <v>160</v>
      </c>
      <c r="O1399">
        <f t="shared" si="618"/>
        <v>1280</v>
      </c>
      <c r="Q1399" s="278">
        <f t="shared" si="593"/>
        <v>1245.1219512195123</v>
      </c>
      <c r="R1399" s="278">
        <f t="shared" si="594"/>
        <v>1531.5</v>
      </c>
      <c r="T1399" s="278">
        <v>430.5</v>
      </c>
      <c r="U1399" s="278">
        <f t="shared" si="597"/>
        <v>1291.5</v>
      </c>
      <c r="V1399" s="278">
        <f t="shared" si="592"/>
        <v>240</v>
      </c>
      <c r="W1399" s="278"/>
      <c r="X1399" s="278">
        <f t="shared" si="595"/>
        <v>1531.5</v>
      </c>
      <c r="Y1399" s="278">
        <f t="shared" si="596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91"/>
        <v>0</v>
      </c>
      <c r="N1400">
        <f t="shared" si="619"/>
        <v>0</v>
      </c>
      <c r="O1400">
        <f t="shared" si="618"/>
        <v>0</v>
      </c>
      <c r="Q1400" s="278">
        <f t="shared" si="593"/>
        <v>821.51219512195121</v>
      </c>
      <c r="R1400" s="278">
        <f t="shared" si="594"/>
        <v>1010.46</v>
      </c>
      <c r="T1400" s="278">
        <v>256.82</v>
      </c>
      <c r="U1400" s="278">
        <f t="shared" si="597"/>
        <v>770.46</v>
      </c>
      <c r="V1400" s="278">
        <f t="shared" si="592"/>
        <v>240</v>
      </c>
      <c r="W1400" s="278"/>
      <c r="X1400" s="278">
        <f t="shared" si="595"/>
        <v>1010.46</v>
      </c>
      <c r="Y1400" s="278">
        <f t="shared" si="596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91"/>
        <v>0</v>
      </c>
      <c r="N1401">
        <f t="shared" si="619"/>
        <v>0</v>
      </c>
      <c r="O1401">
        <f t="shared" si="618"/>
        <v>0</v>
      </c>
      <c r="Q1401" s="278">
        <f t="shared" si="593"/>
        <v>416.21951219512198</v>
      </c>
      <c r="R1401" s="278">
        <f t="shared" si="594"/>
        <v>511.95000000000005</v>
      </c>
      <c r="T1401" s="278">
        <v>90.65</v>
      </c>
      <c r="U1401" s="278">
        <f t="shared" si="597"/>
        <v>271.95000000000005</v>
      </c>
      <c r="V1401" s="278">
        <f t="shared" si="592"/>
        <v>240</v>
      </c>
      <c r="W1401" s="278"/>
      <c r="X1401" s="278">
        <f t="shared" si="595"/>
        <v>511.95000000000005</v>
      </c>
      <c r="Y1401" s="278">
        <f t="shared" si="596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6">O1402</f>
        <v>1840</v>
      </c>
      <c r="J1402" s="234">
        <f t="shared" ref="J1402" si="627">I1402*1.23</f>
        <v>2263.1999999999998</v>
      </c>
      <c r="K1402">
        <v>48</v>
      </c>
      <c r="L1402">
        <v>4</v>
      </c>
      <c r="M1402">
        <f t="shared" si="591"/>
        <v>1680</v>
      </c>
      <c r="N1402">
        <f t="shared" si="619"/>
        <v>160</v>
      </c>
      <c r="O1402">
        <f t="shared" si="618"/>
        <v>1840</v>
      </c>
      <c r="Q1402" s="278">
        <f t="shared" si="593"/>
        <v>837.7317073170733</v>
      </c>
      <c r="R1402" s="278">
        <f t="shared" si="594"/>
        <v>1030.4100000000001</v>
      </c>
      <c r="T1402" s="278">
        <v>263.47000000000003</v>
      </c>
      <c r="U1402" s="278">
        <f t="shared" si="597"/>
        <v>790.41000000000008</v>
      </c>
      <c r="V1402" s="278">
        <f t="shared" si="592"/>
        <v>240</v>
      </c>
      <c r="W1402" s="278"/>
      <c r="X1402" s="278">
        <f t="shared" si="595"/>
        <v>1030.4100000000001</v>
      </c>
      <c r="Y1402" s="278">
        <f t="shared" si="596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91"/>
        <v>0</v>
      </c>
      <c r="N1403">
        <f t="shared" si="619"/>
        <v>0</v>
      </c>
      <c r="O1403">
        <f t="shared" si="618"/>
        <v>0</v>
      </c>
      <c r="Q1403" s="278">
        <f t="shared" si="593"/>
        <v>634.31707317073176</v>
      </c>
      <c r="R1403" s="278">
        <f t="shared" si="594"/>
        <v>780.21</v>
      </c>
      <c r="T1403" s="278">
        <v>180.07</v>
      </c>
      <c r="U1403" s="278">
        <f t="shared" si="597"/>
        <v>540.21</v>
      </c>
      <c r="V1403" s="278">
        <f t="shared" si="592"/>
        <v>240</v>
      </c>
      <c r="W1403" s="278"/>
      <c r="X1403" s="278">
        <f t="shared" si="595"/>
        <v>780.21</v>
      </c>
      <c r="Y1403" s="278">
        <f t="shared" si="596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91"/>
        <v>0</v>
      </c>
      <c r="N1404">
        <f t="shared" si="619"/>
        <v>0</v>
      </c>
      <c r="O1404">
        <f t="shared" si="618"/>
        <v>0</v>
      </c>
      <c r="Q1404" s="278">
        <f t="shared" si="593"/>
        <v>0</v>
      </c>
      <c r="R1404" s="278">
        <f t="shared" si="594"/>
        <v>0</v>
      </c>
      <c r="T1404" s="278"/>
      <c r="U1404" s="278">
        <f t="shared" si="597"/>
        <v>0</v>
      </c>
      <c r="V1404" s="278" t="b">
        <f t="shared" si="592"/>
        <v>0</v>
      </c>
      <c r="W1404" s="278"/>
      <c r="X1404" s="278">
        <f t="shared" si="595"/>
        <v>0</v>
      </c>
      <c r="Y1404" s="278">
        <f t="shared" si="596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91"/>
        <v>0</v>
      </c>
      <c r="N1405">
        <f t="shared" si="619"/>
        <v>0</v>
      </c>
      <c r="O1405">
        <f t="shared" si="618"/>
        <v>0</v>
      </c>
      <c r="Q1405" s="278">
        <f t="shared" si="593"/>
        <v>0</v>
      </c>
      <c r="R1405" s="278">
        <f t="shared" si="594"/>
        <v>0</v>
      </c>
      <c r="T1405" s="278"/>
      <c r="U1405" s="278">
        <f t="shared" si="597"/>
        <v>0</v>
      </c>
      <c r="V1405" s="278" t="b">
        <f t="shared" si="592"/>
        <v>0</v>
      </c>
      <c r="W1405" s="278"/>
      <c r="X1405" s="278">
        <f t="shared" si="595"/>
        <v>0</v>
      </c>
      <c r="Y1405" s="278">
        <f t="shared" si="596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8">O1406</f>
        <v>1840</v>
      </c>
      <c r="J1406" s="234">
        <f t="shared" ref="J1406" si="629">I1406*1.23</f>
        <v>2263.1999999999998</v>
      </c>
      <c r="K1406">
        <v>48</v>
      </c>
      <c r="L1406">
        <v>4</v>
      </c>
      <c r="M1406">
        <f t="shared" si="591"/>
        <v>1680</v>
      </c>
      <c r="N1406">
        <f t="shared" si="619"/>
        <v>160</v>
      </c>
      <c r="O1406">
        <f t="shared" si="618"/>
        <v>1840</v>
      </c>
      <c r="Q1406" s="278">
        <f t="shared" si="593"/>
        <v>837.7317073170733</v>
      </c>
      <c r="R1406" s="278">
        <f t="shared" si="594"/>
        <v>1030.4100000000001</v>
      </c>
      <c r="T1406" s="278">
        <v>263.47000000000003</v>
      </c>
      <c r="U1406" s="278">
        <f t="shared" si="597"/>
        <v>790.41000000000008</v>
      </c>
      <c r="V1406" s="278">
        <f t="shared" si="592"/>
        <v>240</v>
      </c>
      <c r="W1406" s="278"/>
      <c r="X1406" s="278">
        <f t="shared" si="595"/>
        <v>1030.4100000000001</v>
      </c>
      <c r="Y1406" s="278">
        <f t="shared" si="596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91"/>
        <v>0</v>
      </c>
      <c r="N1407">
        <f t="shared" si="619"/>
        <v>0</v>
      </c>
      <c r="O1407">
        <f t="shared" si="618"/>
        <v>0</v>
      </c>
      <c r="Q1407" s="278">
        <f t="shared" si="593"/>
        <v>634.31707317073176</v>
      </c>
      <c r="R1407" s="278">
        <f t="shared" si="594"/>
        <v>780.21</v>
      </c>
      <c r="T1407" s="278">
        <v>180.07</v>
      </c>
      <c r="U1407" s="278">
        <f t="shared" si="597"/>
        <v>540.21</v>
      </c>
      <c r="V1407" s="278">
        <f t="shared" si="592"/>
        <v>240</v>
      </c>
      <c r="W1407" s="278"/>
      <c r="X1407" s="278">
        <f t="shared" si="595"/>
        <v>780.21</v>
      </c>
      <c r="Y1407" s="278">
        <f t="shared" si="596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30">O1408</f>
        <v>720</v>
      </c>
      <c r="J1408" s="234">
        <f t="shared" ref="J1408" si="631">I1408*1.23</f>
        <v>885.6</v>
      </c>
      <c r="K1408">
        <v>16</v>
      </c>
      <c r="L1408">
        <v>4</v>
      </c>
      <c r="M1408">
        <f t="shared" si="591"/>
        <v>560</v>
      </c>
      <c r="N1408">
        <f t="shared" si="619"/>
        <v>160</v>
      </c>
      <c r="O1408">
        <f t="shared" si="618"/>
        <v>720</v>
      </c>
      <c r="Q1408" s="278">
        <f t="shared" si="593"/>
        <v>682.31707317073176</v>
      </c>
      <c r="R1408" s="278">
        <f t="shared" si="594"/>
        <v>839.25</v>
      </c>
      <c r="T1408" s="278">
        <v>199.75</v>
      </c>
      <c r="U1408" s="278">
        <f t="shared" si="597"/>
        <v>599.25</v>
      </c>
      <c r="V1408" s="278">
        <f t="shared" si="592"/>
        <v>240</v>
      </c>
      <c r="W1408" s="278"/>
      <c r="X1408" s="278">
        <f t="shared" si="595"/>
        <v>839.25</v>
      </c>
      <c r="Y1408" s="278">
        <f t="shared" si="596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91"/>
        <v>0</v>
      </c>
      <c r="N1409">
        <f t="shared" si="619"/>
        <v>0</v>
      </c>
      <c r="O1409">
        <f t="shared" si="618"/>
        <v>0</v>
      </c>
      <c r="Q1409" s="278">
        <f t="shared" si="593"/>
        <v>0</v>
      </c>
      <c r="R1409" s="278">
        <f t="shared" si="594"/>
        <v>0</v>
      </c>
      <c r="T1409" s="278"/>
      <c r="U1409" s="278">
        <f t="shared" si="597"/>
        <v>0</v>
      </c>
      <c r="V1409" s="278" t="b">
        <f t="shared" si="592"/>
        <v>0</v>
      </c>
      <c r="W1409" s="278"/>
      <c r="X1409" s="278">
        <f t="shared" si="595"/>
        <v>0</v>
      </c>
      <c r="Y1409" s="278">
        <f t="shared" si="596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32">O1410</f>
        <v>720</v>
      </c>
      <c r="J1410" s="234">
        <f t="shared" ref="J1410" si="633">I1410*1.23</f>
        <v>885.6</v>
      </c>
      <c r="K1410">
        <v>16</v>
      </c>
      <c r="L1410">
        <v>4</v>
      </c>
      <c r="M1410">
        <f t="shared" si="591"/>
        <v>560</v>
      </c>
      <c r="N1410">
        <f t="shared" si="619"/>
        <v>160</v>
      </c>
      <c r="O1410">
        <f t="shared" si="618"/>
        <v>720</v>
      </c>
      <c r="Q1410" s="278">
        <f t="shared" si="593"/>
        <v>682.31707317073176</v>
      </c>
      <c r="R1410" s="278">
        <f t="shared" si="594"/>
        <v>839.25</v>
      </c>
      <c r="T1410" s="278">
        <v>199.75</v>
      </c>
      <c r="U1410" s="278">
        <f t="shared" si="597"/>
        <v>599.25</v>
      </c>
      <c r="V1410" s="278">
        <f t="shared" si="592"/>
        <v>240</v>
      </c>
      <c r="W1410" s="278"/>
      <c r="X1410" s="278">
        <f t="shared" si="595"/>
        <v>839.25</v>
      </c>
      <c r="Y1410" s="278">
        <f t="shared" si="596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91"/>
        <v>0</v>
      </c>
      <c r="N1411">
        <f t="shared" si="619"/>
        <v>0</v>
      </c>
      <c r="O1411">
        <f t="shared" si="618"/>
        <v>0</v>
      </c>
      <c r="Q1411" s="278">
        <f t="shared" si="593"/>
        <v>0</v>
      </c>
      <c r="R1411" s="278">
        <f t="shared" si="594"/>
        <v>0</v>
      </c>
      <c r="T1411" s="278"/>
      <c r="U1411" s="278">
        <f t="shared" si="597"/>
        <v>0</v>
      </c>
      <c r="V1411" s="278" t="b">
        <f t="shared" si="592"/>
        <v>0</v>
      </c>
      <c r="W1411" s="278"/>
      <c r="X1411" s="278">
        <f t="shared" si="595"/>
        <v>0</v>
      </c>
      <c r="Y1411" s="278">
        <f t="shared" si="596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4">O1412</f>
        <v>720</v>
      </c>
      <c r="J1412" s="234">
        <f t="shared" ref="J1412" si="635">I1412*1.23</f>
        <v>885.6</v>
      </c>
      <c r="K1412">
        <v>16</v>
      </c>
      <c r="L1412">
        <v>4</v>
      </c>
      <c r="M1412">
        <f t="shared" si="591"/>
        <v>560</v>
      </c>
      <c r="N1412">
        <f t="shared" si="619"/>
        <v>160</v>
      </c>
      <c r="O1412">
        <f t="shared" si="618"/>
        <v>720</v>
      </c>
      <c r="Q1412" s="278">
        <f t="shared" si="593"/>
        <v>903.1219512195122</v>
      </c>
      <c r="R1412" s="278">
        <f t="shared" si="594"/>
        <v>1110.8399999999999</v>
      </c>
      <c r="T1412" s="278">
        <v>290.27999999999997</v>
      </c>
      <c r="U1412" s="278">
        <f t="shared" si="597"/>
        <v>870.83999999999992</v>
      </c>
      <c r="V1412" s="278">
        <f t="shared" si="592"/>
        <v>240</v>
      </c>
      <c r="W1412" s="278"/>
      <c r="X1412" s="278">
        <f t="shared" si="595"/>
        <v>1110.8399999999999</v>
      </c>
      <c r="Y1412" s="278">
        <f t="shared" si="596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91"/>
        <v>0</v>
      </c>
      <c r="N1413">
        <f t="shared" si="619"/>
        <v>0</v>
      </c>
      <c r="O1413">
        <f t="shared" si="618"/>
        <v>0</v>
      </c>
      <c r="Q1413" s="278">
        <f t="shared" si="593"/>
        <v>0</v>
      </c>
      <c r="R1413" s="278">
        <f t="shared" si="594"/>
        <v>0</v>
      </c>
      <c r="T1413" s="278"/>
      <c r="U1413" s="278">
        <f t="shared" si="597"/>
        <v>0</v>
      </c>
      <c r="V1413" s="278" t="b">
        <f t="shared" si="592"/>
        <v>0</v>
      </c>
      <c r="W1413" s="278"/>
      <c r="X1413" s="278">
        <f t="shared" si="595"/>
        <v>0</v>
      </c>
      <c r="Y1413" s="278">
        <f t="shared" si="596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6">O1414</f>
        <v>300</v>
      </c>
      <c r="J1414" s="234">
        <f t="shared" ref="J1414" si="637">I1414*1.23</f>
        <v>369</v>
      </c>
      <c r="K1414">
        <v>4</v>
      </c>
      <c r="L1414">
        <v>4</v>
      </c>
      <c r="M1414">
        <f t="shared" ref="M1414:M1477" si="638">K1414*35</f>
        <v>140</v>
      </c>
      <c r="N1414">
        <f t="shared" si="619"/>
        <v>160</v>
      </c>
      <c r="O1414">
        <f t="shared" si="618"/>
        <v>300</v>
      </c>
      <c r="Q1414" s="278">
        <f t="shared" si="593"/>
        <v>416.21951219512198</v>
      </c>
      <c r="R1414" s="278">
        <f t="shared" si="594"/>
        <v>511.95000000000005</v>
      </c>
      <c r="T1414" s="278">
        <v>90.65</v>
      </c>
      <c r="U1414" s="278">
        <f t="shared" si="597"/>
        <v>271.95000000000005</v>
      </c>
      <c r="V1414" s="278">
        <f t="shared" ref="V1414:V1477" si="639">IF(U1414&gt;0,$AD$3*$AD$7)</f>
        <v>240</v>
      </c>
      <c r="W1414" s="278"/>
      <c r="X1414" s="278">
        <f t="shared" si="595"/>
        <v>511.95000000000005</v>
      </c>
      <c r="Y1414" s="278">
        <f t="shared" si="596"/>
        <v>416.21951219512198</v>
      </c>
      <c r="Z1414" s="276"/>
      <c r="AA1414" s="276"/>
    </row>
    <row r="1415" spans="1:27" ht="13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8"/>
        <v>0</v>
      </c>
      <c r="N1415">
        <f t="shared" si="619"/>
        <v>0</v>
      </c>
      <c r="O1415">
        <f t="shared" si="618"/>
        <v>0</v>
      </c>
      <c r="Q1415" s="278">
        <f t="shared" ref="Q1415:Q1478" si="640">R1415/1.23</f>
        <v>320.82926829268291</v>
      </c>
      <c r="R1415" s="278">
        <f t="shared" ref="R1415:R1478" si="641">X1415</f>
        <v>394.62</v>
      </c>
      <c r="T1415" s="278">
        <v>51.54</v>
      </c>
      <c r="U1415" s="278">
        <f t="shared" si="597"/>
        <v>154.62</v>
      </c>
      <c r="V1415" s="278">
        <f t="shared" si="639"/>
        <v>240</v>
      </c>
      <c r="W1415" s="278"/>
      <c r="X1415" s="278">
        <f t="shared" ref="X1415:X1478" si="642">V1415+U1415+W1415</f>
        <v>394.62</v>
      </c>
      <c r="Y1415" s="278">
        <f t="shared" ref="Y1415:Y1478" si="643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4">O1416</f>
        <v>280</v>
      </c>
      <c r="J1416" s="304">
        <f t="shared" ref="J1416:J1427" si="645">I1416*1.23</f>
        <v>344.4</v>
      </c>
      <c r="L1416" s="305">
        <v>1</v>
      </c>
      <c r="M1416" s="305">
        <f t="shared" si="638"/>
        <v>0</v>
      </c>
      <c r="N1416" s="305">
        <f t="shared" si="619"/>
        <v>280</v>
      </c>
      <c r="O1416" s="305">
        <f t="shared" si="618"/>
        <v>280</v>
      </c>
      <c r="Q1416" s="278">
        <f t="shared" si="640"/>
        <v>341.46341463414637</v>
      </c>
      <c r="R1416" s="278">
        <f t="shared" si="641"/>
        <v>420</v>
      </c>
      <c r="T1416" s="306"/>
      <c r="U1416" s="306">
        <f t="shared" ref="U1416:U1479" si="646">T1416*$AD$9</f>
        <v>0</v>
      </c>
      <c r="V1416" s="306" t="b">
        <f t="shared" si="639"/>
        <v>0</v>
      </c>
      <c r="W1416" s="306">
        <f t="shared" ref="W1416:W1427" si="647">G1416*$AD$4*$AD$7</f>
        <v>420</v>
      </c>
      <c r="X1416" s="306">
        <f t="shared" si="642"/>
        <v>420</v>
      </c>
      <c r="Y1416" s="278">
        <f t="shared" si="643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4"/>
        <v>40</v>
      </c>
      <c r="J1417" s="304">
        <f t="shared" si="645"/>
        <v>49.2</v>
      </c>
      <c r="L1417" s="305">
        <v>1</v>
      </c>
      <c r="M1417" s="305">
        <f t="shared" si="638"/>
        <v>0</v>
      </c>
      <c r="N1417" s="305">
        <f t="shared" si="619"/>
        <v>40</v>
      </c>
      <c r="O1417" s="305">
        <f t="shared" si="618"/>
        <v>40</v>
      </c>
      <c r="Q1417" s="278">
        <f t="shared" si="640"/>
        <v>48.780487804878049</v>
      </c>
      <c r="R1417" s="278">
        <f t="shared" si="641"/>
        <v>60</v>
      </c>
      <c r="T1417" s="306"/>
      <c r="U1417" s="306">
        <f t="shared" si="646"/>
        <v>0</v>
      </c>
      <c r="V1417" s="306" t="b">
        <f t="shared" si="639"/>
        <v>0</v>
      </c>
      <c r="W1417" s="306">
        <f t="shared" si="647"/>
        <v>60</v>
      </c>
      <c r="X1417" s="306">
        <f t="shared" si="642"/>
        <v>60</v>
      </c>
      <c r="Y1417" s="278">
        <f t="shared" si="643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4"/>
        <v>40</v>
      </c>
      <c r="J1418" s="304">
        <f t="shared" si="645"/>
        <v>49.2</v>
      </c>
      <c r="L1418" s="305">
        <v>1</v>
      </c>
      <c r="M1418" s="305">
        <f t="shared" si="638"/>
        <v>0</v>
      </c>
      <c r="N1418" s="305">
        <f t="shared" si="619"/>
        <v>40</v>
      </c>
      <c r="O1418" s="305">
        <f t="shared" si="618"/>
        <v>40</v>
      </c>
      <c r="Q1418" s="278">
        <f t="shared" si="640"/>
        <v>48.780487804878049</v>
      </c>
      <c r="R1418" s="278">
        <f t="shared" si="641"/>
        <v>60</v>
      </c>
      <c r="T1418" s="306"/>
      <c r="U1418" s="306">
        <f t="shared" si="646"/>
        <v>0</v>
      </c>
      <c r="V1418" s="306" t="b">
        <f t="shared" si="639"/>
        <v>0</v>
      </c>
      <c r="W1418" s="306">
        <f t="shared" si="647"/>
        <v>60</v>
      </c>
      <c r="X1418" s="306">
        <f t="shared" si="642"/>
        <v>60</v>
      </c>
      <c r="Y1418" s="278">
        <f t="shared" si="643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4"/>
        <v>40</v>
      </c>
      <c r="J1419" s="304">
        <f t="shared" si="645"/>
        <v>49.2</v>
      </c>
      <c r="L1419" s="305">
        <v>1</v>
      </c>
      <c r="M1419" s="305">
        <f t="shared" si="638"/>
        <v>0</v>
      </c>
      <c r="N1419" s="305">
        <f t="shared" si="619"/>
        <v>40</v>
      </c>
      <c r="O1419" s="305">
        <f t="shared" si="618"/>
        <v>40</v>
      </c>
      <c r="Q1419" s="278">
        <f t="shared" si="640"/>
        <v>48.780487804878049</v>
      </c>
      <c r="R1419" s="278">
        <f t="shared" si="641"/>
        <v>60</v>
      </c>
      <c r="T1419" s="306"/>
      <c r="U1419" s="306">
        <f t="shared" si="646"/>
        <v>0</v>
      </c>
      <c r="V1419" s="306" t="b">
        <f t="shared" si="639"/>
        <v>0</v>
      </c>
      <c r="W1419" s="306">
        <f t="shared" si="647"/>
        <v>60</v>
      </c>
      <c r="X1419" s="306">
        <f t="shared" si="642"/>
        <v>60</v>
      </c>
      <c r="Y1419" s="278">
        <f t="shared" si="643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4"/>
        <v>40</v>
      </c>
      <c r="J1420" s="304">
        <f t="shared" si="645"/>
        <v>49.2</v>
      </c>
      <c r="L1420" s="305">
        <v>1</v>
      </c>
      <c r="M1420" s="305">
        <f t="shared" si="638"/>
        <v>0</v>
      </c>
      <c r="N1420" s="305">
        <f t="shared" si="619"/>
        <v>40</v>
      </c>
      <c r="O1420" s="305">
        <f t="shared" si="618"/>
        <v>40</v>
      </c>
      <c r="Q1420" s="278">
        <f t="shared" si="640"/>
        <v>48.780487804878049</v>
      </c>
      <c r="R1420" s="278">
        <f t="shared" si="641"/>
        <v>60</v>
      </c>
      <c r="T1420" s="306"/>
      <c r="U1420" s="306">
        <f t="shared" si="646"/>
        <v>0</v>
      </c>
      <c r="V1420" s="306" t="b">
        <f t="shared" si="639"/>
        <v>0</v>
      </c>
      <c r="W1420" s="306">
        <f t="shared" si="647"/>
        <v>60</v>
      </c>
      <c r="X1420" s="306">
        <f t="shared" si="642"/>
        <v>60</v>
      </c>
      <c r="Y1420" s="278">
        <f t="shared" si="643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4"/>
        <v>40</v>
      </c>
      <c r="J1421" s="304">
        <f t="shared" si="645"/>
        <v>49.2</v>
      </c>
      <c r="L1421" s="305">
        <v>1</v>
      </c>
      <c r="M1421" s="305">
        <f t="shared" si="638"/>
        <v>0</v>
      </c>
      <c r="N1421" s="305">
        <f t="shared" si="619"/>
        <v>40</v>
      </c>
      <c r="O1421" s="305">
        <f t="shared" si="618"/>
        <v>40</v>
      </c>
      <c r="Q1421" s="278">
        <f t="shared" si="640"/>
        <v>48.780487804878049</v>
      </c>
      <c r="R1421" s="278">
        <f t="shared" si="641"/>
        <v>60</v>
      </c>
      <c r="T1421" s="306"/>
      <c r="U1421" s="306">
        <f t="shared" si="646"/>
        <v>0</v>
      </c>
      <c r="V1421" s="306" t="b">
        <f t="shared" si="639"/>
        <v>0</v>
      </c>
      <c r="W1421" s="306">
        <f t="shared" si="647"/>
        <v>60</v>
      </c>
      <c r="X1421" s="306">
        <f t="shared" si="642"/>
        <v>60</v>
      </c>
      <c r="Y1421" s="278">
        <f t="shared" si="643"/>
        <v>48.780487804878049</v>
      </c>
      <c r="Z1421" s="276"/>
      <c r="AA1421" s="276"/>
    </row>
    <row r="1422" spans="1:27" s="305" customFormat="1" ht="13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4"/>
        <v>40</v>
      </c>
      <c r="J1422" s="304">
        <f t="shared" si="645"/>
        <v>49.2</v>
      </c>
      <c r="L1422" s="305">
        <v>1</v>
      </c>
      <c r="M1422" s="305">
        <f t="shared" si="638"/>
        <v>0</v>
      </c>
      <c r="N1422" s="305">
        <f t="shared" si="619"/>
        <v>40</v>
      </c>
      <c r="O1422" s="305">
        <f t="shared" si="618"/>
        <v>40</v>
      </c>
      <c r="Q1422" s="278">
        <f t="shared" si="640"/>
        <v>48.780487804878049</v>
      </c>
      <c r="R1422" s="278">
        <f t="shared" si="641"/>
        <v>60</v>
      </c>
      <c r="T1422" s="306"/>
      <c r="U1422" s="306">
        <f t="shared" si="646"/>
        <v>0</v>
      </c>
      <c r="V1422" s="306" t="b">
        <f t="shared" si="639"/>
        <v>0</v>
      </c>
      <c r="W1422" s="306">
        <f t="shared" si="647"/>
        <v>60</v>
      </c>
      <c r="X1422" s="306">
        <f t="shared" si="642"/>
        <v>60</v>
      </c>
      <c r="Y1422" s="278">
        <f t="shared" si="643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4"/>
        <v>200</v>
      </c>
      <c r="J1423" s="304">
        <f t="shared" si="645"/>
        <v>246</v>
      </c>
      <c r="L1423" s="305">
        <v>1</v>
      </c>
      <c r="M1423" s="305">
        <f t="shared" si="638"/>
        <v>0</v>
      </c>
      <c r="N1423" s="305">
        <f t="shared" si="619"/>
        <v>200</v>
      </c>
      <c r="O1423" s="305">
        <f t="shared" si="618"/>
        <v>200</v>
      </c>
      <c r="Q1423" s="278">
        <f t="shared" si="640"/>
        <v>243.90243902439025</v>
      </c>
      <c r="R1423" s="278">
        <f t="shared" si="641"/>
        <v>300</v>
      </c>
      <c r="T1423" s="306"/>
      <c r="U1423" s="306">
        <f t="shared" si="646"/>
        <v>0</v>
      </c>
      <c r="V1423" s="306" t="b">
        <f t="shared" si="639"/>
        <v>0</v>
      </c>
      <c r="W1423" s="306">
        <f t="shared" si="647"/>
        <v>300</v>
      </c>
      <c r="X1423" s="306">
        <f t="shared" si="642"/>
        <v>300</v>
      </c>
      <c r="Y1423" s="278">
        <f t="shared" si="643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4"/>
        <v>40</v>
      </c>
      <c r="J1424" s="304">
        <f t="shared" si="645"/>
        <v>49.2</v>
      </c>
      <c r="L1424" s="305">
        <v>1</v>
      </c>
      <c r="M1424" s="305">
        <f t="shared" si="638"/>
        <v>0</v>
      </c>
      <c r="N1424" s="305">
        <f t="shared" si="619"/>
        <v>40</v>
      </c>
      <c r="O1424" s="305">
        <f t="shared" si="618"/>
        <v>40</v>
      </c>
      <c r="Q1424" s="278">
        <f t="shared" si="640"/>
        <v>48.780487804878049</v>
      </c>
      <c r="R1424" s="278">
        <f t="shared" si="641"/>
        <v>60</v>
      </c>
      <c r="T1424" s="306"/>
      <c r="U1424" s="306">
        <f t="shared" si="646"/>
        <v>0</v>
      </c>
      <c r="V1424" s="306" t="b">
        <f t="shared" si="639"/>
        <v>0</v>
      </c>
      <c r="W1424" s="306">
        <f t="shared" si="647"/>
        <v>60</v>
      </c>
      <c r="X1424" s="306">
        <f t="shared" si="642"/>
        <v>60</v>
      </c>
      <c r="Y1424" s="278">
        <f t="shared" si="643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4"/>
        <v>40</v>
      </c>
      <c r="J1425" s="304">
        <f t="shared" si="645"/>
        <v>49.2</v>
      </c>
      <c r="L1425" s="305">
        <v>1</v>
      </c>
      <c r="M1425" s="305">
        <f t="shared" si="638"/>
        <v>0</v>
      </c>
      <c r="N1425" s="305">
        <f t="shared" si="619"/>
        <v>40</v>
      </c>
      <c r="O1425" s="305">
        <f t="shared" si="618"/>
        <v>40</v>
      </c>
      <c r="Q1425" s="278">
        <f t="shared" si="640"/>
        <v>48.780487804878049</v>
      </c>
      <c r="R1425" s="278">
        <f t="shared" si="641"/>
        <v>60</v>
      </c>
      <c r="T1425" s="306"/>
      <c r="U1425" s="306">
        <f t="shared" si="646"/>
        <v>0</v>
      </c>
      <c r="V1425" s="306" t="b">
        <f t="shared" si="639"/>
        <v>0</v>
      </c>
      <c r="W1425" s="306">
        <f t="shared" si="647"/>
        <v>60</v>
      </c>
      <c r="X1425" s="306">
        <f t="shared" si="642"/>
        <v>60</v>
      </c>
      <c r="Y1425" s="278">
        <f t="shared" si="643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4"/>
        <v>40</v>
      </c>
      <c r="J1426" s="304">
        <f t="shared" si="645"/>
        <v>49.2</v>
      </c>
      <c r="L1426" s="305">
        <v>1</v>
      </c>
      <c r="M1426" s="305">
        <f t="shared" si="638"/>
        <v>0</v>
      </c>
      <c r="N1426" s="305">
        <f t="shared" si="619"/>
        <v>40</v>
      </c>
      <c r="O1426" s="305">
        <f t="shared" si="618"/>
        <v>40</v>
      </c>
      <c r="Q1426" s="278">
        <f t="shared" si="640"/>
        <v>48.780487804878049</v>
      </c>
      <c r="R1426" s="278">
        <f t="shared" si="641"/>
        <v>60</v>
      </c>
      <c r="T1426" s="306"/>
      <c r="U1426" s="306">
        <f t="shared" si="646"/>
        <v>0</v>
      </c>
      <c r="V1426" s="306" t="b">
        <f t="shared" si="639"/>
        <v>0</v>
      </c>
      <c r="W1426" s="306">
        <f t="shared" si="647"/>
        <v>60</v>
      </c>
      <c r="X1426" s="306">
        <f t="shared" si="642"/>
        <v>60</v>
      </c>
      <c r="Y1426" s="278">
        <f t="shared" si="643"/>
        <v>48.780487804878049</v>
      </c>
      <c r="Z1426" s="276"/>
      <c r="AA1426" s="276"/>
    </row>
    <row r="1427" spans="1:27" s="331" customFormat="1" ht="15.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4"/>
        <v>40</v>
      </c>
      <c r="J1427" s="304">
        <f t="shared" si="645"/>
        <v>49.2</v>
      </c>
      <c r="K1427" s="305"/>
      <c r="L1427" s="305">
        <v>1</v>
      </c>
      <c r="M1427" s="305">
        <f t="shared" si="638"/>
        <v>0</v>
      </c>
      <c r="N1427" s="305">
        <f t="shared" si="619"/>
        <v>40</v>
      </c>
      <c r="O1427" s="305">
        <f t="shared" si="618"/>
        <v>40</v>
      </c>
      <c r="Q1427" s="278">
        <f t="shared" si="640"/>
        <v>48.780487804878049</v>
      </c>
      <c r="R1427" s="278">
        <f t="shared" si="641"/>
        <v>60</v>
      </c>
      <c r="T1427" s="332"/>
      <c r="U1427" s="306">
        <f t="shared" si="646"/>
        <v>0</v>
      </c>
      <c r="V1427" s="306" t="b">
        <f t="shared" si="639"/>
        <v>0</v>
      </c>
      <c r="W1427" s="306">
        <f t="shared" si="647"/>
        <v>60</v>
      </c>
      <c r="X1427" s="306">
        <f t="shared" si="642"/>
        <v>60</v>
      </c>
      <c r="Y1427" s="278">
        <f t="shared" si="643"/>
        <v>48.780487804878049</v>
      </c>
      <c r="Z1427" s="276"/>
      <c r="AA1427" s="276"/>
    </row>
    <row r="1428" spans="1:27" ht="16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  <c r="T1428" s="278"/>
      <c r="U1428" s="278">
        <f t="shared" si="646"/>
        <v>0</v>
      </c>
      <c r="V1428" s="278" t="b">
        <f t="shared" si="639"/>
        <v>0</v>
      </c>
      <c r="W1428" s="278"/>
      <c r="X1428" s="278">
        <f t="shared" si="642"/>
        <v>0</v>
      </c>
      <c r="Y1428" s="278">
        <f t="shared" si="643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8">O1429</f>
        <v>1000</v>
      </c>
      <c r="J1429" s="234">
        <f t="shared" ref="J1429" si="649">I1429*1.23</f>
        <v>1230</v>
      </c>
      <c r="K1429">
        <v>24</v>
      </c>
      <c r="L1429">
        <v>4</v>
      </c>
      <c r="M1429">
        <f t="shared" si="638"/>
        <v>840</v>
      </c>
      <c r="N1429">
        <f t="shared" si="619"/>
        <v>160</v>
      </c>
      <c r="O1429">
        <f t="shared" si="618"/>
        <v>1000</v>
      </c>
      <c r="Q1429" s="278">
        <f t="shared" si="640"/>
        <v>1236.7317073170732</v>
      </c>
      <c r="R1429" s="278">
        <f t="shared" si="641"/>
        <v>1521.18</v>
      </c>
      <c r="T1429" s="278">
        <v>427.06</v>
      </c>
      <c r="U1429" s="278">
        <f t="shared" si="646"/>
        <v>1281.18</v>
      </c>
      <c r="V1429" s="278">
        <f t="shared" si="639"/>
        <v>240</v>
      </c>
      <c r="W1429" s="278"/>
      <c r="X1429" s="278">
        <f t="shared" si="642"/>
        <v>1521.18</v>
      </c>
      <c r="Y1429" s="278">
        <f t="shared" si="643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8"/>
        <v>0</v>
      </c>
      <c r="N1430">
        <f t="shared" si="619"/>
        <v>0</v>
      </c>
      <c r="O1430">
        <f t="shared" si="618"/>
        <v>0</v>
      </c>
      <c r="Q1430" s="278">
        <f t="shared" si="640"/>
        <v>0</v>
      </c>
      <c r="R1430" s="278">
        <f t="shared" si="641"/>
        <v>0</v>
      </c>
      <c r="T1430" s="278"/>
      <c r="U1430" s="278">
        <f t="shared" si="646"/>
        <v>0</v>
      </c>
      <c r="V1430" s="278" t="b">
        <f t="shared" si="639"/>
        <v>0</v>
      </c>
      <c r="W1430" s="278"/>
      <c r="X1430" s="278">
        <f t="shared" si="642"/>
        <v>0</v>
      </c>
      <c r="Y1430" s="278">
        <f t="shared" si="643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50">O1431</f>
        <v>1000</v>
      </c>
      <c r="J1431" s="234">
        <f t="shared" ref="J1431" si="651">I1431*1.23</f>
        <v>1230</v>
      </c>
      <c r="K1431">
        <v>24</v>
      </c>
      <c r="L1431">
        <v>4</v>
      </c>
      <c r="M1431">
        <f t="shared" si="638"/>
        <v>840</v>
      </c>
      <c r="N1431">
        <f t="shared" si="619"/>
        <v>160</v>
      </c>
      <c r="O1431">
        <f t="shared" si="618"/>
        <v>1000</v>
      </c>
      <c r="Q1431" s="278">
        <f t="shared" si="640"/>
        <v>1236.7317073170732</v>
      </c>
      <c r="R1431" s="278">
        <f t="shared" si="641"/>
        <v>1521.18</v>
      </c>
      <c r="T1431" s="278">
        <v>427.06</v>
      </c>
      <c r="U1431" s="278">
        <f t="shared" si="646"/>
        <v>1281.18</v>
      </c>
      <c r="V1431" s="278">
        <f t="shared" si="639"/>
        <v>240</v>
      </c>
      <c r="W1431" s="278"/>
      <c r="X1431" s="278">
        <f t="shared" si="642"/>
        <v>1521.18</v>
      </c>
      <c r="Y1431" s="278">
        <f t="shared" si="643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8"/>
        <v>0</v>
      </c>
      <c r="N1432">
        <f t="shared" si="619"/>
        <v>0</v>
      </c>
      <c r="O1432">
        <f t="shared" si="618"/>
        <v>0</v>
      </c>
      <c r="Q1432" s="278">
        <f t="shared" si="640"/>
        <v>0</v>
      </c>
      <c r="R1432" s="278">
        <f t="shared" si="641"/>
        <v>0</v>
      </c>
      <c r="T1432" s="278"/>
      <c r="U1432" s="278">
        <f t="shared" si="646"/>
        <v>0</v>
      </c>
      <c r="V1432" s="278" t="b">
        <f t="shared" si="639"/>
        <v>0</v>
      </c>
      <c r="W1432" s="278"/>
      <c r="X1432" s="278">
        <f t="shared" si="642"/>
        <v>0</v>
      </c>
      <c r="Y1432" s="278">
        <f t="shared" si="643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52">O1433</f>
        <v>1000</v>
      </c>
      <c r="J1433" s="234">
        <f t="shared" ref="J1433" si="653">I1433*1.23</f>
        <v>1230</v>
      </c>
      <c r="K1433">
        <v>24</v>
      </c>
      <c r="L1433">
        <v>4</v>
      </c>
      <c r="M1433">
        <f t="shared" si="638"/>
        <v>840</v>
      </c>
      <c r="N1433">
        <f t="shared" si="619"/>
        <v>160</v>
      </c>
      <c r="O1433">
        <f t="shared" si="618"/>
        <v>1000</v>
      </c>
      <c r="Q1433" s="278">
        <f t="shared" si="640"/>
        <v>615.12195121951208</v>
      </c>
      <c r="R1433" s="278">
        <f t="shared" si="641"/>
        <v>756.59999999999991</v>
      </c>
      <c r="T1433" s="278">
        <v>172.2</v>
      </c>
      <c r="U1433" s="278">
        <f t="shared" si="646"/>
        <v>516.59999999999991</v>
      </c>
      <c r="V1433" s="278">
        <f t="shared" si="639"/>
        <v>240</v>
      </c>
      <c r="W1433" s="278"/>
      <c r="X1433" s="278">
        <f t="shared" si="642"/>
        <v>756.59999999999991</v>
      </c>
      <c r="Y1433" s="278">
        <f t="shared" si="643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8"/>
        <v>0</v>
      </c>
      <c r="N1434">
        <f t="shared" si="619"/>
        <v>0</v>
      </c>
      <c r="O1434">
        <f t="shared" si="618"/>
        <v>0</v>
      </c>
      <c r="Q1434" s="278">
        <f t="shared" si="640"/>
        <v>355.92682926829269</v>
      </c>
      <c r="R1434" s="278">
        <f t="shared" si="641"/>
        <v>437.79</v>
      </c>
      <c r="T1434" s="278">
        <v>65.930000000000007</v>
      </c>
      <c r="U1434" s="278">
        <f t="shared" si="646"/>
        <v>197.79000000000002</v>
      </c>
      <c r="V1434" s="278">
        <f t="shared" si="639"/>
        <v>240</v>
      </c>
      <c r="W1434" s="278"/>
      <c r="X1434" s="278">
        <f t="shared" si="642"/>
        <v>437.79</v>
      </c>
      <c r="Y1434" s="278">
        <f t="shared" si="643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4">O1435</f>
        <v>1000</v>
      </c>
      <c r="J1435" s="234">
        <f t="shared" ref="J1435" si="655">I1435*1.23</f>
        <v>1230</v>
      </c>
      <c r="K1435">
        <v>24</v>
      </c>
      <c r="L1435">
        <v>4</v>
      </c>
      <c r="M1435">
        <f t="shared" si="638"/>
        <v>840</v>
      </c>
      <c r="N1435">
        <f t="shared" si="619"/>
        <v>160</v>
      </c>
      <c r="O1435">
        <f t="shared" si="618"/>
        <v>1000</v>
      </c>
      <c r="Q1435" s="278">
        <f t="shared" si="640"/>
        <v>1236.7317073170732</v>
      </c>
      <c r="R1435" s="278">
        <f t="shared" si="641"/>
        <v>1521.18</v>
      </c>
      <c r="T1435" s="278">
        <v>427.06</v>
      </c>
      <c r="U1435" s="278">
        <f t="shared" si="646"/>
        <v>1281.18</v>
      </c>
      <c r="V1435" s="278">
        <f t="shared" si="639"/>
        <v>240</v>
      </c>
      <c r="W1435" s="278"/>
      <c r="X1435" s="278">
        <f t="shared" si="642"/>
        <v>1521.18</v>
      </c>
      <c r="Y1435" s="278">
        <f t="shared" si="643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8"/>
        <v>0</v>
      </c>
      <c r="N1436">
        <f t="shared" si="619"/>
        <v>0</v>
      </c>
      <c r="O1436">
        <f t="shared" si="618"/>
        <v>0</v>
      </c>
      <c r="Q1436" s="278">
        <f t="shared" si="640"/>
        <v>0</v>
      </c>
      <c r="R1436" s="278">
        <f t="shared" si="641"/>
        <v>0</v>
      </c>
      <c r="T1436" s="278"/>
      <c r="U1436" s="278">
        <f t="shared" si="646"/>
        <v>0</v>
      </c>
      <c r="V1436" s="278" t="b">
        <f t="shared" si="639"/>
        <v>0</v>
      </c>
      <c r="W1436" s="278"/>
      <c r="X1436" s="278">
        <f t="shared" si="642"/>
        <v>0</v>
      </c>
      <c r="Y1436" s="278">
        <f t="shared" si="643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6">O1437</f>
        <v>440</v>
      </c>
      <c r="J1437" s="234">
        <f t="shared" ref="J1437" si="657">I1437*1.23</f>
        <v>541.20000000000005</v>
      </c>
      <c r="K1437">
        <v>8</v>
      </c>
      <c r="L1437">
        <v>4</v>
      </c>
      <c r="M1437">
        <f t="shared" si="638"/>
        <v>280</v>
      </c>
      <c r="N1437">
        <f t="shared" si="619"/>
        <v>160</v>
      </c>
      <c r="O1437">
        <f t="shared" si="618"/>
        <v>440</v>
      </c>
      <c r="Q1437" s="278">
        <f t="shared" si="640"/>
        <v>275.51219512195121</v>
      </c>
      <c r="R1437" s="278">
        <f t="shared" si="641"/>
        <v>338.88</v>
      </c>
      <c r="T1437" s="278">
        <v>32.96</v>
      </c>
      <c r="U1437" s="278">
        <f t="shared" si="646"/>
        <v>98.88</v>
      </c>
      <c r="V1437" s="278">
        <f t="shared" si="639"/>
        <v>240</v>
      </c>
      <c r="W1437" s="278"/>
      <c r="X1437" s="278">
        <f t="shared" si="642"/>
        <v>338.88</v>
      </c>
      <c r="Y1437" s="278">
        <f t="shared" si="643"/>
        <v>275.51219512195121</v>
      </c>
      <c r="Z1437" s="276"/>
      <c r="AA1437" s="276"/>
    </row>
    <row r="1438" spans="1:27" s="6" customFormat="1" ht="16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8"/>
        <v>0</v>
      </c>
      <c r="N1438">
        <f t="shared" si="619"/>
        <v>0</v>
      </c>
      <c r="O1438">
        <f t="shared" si="618"/>
        <v>0</v>
      </c>
      <c r="Q1438" s="278">
        <f t="shared" si="640"/>
        <v>260.82926829268291</v>
      </c>
      <c r="R1438" s="278">
        <f t="shared" si="641"/>
        <v>320.82</v>
      </c>
      <c r="T1438" s="278">
        <v>26.94</v>
      </c>
      <c r="U1438" s="278">
        <f t="shared" si="646"/>
        <v>80.820000000000007</v>
      </c>
      <c r="V1438" s="278">
        <f t="shared" si="639"/>
        <v>240</v>
      </c>
      <c r="W1438" s="278"/>
      <c r="X1438" s="278">
        <f t="shared" si="642"/>
        <v>320.82</v>
      </c>
      <c r="Y1438" s="278">
        <f t="shared" si="643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  <c r="T1439" s="278"/>
      <c r="U1439" s="278">
        <f t="shared" si="646"/>
        <v>0</v>
      </c>
      <c r="V1439" s="278" t="b">
        <f t="shared" si="639"/>
        <v>0</v>
      </c>
      <c r="W1439" s="278"/>
      <c r="X1439" s="278">
        <f t="shared" si="642"/>
        <v>0</v>
      </c>
      <c r="Y1439" s="278">
        <f t="shared" si="643"/>
        <v>0</v>
      </c>
      <c r="Z1439" s="276"/>
      <c r="AA1439" s="276"/>
    </row>
    <row r="1440" spans="1:27" ht="13" thickBot="1">
      <c r="A1440" s="1093" t="s">
        <v>2073</v>
      </c>
      <c r="B1440" s="1094" t="s">
        <v>2074</v>
      </c>
      <c r="C1440" s="68"/>
      <c r="D1440" s="1097" t="s">
        <v>2075</v>
      </c>
      <c r="E1440" s="1097" t="s">
        <v>2076</v>
      </c>
      <c r="F1440" s="1093" t="s">
        <v>43</v>
      </c>
      <c r="G1440" s="1093">
        <v>1</v>
      </c>
      <c r="H1440" s="1097" t="s">
        <v>2077</v>
      </c>
      <c r="I1440" s="233">
        <f t="shared" ref="I1440" si="658">O1440</f>
        <v>440</v>
      </c>
      <c r="J1440" s="234">
        <f t="shared" ref="J1440" si="659">I1440*1.23</f>
        <v>541.20000000000005</v>
      </c>
      <c r="K1440">
        <v>8</v>
      </c>
      <c r="L1440">
        <v>4</v>
      </c>
      <c r="M1440">
        <f t="shared" si="638"/>
        <v>280</v>
      </c>
      <c r="N1440">
        <f t="shared" si="619"/>
        <v>160</v>
      </c>
      <c r="O1440">
        <f t="shared" si="618"/>
        <v>440</v>
      </c>
      <c r="Q1440" s="278">
        <f t="shared" si="640"/>
        <v>465.1219512195122</v>
      </c>
      <c r="R1440" s="278">
        <f t="shared" si="641"/>
        <v>572.1</v>
      </c>
      <c r="T1440" s="278">
        <v>110.7</v>
      </c>
      <c r="U1440" s="278">
        <f t="shared" si="646"/>
        <v>332.1</v>
      </c>
      <c r="V1440" s="278">
        <f t="shared" si="639"/>
        <v>240</v>
      </c>
      <c r="W1440" s="278"/>
      <c r="X1440" s="278">
        <f t="shared" si="642"/>
        <v>572.1</v>
      </c>
      <c r="Y1440" s="278">
        <f t="shared" si="643"/>
        <v>465.1219512195122</v>
      </c>
      <c r="Z1440" s="276"/>
      <c r="AA1440" s="276"/>
    </row>
    <row r="1441" spans="1:27" ht="13" thickBot="1">
      <c r="A1441" s="1093"/>
      <c r="B1441" s="1095"/>
      <c r="C1441" s="10"/>
      <c r="D1441" s="1097"/>
      <c r="E1441" s="1097"/>
      <c r="F1441" s="1093"/>
      <c r="G1441" s="1093"/>
      <c r="H1441" s="1097"/>
      <c r="I1441" s="233"/>
      <c r="J1441" s="234"/>
      <c r="M1441">
        <f t="shared" si="638"/>
        <v>0</v>
      </c>
      <c r="N1441">
        <f t="shared" si="619"/>
        <v>0</v>
      </c>
      <c r="Q1441" s="278">
        <f t="shared" si="640"/>
        <v>0</v>
      </c>
      <c r="R1441" s="278">
        <f t="shared" si="641"/>
        <v>0</v>
      </c>
      <c r="T1441" s="278"/>
      <c r="U1441" s="278">
        <f t="shared" si="646"/>
        <v>0</v>
      </c>
      <c r="V1441" s="278" t="b">
        <f t="shared" si="639"/>
        <v>0</v>
      </c>
      <c r="W1441" s="278"/>
      <c r="X1441" s="278">
        <f t="shared" si="642"/>
        <v>0</v>
      </c>
      <c r="Y1441" s="278">
        <f t="shared" si="643"/>
        <v>0</v>
      </c>
      <c r="Z1441" s="276"/>
      <c r="AA1441" s="276"/>
    </row>
    <row r="1442" spans="1:27" ht="13" thickBot="1">
      <c r="A1442" s="1093"/>
      <c r="B1442" s="1096"/>
      <c r="C1442" s="117"/>
      <c r="D1442" s="1097"/>
      <c r="E1442" s="1097"/>
      <c r="F1442" s="1093"/>
      <c r="G1442" s="1093"/>
      <c r="H1442" s="1097"/>
      <c r="I1442" s="233"/>
      <c r="J1442" s="234"/>
      <c r="M1442">
        <f t="shared" si="638"/>
        <v>0</v>
      </c>
      <c r="N1442">
        <f t="shared" si="619"/>
        <v>0</v>
      </c>
      <c r="Q1442" s="278">
        <f t="shared" si="640"/>
        <v>0</v>
      </c>
      <c r="R1442" s="278">
        <f t="shared" si="641"/>
        <v>0</v>
      </c>
      <c r="T1442" s="278"/>
      <c r="U1442" s="278">
        <f t="shared" si="646"/>
        <v>0</v>
      </c>
      <c r="V1442" s="278" t="b">
        <f t="shared" si="639"/>
        <v>0</v>
      </c>
      <c r="W1442" s="278"/>
      <c r="X1442" s="278">
        <f t="shared" si="642"/>
        <v>0</v>
      </c>
      <c r="Y1442" s="278">
        <f t="shared" si="643"/>
        <v>0</v>
      </c>
      <c r="Z1442" s="276"/>
      <c r="AA1442" s="276"/>
    </row>
    <row r="1443" spans="1:27" ht="15.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  <c r="T1443" s="278"/>
      <c r="U1443" s="278">
        <f t="shared" si="646"/>
        <v>0</v>
      </c>
      <c r="V1443" s="278" t="b">
        <f t="shared" si="639"/>
        <v>0</v>
      </c>
      <c r="W1443" s="278">
        <f>G1443*$AD$4*$AD$7</f>
        <v>0</v>
      </c>
      <c r="X1443" s="278">
        <f t="shared" si="642"/>
        <v>0</v>
      </c>
      <c r="Y1443" s="278">
        <f t="shared" si="643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8"/>
        <v>0</v>
      </c>
      <c r="N1444" s="305">
        <f>L1444*P1444*40</f>
        <v>200</v>
      </c>
      <c r="O1444" s="305">
        <f t="shared" si="618"/>
        <v>200</v>
      </c>
      <c r="P1444" s="305">
        <v>5</v>
      </c>
      <c r="Q1444" s="278">
        <f t="shared" si="640"/>
        <v>292.6829268292683</v>
      </c>
      <c r="R1444" s="278">
        <f t="shared" si="641"/>
        <v>360</v>
      </c>
      <c r="T1444" s="306"/>
      <c r="U1444" s="306">
        <f t="shared" si="646"/>
        <v>0</v>
      </c>
      <c r="V1444" s="306" t="b">
        <f t="shared" si="639"/>
        <v>0</v>
      </c>
      <c r="W1444" s="306">
        <f>G1444*$AD$4*$AD$7</f>
        <v>360</v>
      </c>
      <c r="X1444" s="306">
        <f t="shared" si="642"/>
        <v>360</v>
      </c>
      <c r="Y1444" s="278">
        <f t="shared" si="643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8"/>
        <v>0</v>
      </c>
      <c r="N1445" s="305">
        <f>L1445*P1445*40</f>
        <v>120</v>
      </c>
      <c r="O1445" s="305">
        <f t="shared" si="618"/>
        <v>120</v>
      </c>
      <c r="P1445" s="305">
        <v>3</v>
      </c>
      <c r="Q1445" s="278">
        <f t="shared" si="640"/>
        <v>195.1219512195122</v>
      </c>
      <c r="R1445" s="278">
        <f t="shared" si="641"/>
        <v>240</v>
      </c>
      <c r="T1445" s="306"/>
      <c r="U1445" s="306">
        <f t="shared" si="646"/>
        <v>0</v>
      </c>
      <c r="V1445" s="306" t="b">
        <f t="shared" si="639"/>
        <v>0</v>
      </c>
      <c r="W1445" s="306">
        <f>G1445*$AD$4*$AD$7</f>
        <v>240</v>
      </c>
      <c r="X1445" s="306">
        <f t="shared" si="642"/>
        <v>240</v>
      </c>
      <c r="Y1445" s="278">
        <f t="shared" si="643"/>
        <v>195.1219512195122</v>
      </c>
      <c r="Z1445" s="276"/>
      <c r="AA1445" s="276"/>
    </row>
    <row r="1446" spans="1:27" s="305" customFormat="1" ht="2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8"/>
        <v>0</v>
      </c>
      <c r="Q1446" s="278">
        <f t="shared" si="640"/>
        <v>146.34146341463415</v>
      </c>
      <c r="R1446" s="278">
        <f t="shared" si="641"/>
        <v>180</v>
      </c>
      <c r="T1446" s="306"/>
      <c r="U1446" s="306">
        <f t="shared" si="646"/>
        <v>0</v>
      </c>
      <c r="V1446" s="306" t="b">
        <f t="shared" si="639"/>
        <v>0</v>
      </c>
      <c r="W1446" s="306">
        <f>G1446*$AD$4*$AD$7</f>
        <v>180</v>
      </c>
      <c r="X1446" s="306">
        <f t="shared" si="642"/>
        <v>180</v>
      </c>
      <c r="Y1446" s="278">
        <f t="shared" si="643"/>
        <v>146.34146341463415</v>
      </c>
      <c r="Z1446" s="276"/>
      <c r="AA1446" s="276"/>
    </row>
    <row r="1447" spans="1:27" ht="16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  <c r="T1447" s="278"/>
      <c r="U1447" s="278">
        <f t="shared" si="646"/>
        <v>0</v>
      </c>
      <c r="V1447" s="278" t="b">
        <f t="shared" si="639"/>
        <v>0</v>
      </c>
      <c r="W1447" s="278">
        <f>G1447*$AD$4*$AD$7</f>
        <v>0</v>
      </c>
      <c r="X1447" s="278">
        <f t="shared" si="642"/>
        <v>0</v>
      </c>
      <c r="Y1447" s="278">
        <f t="shared" si="643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60">O1448</f>
        <v>440</v>
      </c>
      <c r="J1448" s="234">
        <f t="shared" ref="J1448" si="661">I1448*1.23</f>
        <v>541.20000000000005</v>
      </c>
      <c r="K1448">
        <v>8</v>
      </c>
      <c r="L1448">
        <v>4</v>
      </c>
      <c r="M1448">
        <f t="shared" si="638"/>
        <v>280</v>
      </c>
      <c r="N1448">
        <f t="shared" si="619"/>
        <v>160</v>
      </c>
      <c r="O1448">
        <f t="shared" si="618"/>
        <v>440</v>
      </c>
      <c r="Q1448" s="278">
        <f t="shared" si="640"/>
        <v>326.21951219512198</v>
      </c>
      <c r="R1448" s="278">
        <f t="shared" si="641"/>
        <v>401.25</v>
      </c>
      <c r="T1448" s="278">
        <v>53.75</v>
      </c>
      <c r="U1448" s="278">
        <f t="shared" si="646"/>
        <v>161.25</v>
      </c>
      <c r="V1448" s="278">
        <f t="shared" si="639"/>
        <v>240</v>
      </c>
      <c r="W1448" s="278"/>
      <c r="X1448" s="278">
        <f t="shared" si="642"/>
        <v>401.25</v>
      </c>
      <c r="Y1448" s="278">
        <f t="shared" si="643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8"/>
        <v>0</v>
      </c>
      <c r="N1449">
        <f t="shared" si="619"/>
        <v>0</v>
      </c>
      <c r="O1449">
        <f t="shared" si="618"/>
        <v>0</v>
      </c>
      <c r="Q1449" s="278">
        <f t="shared" si="640"/>
        <v>367.92682926829264</v>
      </c>
      <c r="R1449" s="278">
        <f t="shared" si="641"/>
        <v>452.54999999999995</v>
      </c>
      <c r="T1449" s="278">
        <v>70.849999999999994</v>
      </c>
      <c r="U1449" s="278">
        <f t="shared" si="646"/>
        <v>212.54999999999998</v>
      </c>
      <c r="V1449" s="278">
        <f t="shared" si="639"/>
        <v>240</v>
      </c>
      <c r="W1449" s="278"/>
      <c r="X1449" s="278">
        <f t="shared" si="642"/>
        <v>452.54999999999995</v>
      </c>
      <c r="Y1449" s="278">
        <f t="shared" si="643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8"/>
        <v>0</v>
      </c>
      <c r="N1450">
        <f t="shared" si="619"/>
        <v>0</v>
      </c>
      <c r="O1450">
        <f t="shared" si="618"/>
        <v>0</v>
      </c>
      <c r="Q1450" s="278">
        <f t="shared" si="640"/>
        <v>0</v>
      </c>
      <c r="R1450" s="278">
        <f t="shared" si="641"/>
        <v>0</v>
      </c>
      <c r="T1450" s="278"/>
      <c r="U1450" s="278">
        <f t="shared" si="646"/>
        <v>0</v>
      </c>
      <c r="V1450" s="278" t="b">
        <f t="shared" si="639"/>
        <v>0</v>
      </c>
      <c r="W1450" s="278"/>
      <c r="X1450" s="278">
        <f t="shared" si="642"/>
        <v>0</v>
      </c>
      <c r="Y1450" s="278">
        <f t="shared" si="643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62">O1451</f>
        <v>300</v>
      </c>
      <c r="J1451" s="234">
        <f t="shared" ref="J1451" si="663">I1451*1.23</f>
        <v>369</v>
      </c>
      <c r="K1451">
        <v>4</v>
      </c>
      <c r="L1451">
        <v>4</v>
      </c>
      <c r="M1451">
        <f t="shared" si="638"/>
        <v>140</v>
      </c>
      <c r="N1451">
        <f t="shared" si="619"/>
        <v>160</v>
      </c>
      <c r="O1451">
        <f t="shared" si="618"/>
        <v>300</v>
      </c>
      <c r="Q1451" s="278">
        <f t="shared" si="640"/>
        <v>307.3170731707317</v>
      </c>
      <c r="R1451" s="278">
        <f t="shared" si="641"/>
        <v>378</v>
      </c>
      <c r="T1451" s="278">
        <v>46</v>
      </c>
      <c r="U1451" s="278">
        <f t="shared" si="646"/>
        <v>138</v>
      </c>
      <c r="V1451" s="278">
        <f t="shared" si="639"/>
        <v>240</v>
      </c>
      <c r="W1451" s="278"/>
      <c r="X1451" s="278">
        <f t="shared" si="642"/>
        <v>378</v>
      </c>
      <c r="Y1451" s="278">
        <f t="shared" si="643"/>
        <v>307.3170731707317</v>
      </c>
      <c r="Z1451" s="276"/>
      <c r="AA1451" s="276"/>
    </row>
    <row r="1452" spans="1:27" s="166" customFormat="1" ht="13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8"/>
        <v>0</v>
      </c>
      <c r="N1452">
        <f t="shared" si="619"/>
        <v>0</v>
      </c>
      <c r="O1452">
        <f t="shared" ref="O1452:O1488" si="664">M1452+N1452</f>
        <v>0</v>
      </c>
      <c r="P1452"/>
      <c r="Q1452" s="278">
        <f t="shared" si="640"/>
        <v>0</v>
      </c>
      <c r="R1452" s="278">
        <f t="shared" si="641"/>
        <v>0</v>
      </c>
      <c r="S1452"/>
      <c r="T1452" s="278"/>
      <c r="U1452" s="278">
        <f t="shared" si="646"/>
        <v>0</v>
      </c>
      <c r="V1452" s="278" t="b">
        <f t="shared" si="639"/>
        <v>0</v>
      </c>
      <c r="W1452" s="278"/>
      <c r="X1452" s="278">
        <f t="shared" si="642"/>
        <v>0</v>
      </c>
      <c r="Y1452" s="278">
        <f t="shared" si="643"/>
        <v>0</v>
      </c>
      <c r="Z1452" s="276"/>
      <c r="AA1452" s="276"/>
    </row>
    <row r="1453" spans="1:27" s="166" customFormat="1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5">O1453</f>
        <v>300</v>
      </c>
      <c r="J1453" s="234">
        <f t="shared" ref="J1453:J1454" si="666">I1453*1.23</f>
        <v>369</v>
      </c>
      <c r="K1453">
        <v>4</v>
      </c>
      <c r="L1453">
        <v>4</v>
      </c>
      <c r="M1453">
        <f t="shared" si="638"/>
        <v>140</v>
      </c>
      <c r="N1453">
        <f t="shared" si="619"/>
        <v>160</v>
      </c>
      <c r="O1453">
        <f t="shared" si="664"/>
        <v>300</v>
      </c>
      <c r="P1453"/>
      <c r="Q1453" s="278">
        <f t="shared" si="640"/>
        <v>0</v>
      </c>
      <c r="R1453" s="278">
        <f t="shared" si="641"/>
        <v>0</v>
      </c>
      <c r="S1453"/>
      <c r="T1453" s="278"/>
      <c r="U1453" s="278">
        <f t="shared" si="646"/>
        <v>0</v>
      </c>
      <c r="V1453" s="278" t="b">
        <f t="shared" si="639"/>
        <v>0</v>
      </c>
      <c r="W1453" s="278"/>
      <c r="X1453" s="278">
        <f t="shared" si="642"/>
        <v>0</v>
      </c>
      <c r="Y1453" s="278">
        <f t="shared" si="643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5"/>
        <v>480</v>
      </c>
      <c r="J1454" s="234">
        <f t="shared" si="666"/>
        <v>590.4</v>
      </c>
      <c r="L1454">
        <v>4</v>
      </c>
      <c r="M1454">
        <f t="shared" si="638"/>
        <v>0</v>
      </c>
      <c r="N1454">
        <f t="shared" ref="N1454:N1476" si="667">L1454*G1454*40</f>
        <v>480</v>
      </c>
      <c r="O1454">
        <f t="shared" si="664"/>
        <v>480</v>
      </c>
      <c r="Q1454" s="278">
        <f t="shared" si="640"/>
        <v>0</v>
      </c>
      <c r="R1454" s="278">
        <f t="shared" si="641"/>
        <v>0</v>
      </c>
      <c r="T1454" s="278"/>
      <c r="U1454" s="278">
        <f t="shared" si="646"/>
        <v>0</v>
      </c>
      <c r="V1454" s="278" t="b">
        <f t="shared" si="639"/>
        <v>0</v>
      </c>
      <c r="W1454" s="278"/>
      <c r="X1454" s="278">
        <f t="shared" si="642"/>
        <v>0</v>
      </c>
      <c r="Y1454" s="278">
        <f t="shared" si="643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  <c r="T1455" s="278"/>
      <c r="U1455" s="278">
        <f t="shared" si="646"/>
        <v>0</v>
      </c>
      <c r="V1455" s="278" t="b">
        <f t="shared" si="639"/>
        <v>0</v>
      </c>
      <c r="W1455" s="278"/>
      <c r="X1455" s="278">
        <f t="shared" si="642"/>
        <v>0</v>
      </c>
      <c r="Y1455" s="278">
        <f t="shared" si="643"/>
        <v>0</v>
      </c>
      <c r="Z1455" s="276"/>
      <c r="AA1455" s="276"/>
    </row>
    <row r="1456" spans="1:27" ht="13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8"/>
        <v>0</v>
      </c>
      <c r="N1456">
        <f t="shared" si="667"/>
        <v>0</v>
      </c>
      <c r="O1456">
        <f t="shared" si="664"/>
        <v>0</v>
      </c>
      <c r="Q1456" s="278">
        <f t="shared" si="640"/>
        <v>639.1219512195122</v>
      </c>
      <c r="R1456" s="278">
        <f t="shared" si="641"/>
        <v>786.12</v>
      </c>
      <c r="T1456" s="278">
        <v>182.04</v>
      </c>
      <c r="U1456" s="278">
        <f t="shared" si="646"/>
        <v>546.12</v>
      </c>
      <c r="V1456" s="278">
        <f t="shared" si="639"/>
        <v>240</v>
      </c>
      <c r="W1456" s="278"/>
      <c r="X1456" s="278">
        <f t="shared" si="642"/>
        <v>786.12</v>
      </c>
      <c r="Y1456" s="278">
        <f t="shared" si="643"/>
        <v>639.1219512195122</v>
      </c>
      <c r="Z1456" s="276"/>
      <c r="AA1456" s="276"/>
    </row>
    <row r="1457" spans="1:27" ht="13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8"/>
        <v>0</v>
      </c>
      <c r="N1457">
        <f t="shared" si="667"/>
        <v>0</v>
      </c>
      <c r="O1457">
        <f t="shared" si="664"/>
        <v>0</v>
      </c>
      <c r="Q1457" s="278">
        <f t="shared" si="640"/>
        <v>505.92682926829264</v>
      </c>
      <c r="R1457" s="278">
        <f t="shared" si="641"/>
        <v>622.29</v>
      </c>
      <c r="T1457" s="278">
        <v>127.43</v>
      </c>
      <c r="U1457" s="278">
        <f t="shared" si="646"/>
        <v>382.29</v>
      </c>
      <c r="V1457" s="278">
        <f t="shared" si="639"/>
        <v>240</v>
      </c>
      <c r="W1457" s="278"/>
      <c r="X1457" s="278">
        <f t="shared" si="642"/>
        <v>622.29</v>
      </c>
      <c r="Y1457" s="278">
        <f t="shared" si="643"/>
        <v>505.92682926829264</v>
      </c>
      <c r="Z1457" s="276"/>
      <c r="AA1457" s="276"/>
    </row>
    <row r="1458" spans="1:27" ht="15.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  <c r="T1458" s="278"/>
      <c r="U1458" s="278">
        <f t="shared" si="646"/>
        <v>0</v>
      </c>
      <c r="V1458" s="278" t="b">
        <f t="shared" si="639"/>
        <v>0</v>
      </c>
      <c r="W1458" s="278"/>
      <c r="X1458" s="278">
        <f t="shared" si="642"/>
        <v>0</v>
      </c>
      <c r="Y1458" s="278">
        <f t="shared" si="643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8">O1459</f>
        <v>300</v>
      </c>
      <c r="J1459" s="234">
        <f t="shared" ref="J1459:J1461" si="669">I1459*1.23</f>
        <v>369</v>
      </c>
      <c r="K1459">
        <v>4</v>
      </c>
      <c r="L1459">
        <v>4</v>
      </c>
      <c r="M1459">
        <f t="shared" si="638"/>
        <v>140</v>
      </c>
      <c r="N1459">
        <f t="shared" si="667"/>
        <v>160</v>
      </c>
      <c r="O1459">
        <f t="shared" si="664"/>
        <v>300</v>
      </c>
      <c r="Q1459" s="278">
        <f t="shared" si="640"/>
        <v>0</v>
      </c>
      <c r="R1459" s="278">
        <f t="shared" si="641"/>
        <v>0</v>
      </c>
      <c r="T1459" s="278"/>
      <c r="U1459" s="278">
        <f t="shared" si="646"/>
        <v>0</v>
      </c>
      <c r="V1459" s="278" t="b">
        <f t="shared" si="639"/>
        <v>0</v>
      </c>
      <c r="W1459" s="278"/>
      <c r="X1459" s="278">
        <f t="shared" si="642"/>
        <v>0</v>
      </c>
      <c r="Y1459" s="278">
        <f t="shared" si="643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8"/>
        <v>300</v>
      </c>
      <c r="J1460" s="234">
        <f t="shared" si="669"/>
        <v>369</v>
      </c>
      <c r="K1460">
        <v>4</v>
      </c>
      <c r="L1460">
        <v>4</v>
      </c>
      <c r="M1460">
        <f t="shared" si="638"/>
        <v>140</v>
      </c>
      <c r="N1460">
        <f t="shared" si="667"/>
        <v>160</v>
      </c>
      <c r="O1460">
        <f t="shared" si="664"/>
        <v>300</v>
      </c>
      <c r="Q1460" s="278">
        <f t="shared" si="640"/>
        <v>0</v>
      </c>
      <c r="R1460" s="278">
        <f t="shared" si="641"/>
        <v>0</v>
      </c>
      <c r="T1460" s="278"/>
      <c r="U1460" s="278">
        <f t="shared" si="646"/>
        <v>0</v>
      </c>
      <c r="V1460" s="278" t="b">
        <f t="shared" si="639"/>
        <v>0</v>
      </c>
      <c r="W1460" s="278"/>
      <c r="X1460" s="278">
        <f t="shared" si="642"/>
        <v>0</v>
      </c>
      <c r="Y1460" s="278">
        <f t="shared" si="643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8"/>
        <v>300</v>
      </c>
      <c r="J1461" s="234">
        <f t="shared" si="669"/>
        <v>369</v>
      </c>
      <c r="K1461">
        <v>4</v>
      </c>
      <c r="L1461">
        <v>4</v>
      </c>
      <c r="M1461">
        <f t="shared" si="638"/>
        <v>140</v>
      </c>
      <c r="N1461">
        <f t="shared" si="667"/>
        <v>160</v>
      </c>
      <c r="O1461">
        <f t="shared" si="664"/>
        <v>300</v>
      </c>
      <c r="Q1461" s="278">
        <f t="shared" si="640"/>
        <v>0</v>
      </c>
      <c r="R1461" s="278">
        <f t="shared" si="641"/>
        <v>0</v>
      </c>
      <c r="T1461" s="278"/>
      <c r="U1461" s="278">
        <f t="shared" si="646"/>
        <v>0</v>
      </c>
      <c r="V1461" s="278" t="b">
        <f t="shared" si="639"/>
        <v>0</v>
      </c>
      <c r="W1461" s="278"/>
      <c r="X1461" s="278">
        <f t="shared" si="642"/>
        <v>0</v>
      </c>
      <c r="Y1461" s="278">
        <f t="shared" si="643"/>
        <v>0</v>
      </c>
      <c r="Z1461" s="276"/>
      <c r="AA1461" s="276"/>
    </row>
    <row r="1462" spans="1:27" ht="13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8"/>
        <v>0</v>
      </c>
      <c r="N1462">
        <f t="shared" si="667"/>
        <v>0</v>
      </c>
      <c r="O1462">
        <f t="shared" si="664"/>
        <v>0</v>
      </c>
      <c r="Q1462" s="278">
        <f t="shared" si="640"/>
        <v>0</v>
      </c>
      <c r="R1462" s="278">
        <f t="shared" si="641"/>
        <v>0</v>
      </c>
      <c r="T1462" s="278"/>
      <c r="U1462" s="278">
        <f t="shared" si="646"/>
        <v>0</v>
      </c>
      <c r="V1462" s="278" t="b">
        <f t="shared" si="639"/>
        <v>0</v>
      </c>
      <c r="W1462" s="278"/>
      <c r="X1462" s="278">
        <f t="shared" si="642"/>
        <v>0</v>
      </c>
      <c r="Y1462" s="278">
        <f t="shared" si="643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70">O1463</f>
        <v>40</v>
      </c>
      <c r="J1463" s="304">
        <f t="shared" ref="J1463:J1467" si="671">I1463*1.23</f>
        <v>49.2</v>
      </c>
      <c r="L1463" s="305">
        <v>1</v>
      </c>
      <c r="M1463" s="305">
        <f t="shared" si="638"/>
        <v>0</v>
      </c>
      <c r="N1463" s="305">
        <f t="shared" si="667"/>
        <v>40</v>
      </c>
      <c r="O1463" s="305">
        <f t="shared" si="664"/>
        <v>40</v>
      </c>
      <c r="Q1463" s="278">
        <f t="shared" si="640"/>
        <v>48.780487804878049</v>
      </c>
      <c r="R1463" s="278">
        <f t="shared" si="641"/>
        <v>60</v>
      </c>
      <c r="T1463" s="306"/>
      <c r="U1463" s="306">
        <f t="shared" si="646"/>
        <v>0</v>
      </c>
      <c r="V1463" s="306" t="b">
        <f t="shared" si="639"/>
        <v>0</v>
      </c>
      <c r="W1463" s="306">
        <f t="shared" ref="W1463:W1469" si="672">G1463*$AD$4*$AD$7</f>
        <v>60</v>
      </c>
      <c r="X1463" s="306">
        <f t="shared" si="642"/>
        <v>60</v>
      </c>
      <c r="Y1463" s="278">
        <f t="shared" si="643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70"/>
        <v>40</v>
      </c>
      <c r="J1464" s="304">
        <f t="shared" si="671"/>
        <v>49.2</v>
      </c>
      <c r="L1464" s="305">
        <v>1</v>
      </c>
      <c r="M1464" s="305">
        <f t="shared" si="638"/>
        <v>0</v>
      </c>
      <c r="N1464" s="305">
        <f t="shared" si="667"/>
        <v>40</v>
      </c>
      <c r="O1464" s="305">
        <f t="shared" si="664"/>
        <v>40</v>
      </c>
      <c r="Q1464" s="278">
        <f t="shared" si="640"/>
        <v>48.780487804878049</v>
      </c>
      <c r="R1464" s="278">
        <f t="shared" si="641"/>
        <v>60</v>
      </c>
      <c r="T1464" s="306"/>
      <c r="U1464" s="306">
        <f t="shared" si="646"/>
        <v>0</v>
      </c>
      <c r="V1464" s="306" t="b">
        <f t="shared" si="639"/>
        <v>0</v>
      </c>
      <c r="W1464" s="306">
        <f t="shared" si="672"/>
        <v>60</v>
      </c>
      <c r="X1464" s="306">
        <f t="shared" si="642"/>
        <v>60</v>
      </c>
      <c r="Y1464" s="278">
        <f t="shared" si="643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70"/>
        <v>40</v>
      </c>
      <c r="J1465" s="304">
        <f t="shared" si="671"/>
        <v>49.2</v>
      </c>
      <c r="L1465" s="305">
        <v>1</v>
      </c>
      <c r="M1465" s="305">
        <f t="shared" si="638"/>
        <v>0</v>
      </c>
      <c r="N1465" s="305">
        <f t="shared" si="667"/>
        <v>40</v>
      </c>
      <c r="O1465" s="305">
        <f t="shared" si="664"/>
        <v>40</v>
      </c>
      <c r="Q1465" s="278">
        <f t="shared" si="640"/>
        <v>48.780487804878049</v>
      </c>
      <c r="R1465" s="278">
        <f t="shared" si="641"/>
        <v>60</v>
      </c>
      <c r="T1465" s="306"/>
      <c r="U1465" s="306">
        <f t="shared" si="646"/>
        <v>0</v>
      </c>
      <c r="V1465" s="306" t="b">
        <f t="shared" si="639"/>
        <v>0</v>
      </c>
      <c r="W1465" s="306">
        <f t="shared" si="672"/>
        <v>60</v>
      </c>
      <c r="X1465" s="306">
        <f t="shared" si="642"/>
        <v>60</v>
      </c>
      <c r="Y1465" s="278">
        <f t="shared" si="643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70"/>
        <v>240</v>
      </c>
      <c r="J1466" s="304">
        <f t="shared" si="671"/>
        <v>295.2</v>
      </c>
      <c r="L1466" s="305">
        <v>1</v>
      </c>
      <c r="M1466" s="305">
        <f t="shared" si="638"/>
        <v>0</v>
      </c>
      <c r="N1466" s="305">
        <f t="shared" si="667"/>
        <v>240</v>
      </c>
      <c r="O1466" s="305">
        <f t="shared" si="664"/>
        <v>240</v>
      </c>
      <c r="Q1466" s="278">
        <f t="shared" si="640"/>
        <v>292.6829268292683</v>
      </c>
      <c r="R1466" s="278">
        <f t="shared" si="641"/>
        <v>360</v>
      </c>
      <c r="T1466" s="306"/>
      <c r="U1466" s="306">
        <f t="shared" si="646"/>
        <v>0</v>
      </c>
      <c r="V1466" s="306" t="b">
        <f t="shared" si="639"/>
        <v>0</v>
      </c>
      <c r="W1466" s="306">
        <f t="shared" si="672"/>
        <v>360</v>
      </c>
      <c r="X1466" s="306">
        <f t="shared" si="642"/>
        <v>360</v>
      </c>
      <c r="Y1466" s="278">
        <f t="shared" si="643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70"/>
        <v>40</v>
      </c>
      <c r="J1467" s="304">
        <f t="shared" si="671"/>
        <v>49.2</v>
      </c>
      <c r="L1467" s="305">
        <v>1</v>
      </c>
      <c r="M1467" s="305">
        <f t="shared" si="638"/>
        <v>0</v>
      </c>
      <c r="N1467" s="305">
        <f t="shared" si="667"/>
        <v>40</v>
      </c>
      <c r="O1467" s="305">
        <f t="shared" si="664"/>
        <v>40</v>
      </c>
      <c r="Q1467" s="278">
        <f t="shared" si="640"/>
        <v>48.780487804878049</v>
      </c>
      <c r="R1467" s="278">
        <f t="shared" si="641"/>
        <v>60</v>
      </c>
      <c r="T1467" s="306"/>
      <c r="U1467" s="306">
        <f t="shared" si="646"/>
        <v>0</v>
      </c>
      <c r="V1467" s="306" t="b">
        <f t="shared" si="639"/>
        <v>0</v>
      </c>
      <c r="W1467" s="306">
        <f t="shared" si="672"/>
        <v>60</v>
      </c>
      <c r="X1467" s="306">
        <f t="shared" si="642"/>
        <v>60</v>
      </c>
      <c r="Y1467" s="278">
        <f t="shared" si="643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8"/>
        <v>0</v>
      </c>
      <c r="Q1468" s="278">
        <f t="shared" si="640"/>
        <v>292.6829268292683</v>
      </c>
      <c r="R1468" s="278">
        <f t="shared" si="641"/>
        <v>360</v>
      </c>
      <c r="T1468" s="306"/>
      <c r="U1468" s="306">
        <f t="shared" si="646"/>
        <v>0</v>
      </c>
      <c r="V1468" s="306" t="b">
        <f t="shared" si="639"/>
        <v>0</v>
      </c>
      <c r="W1468" s="306">
        <f t="shared" si="672"/>
        <v>360</v>
      </c>
      <c r="X1468" s="306">
        <f t="shared" si="642"/>
        <v>360</v>
      </c>
      <c r="Y1468" s="278">
        <f t="shared" si="643"/>
        <v>292.6829268292683</v>
      </c>
      <c r="Z1468" s="276"/>
      <c r="AA1468" s="276"/>
    </row>
    <row r="1469" spans="1:27" s="305" customFormat="1" ht="2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8"/>
        <v>0</v>
      </c>
      <c r="Q1469" s="278">
        <f t="shared" si="640"/>
        <v>292.6829268292683</v>
      </c>
      <c r="R1469" s="278">
        <f t="shared" si="641"/>
        <v>360</v>
      </c>
      <c r="T1469" s="306"/>
      <c r="U1469" s="306">
        <f t="shared" si="646"/>
        <v>0</v>
      </c>
      <c r="V1469" s="306" t="b">
        <f t="shared" si="639"/>
        <v>0</v>
      </c>
      <c r="W1469" s="306">
        <f t="shared" si="672"/>
        <v>360</v>
      </c>
      <c r="X1469" s="306">
        <f t="shared" si="642"/>
        <v>360</v>
      </c>
      <c r="Y1469" s="278">
        <f t="shared" si="643"/>
        <v>292.6829268292683</v>
      </c>
      <c r="Z1469" s="276"/>
      <c r="AA1469" s="276"/>
    </row>
    <row r="1470" spans="1:27" ht="15.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  <c r="T1470" s="278"/>
      <c r="U1470" s="278">
        <f t="shared" si="646"/>
        <v>0</v>
      </c>
      <c r="V1470" s="278" t="b">
        <f t="shared" si="639"/>
        <v>0</v>
      </c>
      <c r="W1470" s="281"/>
      <c r="X1470" s="278">
        <f t="shared" si="642"/>
        <v>0</v>
      </c>
      <c r="Y1470" s="278">
        <f t="shared" si="643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3">O1471</f>
        <v>80</v>
      </c>
      <c r="J1471" s="304">
        <f t="shared" ref="J1471:J1475" si="674">I1471*1.23</f>
        <v>98.4</v>
      </c>
      <c r="L1471" s="305">
        <v>1</v>
      </c>
      <c r="M1471" s="305">
        <f t="shared" si="638"/>
        <v>0</v>
      </c>
      <c r="N1471" s="305">
        <f t="shared" si="667"/>
        <v>80</v>
      </c>
      <c r="O1471" s="305">
        <f t="shared" si="664"/>
        <v>80</v>
      </c>
      <c r="Q1471" s="278">
        <f t="shared" si="640"/>
        <v>97.560975609756099</v>
      </c>
      <c r="R1471" s="278">
        <f t="shared" si="641"/>
        <v>120</v>
      </c>
      <c r="T1471" s="306"/>
      <c r="U1471" s="306">
        <f t="shared" si="646"/>
        <v>0</v>
      </c>
      <c r="V1471" s="306" t="b">
        <f t="shared" si="639"/>
        <v>0</v>
      </c>
      <c r="W1471" s="306">
        <f t="shared" ref="W1471:W1486" si="675">G1471*$AD$4*$AD$7</f>
        <v>120</v>
      </c>
      <c r="X1471" s="306">
        <f t="shared" si="642"/>
        <v>120</v>
      </c>
      <c r="Y1471" s="278">
        <f t="shared" si="643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3"/>
        <v>40</v>
      </c>
      <c r="J1472" s="304">
        <f t="shared" si="674"/>
        <v>49.2</v>
      </c>
      <c r="L1472" s="305">
        <v>1</v>
      </c>
      <c r="M1472" s="305">
        <f t="shared" si="638"/>
        <v>0</v>
      </c>
      <c r="N1472" s="305">
        <f t="shared" si="667"/>
        <v>40</v>
      </c>
      <c r="O1472" s="305">
        <f t="shared" si="664"/>
        <v>40</v>
      </c>
      <c r="Q1472" s="278">
        <f t="shared" si="640"/>
        <v>48.780487804878049</v>
      </c>
      <c r="R1472" s="278">
        <f t="shared" si="641"/>
        <v>60</v>
      </c>
      <c r="T1472" s="306"/>
      <c r="U1472" s="306">
        <f t="shared" si="646"/>
        <v>0</v>
      </c>
      <c r="V1472" s="306" t="b">
        <f t="shared" si="639"/>
        <v>0</v>
      </c>
      <c r="W1472" s="306">
        <f t="shared" si="675"/>
        <v>60</v>
      </c>
      <c r="X1472" s="306">
        <f t="shared" si="642"/>
        <v>60</v>
      </c>
      <c r="Y1472" s="278">
        <f t="shared" si="643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3"/>
        <v>40</v>
      </c>
      <c r="J1473" s="304">
        <f t="shared" si="674"/>
        <v>49.2</v>
      </c>
      <c r="K1473" s="305"/>
      <c r="L1473" s="305">
        <v>1</v>
      </c>
      <c r="M1473" s="305">
        <f t="shared" si="638"/>
        <v>0</v>
      </c>
      <c r="N1473" s="305">
        <f t="shared" si="667"/>
        <v>40</v>
      </c>
      <c r="O1473" s="305">
        <f t="shared" si="664"/>
        <v>40</v>
      </c>
      <c r="P1473" s="305"/>
      <c r="Q1473" s="278">
        <f t="shared" si="640"/>
        <v>48.780487804878049</v>
      </c>
      <c r="R1473" s="278">
        <f t="shared" si="641"/>
        <v>60</v>
      </c>
      <c r="S1473" s="305"/>
      <c r="T1473" s="306"/>
      <c r="U1473" s="306">
        <f t="shared" si="646"/>
        <v>0</v>
      </c>
      <c r="V1473" s="306" t="b">
        <f t="shared" si="639"/>
        <v>0</v>
      </c>
      <c r="W1473" s="306">
        <f t="shared" si="675"/>
        <v>60</v>
      </c>
      <c r="X1473" s="306">
        <f t="shared" si="642"/>
        <v>60</v>
      </c>
      <c r="Y1473" s="278">
        <f t="shared" si="643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3"/>
        <v>40</v>
      </c>
      <c r="J1474" s="304">
        <f t="shared" si="674"/>
        <v>49.2</v>
      </c>
      <c r="L1474" s="305">
        <v>1</v>
      </c>
      <c r="M1474" s="305">
        <f t="shared" si="638"/>
        <v>0</v>
      </c>
      <c r="N1474" s="305">
        <f t="shared" si="667"/>
        <v>40</v>
      </c>
      <c r="O1474" s="305">
        <f t="shared" si="664"/>
        <v>40</v>
      </c>
      <c r="Q1474" s="278">
        <f t="shared" si="640"/>
        <v>48.780487804878049</v>
      </c>
      <c r="R1474" s="278">
        <f t="shared" si="641"/>
        <v>60</v>
      </c>
      <c r="T1474" s="306"/>
      <c r="U1474" s="306">
        <f t="shared" si="646"/>
        <v>0</v>
      </c>
      <c r="V1474" s="306" t="b">
        <f t="shared" si="639"/>
        <v>0</v>
      </c>
      <c r="W1474" s="306">
        <f t="shared" si="675"/>
        <v>60</v>
      </c>
      <c r="X1474" s="306">
        <f t="shared" si="642"/>
        <v>60</v>
      </c>
      <c r="Y1474" s="278">
        <f t="shared" si="643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3"/>
        <v>80</v>
      </c>
      <c r="J1475" s="304">
        <f t="shared" si="674"/>
        <v>98.4</v>
      </c>
      <c r="L1475" s="305">
        <v>1</v>
      </c>
      <c r="M1475" s="305">
        <f t="shared" si="638"/>
        <v>0</v>
      </c>
      <c r="N1475" s="305">
        <f t="shared" si="667"/>
        <v>80</v>
      </c>
      <c r="O1475" s="305">
        <f t="shared" si="664"/>
        <v>80</v>
      </c>
      <c r="Q1475" s="278">
        <f t="shared" si="640"/>
        <v>97.560975609756099</v>
      </c>
      <c r="R1475" s="278">
        <f t="shared" si="641"/>
        <v>120</v>
      </c>
      <c r="T1475" s="306"/>
      <c r="U1475" s="306">
        <f t="shared" si="646"/>
        <v>0</v>
      </c>
      <c r="V1475" s="306" t="b">
        <f t="shared" si="639"/>
        <v>0</v>
      </c>
      <c r="W1475" s="306">
        <f t="shared" si="675"/>
        <v>120</v>
      </c>
      <c r="X1475" s="306">
        <f t="shared" si="642"/>
        <v>120</v>
      </c>
      <c r="Y1475" s="278">
        <f t="shared" si="643"/>
        <v>97.560975609756099</v>
      </c>
      <c r="Z1475" s="276"/>
      <c r="AA1475" s="276"/>
    </row>
    <row r="1476" spans="1:27" s="307" customFormat="1" ht="37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8"/>
        <v>0</v>
      </c>
      <c r="N1476" s="305">
        <f t="shared" si="667"/>
        <v>0</v>
      </c>
      <c r="O1476" s="305">
        <f t="shared" si="664"/>
        <v>0</v>
      </c>
      <c r="P1476" s="305"/>
      <c r="Q1476" s="278">
        <f t="shared" si="640"/>
        <v>0</v>
      </c>
      <c r="R1476" s="278">
        <f t="shared" si="641"/>
        <v>0</v>
      </c>
      <c r="S1476" s="454" t="s">
        <v>28</v>
      </c>
      <c r="U1476" s="306">
        <f t="shared" si="646"/>
        <v>0</v>
      </c>
      <c r="V1476" s="306" t="b">
        <f t="shared" si="639"/>
        <v>0</v>
      </c>
      <c r="W1476" s="306">
        <f t="shared" si="675"/>
        <v>0</v>
      </c>
      <c r="X1476" s="306">
        <f t="shared" si="642"/>
        <v>0</v>
      </c>
      <c r="Y1476" s="278">
        <f t="shared" si="643"/>
        <v>0</v>
      </c>
      <c r="Z1476" s="501"/>
      <c r="AA1476" s="501"/>
    </row>
    <row r="1477" spans="1:27" s="305" customFormat="1" ht="13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6">O1477</f>
        <v>560</v>
      </c>
      <c r="J1477" s="304">
        <f t="shared" ref="J1477" si="677">I1477*1.23</f>
        <v>688.8</v>
      </c>
      <c r="L1477" s="305">
        <v>1</v>
      </c>
      <c r="M1477" s="305">
        <f t="shared" si="638"/>
        <v>0</v>
      </c>
      <c r="N1477" s="305">
        <f>L1477*G1477*40</f>
        <v>560</v>
      </c>
      <c r="O1477" s="305">
        <f t="shared" si="664"/>
        <v>560</v>
      </c>
      <c r="Q1477" s="278">
        <f t="shared" si="640"/>
        <v>682.92682926829275</v>
      </c>
      <c r="R1477" s="278">
        <f t="shared" si="641"/>
        <v>840</v>
      </c>
      <c r="T1477" s="306"/>
      <c r="U1477" s="306">
        <f t="shared" si="646"/>
        <v>0</v>
      </c>
      <c r="V1477" s="306" t="b">
        <f t="shared" si="639"/>
        <v>0</v>
      </c>
      <c r="W1477" s="306">
        <f t="shared" si="675"/>
        <v>840</v>
      </c>
      <c r="X1477" s="306">
        <f t="shared" si="642"/>
        <v>840</v>
      </c>
      <c r="Y1477" s="278">
        <f t="shared" si="643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8">K1478*35</f>
        <v>0</v>
      </c>
      <c r="N1478" s="305">
        <f t="shared" ref="N1478:N1485" si="679">L1478*G1478*39</f>
        <v>0</v>
      </c>
      <c r="O1478" s="305">
        <f t="shared" si="664"/>
        <v>0</v>
      </c>
      <c r="Q1478" s="278">
        <f t="shared" si="640"/>
        <v>0</v>
      </c>
      <c r="R1478" s="278">
        <f t="shared" si="641"/>
        <v>0</v>
      </c>
      <c r="T1478" s="306"/>
      <c r="U1478" s="306">
        <f t="shared" si="646"/>
        <v>0</v>
      </c>
      <c r="V1478" s="306" t="b">
        <f t="shared" ref="V1478:V1486" si="680">IF(U1478&gt;0,$AD$3*$AD$7)</f>
        <v>0</v>
      </c>
      <c r="W1478" s="306">
        <f t="shared" si="675"/>
        <v>0</v>
      </c>
      <c r="X1478" s="306">
        <f t="shared" si="642"/>
        <v>0</v>
      </c>
      <c r="Y1478" s="278">
        <f t="shared" si="643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8"/>
        <v>0</v>
      </c>
      <c r="N1479" s="305">
        <f t="shared" si="679"/>
        <v>0</v>
      </c>
      <c r="O1479" s="305">
        <f t="shared" si="664"/>
        <v>0</v>
      </c>
      <c r="P1479" s="305"/>
      <c r="Q1479" s="278">
        <f t="shared" ref="Q1479:Q1486" si="681">R1479/1.23</f>
        <v>0</v>
      </c>
      <c r="R1479" s="278">
        <f t="shared" ref="R1479:R1486" si="682">X1479</f>
        <v>0</v>
      </c>
      <c r="S1479" s="305"/>
      <c r="T1479" s="306"/>
      <c r="U1479" s="306">
        <f t="shared" si="646"/>
        <v>0</v>
      </c>
      <c r="V1479" s="306" t="b">
        <f t="shared" si="680"/>
        <v>0</v>
      </c>
      <c r="W1479" s="306">
        <f t="shared" si="675"/>
        <v>0</v>
      </c>
      <c r="X1479" s="306">
        <f t="shared" ref="X1479:X1486" si="683">V1479+U1479+W1479</f>
        <v>0</v>
      </c>
      <c r="Y1479" s="278">
        <f t="shared" ref="Y1479:Y1486" si="684">X1479/1.23</f>
        <v>0</v>
      </c>
      <c r="Z1479"/>
      <c r="AA1479"/>
    </row>
    <row r="1480" spans="1:27" s="305" customFormat="1" ht="25.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5">O1480</f>
        <v>9200</v>
      </c>
      <c r="J1480" s="304">
        <f t="shared" ref="J1480" si="686">I1480*1.23</f>
        <v>11316</v>
      </c>
      <c r="L1480" s="305">
        <v>1</v>
      </c>
      <c r="M1480" s="305">
        <f t="shared" si="678"/>
        <v>0</v>
      </c>
      <c r="N1480" s="305">
        <f>L1480*G1480*20</f>
        <v>9200</v>
      </c>
      <c r="O1480" s="305">
        <f t="shared" si="664"/>
        <v>9200</v>
      </c>
      <c r="Q1480" s="278">
        <f t="shared" si="681"/>
        <v>22439.024390243903</v>
      </c>
      <c r="R1480" s="278">
        <f t="shared" si="682"/>
        <v>27600</v>
      </c>
      <c r="T1480" s="306"/>
      <c r="U1480" s="306">
        <f t="shared" ref="U1480:U1486" si="687">T1480*$AD$9</f>
        <v>0</v>
      </c>
      <c r="V1480" s="306" t="b">
        <f t="shared" si="680"/>
        <v>0</v>
      </c>
      <c r="W1480" s="306">
        <f t="shared" si="675"/>
        <v>27600</v>
      </c>
      <c r="X1480" s="306">
        <f t="shared" si="683"/>
        <v>27600</v>
      </c>
      <c r="Y1480" s="278">
        <f t="shared" si="684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8"/>
        <v>0</v>
      </c>
      <c r="N1481" s="305">
        <f>L1481*G1481*40</f>
        <v>0</v>
      </c>
      <c r="O1481" s="305">
        <f t="shared" si="664"/>
        <v>0</v>
      </c>
      <c r="Q1481" s="278">
        <f t="shared" si="681"/>
        <v>0</v>
      </c>
      <c r="R1481" s="278">
        <f t="shared" si="682"/>
        <v>0</v>
      </c>
      <c r="T1481" s="306"/>
      <c r="U1481" s="306">
        <f t="shared" si="687"/>
        <v>0</v>
      </c>
      <c r="V1481" s="306" t="b">
        <f t="shared" si="680"/>
        <v>0</v>
      </c>
      <c r="W1481" s="306">
        <f t="shared" si="675"/>
        <v>0</v>
      </c>
      <c r="X1481" s="306">
        <f t="shared" si="683"/>
        <v>0</v>
      </c>
      <c r="Y1481" s="278">
        <f t="shared" si="684"/>
        <v>0</v>
      </c>
      <c r="Z1481"/>
      <c r="AA1481"/>
    </row>
    <row r="1482" spans="1:27" s="305" customFormat="1" ht="37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8"/>
        <v>0</v>
      </c>
      <c r="N1482" s="305">
        <f t="shared" si="679"/>
        <v>0</v>
      </c>
      <c r="O1482" s="305">
        <f t="shared" si="664"/>
        <v>0</v>
      </c>
      <c r="Q1482" s="278">
        <f t="shared" si="681"/>
        <v>0</v>
      </c>
      <c r="R1482" s="278">
        <f t="shared" si="682"/>
        <v>0</v>
      </c>
      <c r="T1482" s="306"/>
      <c r="U1482" s="306">
        <f t="shared" si="687"/>
        <v>0</v>
      </c>
      <c r="V1482" s="306" t="b">
        <f t="shared" si="680"/>
        <v>0</v>
      </c>
      <c r="W1482" s="306">
        <f t="shared" si="675"/>
        <v>0</v>
      </c>
      <c r="X1482" s="306">
        <f t="shared" si="683"/>
        <v>0</v>
      </c>
      <c r="Y1482" s="278">
        <f t="shared" si="684"/>
        <v>0</v>
      </c>
      <c r="Z1482"/>
      <c r="AA1482"/>
    </row>
    <row r="1483" spans="1:27" s="305" customFormat="1" ht="25.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8">O1483</f>
        <v>2000</v>
      </c>
      <c r="J1483" s="304">
        <f t="shared" ref="J1483" si="689">I1483*1.23</f>
        <v>2460</v>
      </c>
      <c r="L1483" s="305">
        <v>1</v>
      </c>
      <c r="M1483" s="305">
        <f t="shared" si="678"/>
        <v>0</v>
      </c>
      <c r="N1483" s="305">
        <f>L1483*G1483*40</f>
        <v>2000</v>
      </c>
      <c r="O1483" s="305">
        <f t="shared" si="664"/>
        <v>2000</v>
      </c>
      <c r="Q1483" s="278">
        <f t="shared" si="681"/>
        <v>2439.0243902439024</v>
      </c>
      <c r="R1483" s="278">
        <f t="shared" si="682"/>
        <v>3000</v>
      </c>
      <c r="T1483" s="306"/>
      <c r="U1483" s="306">
        <f t="shared" si="687"/>
        <v>0</v>
      </c>
      <c r="V1483" s="306" t="b">
        <f t="shared" si="680"/>
        <v>0</v>
      </c>
      <c r="W1483" s="306">
        <f t="shared" si="675"/>
        <v>3000</v>
      </c>
      <c r="X1483" s="306">
        <f t="shared" si="683"/>
        <v>3000</v>
      </c>
      <c r="Y1483" s="278">
        <f t="shared" si="684"/>
        <v>2439.0243902439024</v>
      </c>
      <c r="Z1483"/>
      <c r="AA1483"/>
    </row>
    <row r="1484" spans="1:27" s="305" customFormat="1" ht="37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8"/>
        <v>0</v>
      </c>
      <c r="N1484" s="305">
        <f t="shared" si="679"/>
        <v>0</v>
      </c>
      <c r="O1484" s="305">
        <f t="shared" si="664"/>
        <v>0</v>
      </c>
      <c r="Q1484" s="278">
        <f t="shared" si="681"/>
        <v>0</v>
      </c>
      <c r="R1484" s="278">
        <f t="shared" si="682"/>
        <v>0</v>
      </c>
      <c r="T1484" s="306"/>
      <c r="U1484" s="306">
        <f t="shared" si="687"/>
        <v>0</v>
      </c>
      <c r="V1484" s="306" t="b">
        <f t="shared" si="680"/>
        <v>0</v>
      </c>
      <c r="W1484" s="306">
        <f t="shared" si="675"/>
        <v>0</v>
      </c>
      <c r="X1484" s="306">
        <f t="shared" si="683"/>
        <v>0</v>
      </c>
      <c r="Y1484" s="278">
        <f t="shared" si="684"/>
        <v>0</v>
      </c>
      <c r="Z1484"/>
      <c r="AA1484"/>
    </row>
    <row r="1485" spans="1:27" s="305" customFormat="1" ht="13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8"/>
        <v>0</v>
      </c>
      <c r="N1485" s="305">
        <f t="shared" si="679"/>
        <v>0</v>
      </c>
      <c r="O1485" s="305">
        <f t="shared" si="664"/>
        <v>0</v>
      </c>
      <c r="Q1485" s="278">
        <f t="shared" si="681"/>
        <v>0</v>
      </c>
      <c r="R1485" s="278">
        <f t="shared" si="682"/>
        <v>0</v>
      </c>
      <c r="T1485" s="306"/>
      <c r="U1485" s="306">
        <f t="shared" si="687"/>
        <v>0</v>
      </c>
      <c r="V1485" s="306" t="b">
        <f t="shared" si="680"/>
        <v>0</v>
      </c>
      <c r="W1485" s="306">
        <f t="shared" si="675"/>
        <v>0</v>
      </c>
      <c r="X1485" s="306">
        <f t="shared" si="683"/>
        <v>0</v>
      </c>
      <c r="Y1485" s="278">
        <f t="shared" si="684"/>
        <v>0</v>
      </c>
      <c r="Z1485"/>
      <c r="AA1485"/>
    </row>
    <row r="1486" spans="1:27" s="305" customFormat="1" ht="38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90">O1486</f>
        <v>725</v>
      </c>
      <c r="J1486" s="304">
        <f t="shared" ref="J1486" si="691">I1486*1.23</f>
        <v>891.75</v>
      </c>
      <c r="L1486" s="305">
        <v>1</v>
      </c>
      <c r="M1486" s="305">
        <f t="shared" si="678"/>
        <v>0</v>
      </c>
      <c r="N1486" s="305">
        <f>L1486*G1486*14.5</f>
        <v>725</v>
      </c>
      <c r="O1486" s="305">
        <f t="shared" si="664"/>
        <v>725</v>
      </c>
      <c r="Q1486" s="278">
        <f t="shared" si="681"/>
        <v>2439.0243902439024</v>
      </c>
      <c r="R1486" s="278">
        <f t="shared" si="682"/>
        <v>3000</v>
      </c>
      <c r="T1486" s="306"/>
      <c r="U1486" s="306">
        <f t="shared" si="687"/>
        <v>0</v>
      </c>
      <c r="V1486" s="306" t="b">
        <f t="shared" si="680"/>
        <v>0</v>
      </c>
      <c r="W1486" s="306">
        <f t="shared" si="675"/>
        <v>3000</v>
      </c>
      <c r="X1486" s="306">
        <f t="shared" si="683"/>
        <v>3000</v>
      </c>
      <c r="Y1486" s="278">
        <f t="shared" si="684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8"/>
        <v>0</v>
      </c>
      <c r="N1487">
        <f t="shared" ref="N1487" si="692">L1487*G1487*40</f>
        <v>0</v>
      </c>
      <c r="O1487">
        <f t="shared" si="664"/>
        <v>0</v>
      </c>
      <c r="Q1487" s="276">
        <f>SUM(Q6:Q1486)</f>
        <v>329345.13707317068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1086" t="s">
        <v>2148</v>
      </c>
      <c r="C1488" s="1086"/>
      <c r="D1488" s="1086"/>
      <c r="E1488" s="1087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4"/>
        <v>278620</v>
      </c>
    </row>
    <row r="1489" spans="2:25">
      <c r="B1489" s="1087"/>
      <c r="C1489" s="1087"/>
      <c r="D1489" s="1087"/>
      <c r="E1489" s="1087"/>
      <c r="H1489" s="262"/>
    </row>
    <row r="1490" spans="2:25" ht="27.75" customHeight="1">
      <c r="B1490" s="1087"/>
      <c r="C1490" s="1087"/>
      <c r="D1490" s="1087"/>
      <c r="E1490" s="1087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AC20:AD20"/>
    <mergeCell ref="AC21:AD21"/>
    <mergeCell ref="AC22:AD22"/>
    <mergeCell ref="AA4:AA5"/>
    <mergeCell ref="AC11:AD11"/>
    <mergeCell ref="AC4:AC6"/>
    <mergeCell ref="AD4:AD6"/>
    <mergeCell ref="AC7:AC8"/>
    <mergeCell ref="AD7:AD8"/>
    <mergeCell ref="AC12:AD12"/>
    <mergeCell ref="AC13:AD13"/>
    <mergeCell ref="AC14:AD14"/>
    <mergeCell ref="AC15:AD15"/>
    <mergeCell ref="AC16:AD16"/>
    <mergeCell ref="I7:I8"/>
    <mergeCell ref="J7:J8"/>
    <mergeCell ref="A5:A6"/>
    <mergeCell ref="B5:B6"/>
    <mergeCell ref="E5:E6"/>
    <mergeCell ref="I5:I6"/>
    <mergeCell ref="J5:J6"/>
    <mergeCell ref="I9:I10"/>
    <mergeCell ref="J9:J10"/>
    <mergeCell ref="I11:I12"/>
    <mergeCell ref="J11:J12"/>
    <mergeCell ref="I13:I14"/>
    <mergeCell ref="J13:J14"/>
    <mergeCell ref="A271:H271"/>
    <mergeCell ref="I15:I16"/>
    <mergeCell ref="J15:J16"/>
    <mergeCell ref="I17:I18"/>
    <mergeCell ref="J17:J18"/>
    <mergeCell ref="I19:I20"/>
    <mergeCell ref="J19:J20"/>
    <mergeCell ref="I21:I22"/>
    <mergeCell ref="J21:J22"/>
    <mergeCell ref="E182:E183"/>
    <mergeCell ref="E233:E236"/>
    <mergeCell ref="G234:G236"/>
    <mergeCell ref="G1325:G1328"/>
    <mergeCell ref="D1329:D1331"/>
    <mergeCell ref="G1329:G1331"/>
    <mergeCell ref="H273:H286"/>
    <mergeCell ref="A479:A480"/>
    <mergeCell ref="A481:A482"/>
    <mergeCell ref="A1079:A1080"/>
    <mergeCell ref="B1079:B1080"/>
    <mergeCell ref="C1079:C1080"/>
    <mergeCell ref="D1079:D1080"/>
    <mergeCell ref="G1079:G1080"/>
    <mergeCell ref="B1282:B1285"/>
    <mergeCell ref="D1282:D1285"/>
    <mergeCell ref="D1325:D1328"/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59DE-D6AB-45F6-AF2C-8DA08A7A1C95}">
  <sheetPr>
    <pageSetUpPr fitToPage="1"/>
  </sheetPr>
  <dimension ref="A1:N1642"/>
  <sheetViews>
    <sheetView tabSelected="1" zoomScaleNormal="100" workbookViewId="0">
      <pane ySplit="2" topLeftCell="A1637" activePane="bottomLeft" state="frozen"/>
      <selection pane="bottomLeft" activeCell="H1646" sqref="H1646"/>
    </sheetView>
  </sheetViews>
  <sheetFormatPr defaultColWidth="9.1796875" defaultRowHeight="13"/>
  <cols>
    <col min="1" max="1" width="8.453125" style="776" customWidth="1"/>
    <col min="2" max="2" width="41.453125" style="593" customWidth="1"/>
    <col min="3" max="3" width="14.453125" style="593" hidden="1" customWidth="1"/>
    <col min="4" max="4" width="22.81640625" style="593" hidden="1" customWidth="1"/>
    <col min="5" max="5" width="40.54296875" style="593" hidden="1" customWidth="1"/>
    <col min="6" max="6" width="51.54296875" style="593" hidden="1" customWidth="1"/>
    <col min="7" max="7" width="56.81640625" style="593" hidden="1" customWidth="1"/>
    <col min="8" max="8" width="27.7265625" style="882" customWidth="1"/>
    <col min="9" max="9" width="24.81640625" style="593" customWidth="1"/>
    <col min="10" max="10" width="7.81640625" style="776" customWidth="1"/>
    <col min="11" max="11" width="14" style="776" customWidth="1"/>
    <col min="12" max="13" width="19.26953125" style="777" customWidth="1"/>
    <col min="14" max="14" width="22.81640625" style="593" customWidth="1"/>
    <col min="15" max="16384" width="9.1796875" style="593"/>
  </cols>
  <sheetData>
    <row r="1" spans="1:13" ht="15" thickBot="1">
      <c r="A1" s="1158" t="s">
        <v>2649</v>
      </c>
      <c r="B1" s="1159"/>
      <c r="C1" s="1159"/>
      <c r="D1" s="1159"/>
      <c r="E1" s="1159"/>
      <c r="F1" s="1159"/>
      <c r="G1" s="1159"/>
      <c r="H1" s="1159"/>
      <c r="I1" s="1159"/>
      <c r="J1" s="1159"/>
      <c r="K1" s="1159"/>
      <c r="L1" s="1159"/>
      <c r="M1" s="1160"/>
    </row>
    <row r="2" spans="1:13" ht="49.5" customHeight="1" thickBot="1">
      <c r="A2" s="594" t="s">
        <v>2151</v>
      </c>
      <c r="B2" s="595" t="s">
        <v>2</v>
      </c>
      <c r="C2" s="595"/>
      <c r="D2" s="595" t="s">
        <v>3</v>
      </c>
      <c r="E2" s="595"/>
      <c r="F2" s="595"/>
      <c r="G2" s="595"/>
      <c r="H2" s="877" t="s">
        <v>2152</v>
      </c>
      <c r="I2" s="595" t="s">
        <v>5</v>
      </c>
      <c r="J2" s="595" t="s">
        <v>6</v>
      </c>
      <c r="K2" s="596" t="s">
        <v>7</v>
      </c>
      <c r="L2" s="818" t="s">
        <v>2153</v>
      </c>
      <c r="M2" s="811" t="s">
        <v>2154</v>
      </c>
    </row>
    <row r="3" spans="1:13" ht="13.5" thickBot="1">
      <c r="A3" s="778"/>
      <c r="B3" s="940"/>
      <c r="C3" s="940"/>
      <c r="D3" s="941"/>
      <c r="E3" s="941"/>
      <c r="F3" s="941"/>
      <c r="G3" s="941"/>
      <c r="H3" s="784" t="s">
        <v>2155</v>
      </c>
      <c r="I3" s="942"/>
      <c r="J3" s="780"/>
      <c r="K3" s="780"/>
      <c r="L3" s="782"/>
      <c r="M3" s="819"/>
    </row>
    <row r="4" spans="1:13" ht="26">
      <c r="A4" s="597" t="s">
        <v>32</v>
      </c>
      <c r="B4" s="598" t="s">
        <v>33</v>
      </c>
      <c r="C4" s="610"/>
      <c r="D4" s="599"/>
      <c r="E4" s="599"/>
      <c r="F4" s="599"/>
      <c r="G4" s="599"/>
      <c r="H4" s="600" t="s">
        <v>2156</v>
      </c>
      <c r="I4" s="598" t="s">
        <v>35</v>
      </c>
      <c r="J4" s="599" t="s">
        <v>36</v>
      </c>
      <c r="K4" s="618">
        <v>1</v>
      </c>
      <c r="L4" s="835"/>
      <c r="M4" s="834">
        <f>ROUND(L4*1.23,2)</f>
        <v>0</v>
      </c>
    </row>
    <row r="5" spans="1:13" ht="26">
      <c r="A5" s="605" t="s">
        <v>32</v>
      </c>
      <c r="B5" s="606" t="s">
        <v>2157</v>
      </c>
      <c r="C5" s="606"/>
      <c r="D5" s="607"/>
      <c r="E5" s="607"/>
      <c r="F5" s="607"/>
      <c r="G5" s="607"/>
      <c r="H5" s="608" t="s">
        <v>2158</v>
      </c>
      <c r="I5" s="608" t="s">
        <v>42</v>
      </c>
      <c r="J5" s="607" t="s">
        <v>43</v>
      </c>
      <c r="K5" s="616">
        <v>1</v>
      </c>
      <c r="L5" s="835"/>
      <c r="M5" s="834">
        <f t="shared" ref="M5" si="0">ROUND(L5*1.23,2)</f>
        <v>0</v>
      </c>
    </row>
    <row r="6" spans="1:13">
      <c r="A6" s="605" t="s">
        <v>32</v>
      </c>
      <c r="B6" s="606" t="s">
        <v>48</v>
      </c>
      <c r="C6" s="606"/>
      <c r="D6" s="607"/>
      <c r="E6" s="607"/>
      <c r="F6" s="607"/>
      <c r="G6" s="607"/>
      <c r="H6" s="608" t="s">
        <v>49</v>
      </c>
      <c r="I6" s="608" t="s">
        <v>50</v>
      </c>
      <c r="J6" s="607" t="s">
        <v>36</v>
      </c>
      <c r="K6" s="616">
        <v>1</v>
      </c>
      <c r="L6" s="1154"/>
      <c r="M6" s="1153">
        <f t="shared" ref="M6" si="1">ROUND(L6*1.23,2)</f>
        <v>0</v>
      </c>
    </row>
    <row r="7" spans="1:13">
      <c r="A7" s="601"/>
      <c r="B7" s="602" t="s">
        <v>53</v>
      </c>
      <c r="C7" s="602"/>
      <c r="D7" s="603"/>
      <c r="E7" s="603"/>
      <c r="F7" s="603"/>
      <c r="G7" s="603"/>
      <c r="H7" s="604"/>
      <c r="I7" s="604" t="s">
        <v>897</v>
      </c>
      <c r="J7" s="603"/>
      <c r="K7" s="620"/>
      <c r="L7" s="1154"/>
      <c r="M7" s="1153"/>
    </row>
    <row r="8" spans="1:13">
      <c r="A8" s="605" t="s">
        <v>32</v>
      </c>
      <c r="B8" s="606" t="s">
        <v>54</v>
      </c>
      <c r="C8" s="606"/>
      <c r="D8" s="607"/>
      <c r="E8" s="607"/>
      <c r="F8" s="607"/>
      <c r="G8" s="607"/>
      <c r="H8" s="608" t="s">
        <v>59</v>
      </c>
      <c r="I8" s="608" t="s">
        <v>2159</v>
      </c>
      <c r="J8" s="607" t="s">
        <v>43</v>
      </c>
      <c r="K8" s="616">
        <v>1</v>
      </c>
      <c r="L8" s="1154"/>
      <c r="M8" s="1153">
        <f t="shared" ref="M8" si="2">ROUND(L8*1.23,2)</f>
        <v>0</v>
      </c>
    </row>
    <row r="9" spans="1:13">
      <c r="A9" s="609"/>
      <c r="B9" s="610" t="s">
        <v>2160</v>
      </c>
      <c r="C9" s="610"/>
      <c r="D9" s="599"/>
      <c r="E9" s="599"/>
      <c r="F9" s="599"/>
      <c r="G9" s="599"/>
      <c r="H9" s="600"/>
      <c r="I9" s="600"/>
      <c r="J9" s="599"/>
      <c r="K9" s="618"/>
      <c r="L9" s="1154"/>
      <c r="M9" s="1153"/>
    </row>
    <row r="10" spans="1:13">
      <c r="A10" s="605" t="s">
        <v>32</v>
      </c>
      <c r="B10" s="608" t="s">
        <v>63</v>
      </c>
      <c r="C10" s="608"/>
      <c r="D10" s="607">
        <v>2015</v>
      </c>
      <c r="E10" s="607"/>
      <c r="F10" s="607"/>
      <c r="G10" s="607"/>
      <c r="H10" s="608" t="s">
        <v>64</v>
      </c>
      <c r="I10" s="608" t="s">
        <v>65</v>
      </c>
      <c r="J10" s="607" t="s">
        <v>43</v>
      </c>
      <c r="K10" s="616">
        <v>1</v>
      </c>
      <c r="L10" s="1154"/>
      <c r="M10" s="1153">
        <f t="shared" ref="M10" si="3">ROUND(L10*1.23,2)</f>
        <v>0</v>
      </c>
    </row>
    <row r="11" spans="1:13">
      <c r="A11" s="601"/>
      <c r="B11" s="602" t="s">
        <v>66</v>
      </c>
      <c r="C11" s="602"/>
      <c r="D11" s="603"/>
      <c r="E11" s="603"/>
      <c r="F11" s="603"/>
      <c r="G11" s="603"/>
      <c r="H11" s="604"/>
      <c r="I11" s="604"/>
      <c r="J11" s="603"/>
      <c r="K11" s="620"/>
      <c r="L11" s="1154"/>
      <c r="M11" s="1153"/>
    </row>
    <row r="12" spans="1:13">
      <c r="A12" s="605" t="s">
        <v>32</v>
      </c>
      <c r="B12" s="606" t="s">
        <v>68</v>
      </c>
      <c r="C12" s="606"/>
      <c r="D12" s="607">
        <v>2015</v>
      </c>
      <c r="E12" s="607"/>
      <c r="F12" s="607"/>
      <c r="G12" s="607"/>
      <c r="H12" s="608" t="s">
        <v>2161</v>
      </c>
      <c r="I12" s="608" t="s">
        <v>70</v>
      </c>
      <c r="J12" s="607" t="s">
        <v>43</v>
      </c>
      <c r="K12" s="616">
        <v>1</v>
      </c>
      <c r="L12" s="1154"/>
      <c r="M12" s="1153">
        <f t="shared" ref="M12" si="4">ROUND(L12*1.23,2)</f>
        <v>0</v>
      </c>
    </row>
    <row r="13" spans="1:13">
      <c r="A13" s="601"/>
      <c r="B13" s="602" t="s">
        <v>71</v>
      </c>
      <c r="C13" s="602"/>
      <c r="D13" s="603"/>
      <c r="E13" s="603"/>
      <c r="F13" s="603"/>
      <c r="G13" s="603"/>
      <c r="H13" s="604"/>
      <c r="I13" s="604"/>
      <c r="J13" s="603"/>
      <c r="K13" s="620"/>
      <c r="L13" s="1154"/>
      <c r="M13" s="1153"/>
    </row>
    <row r="14" spans="1:13">
      <c r="A14" s="605" t="s">
        <v>32</v>
      </c>
      <c r="B14" s="606" t="s">
        <v>73</v>
      </c>
      <c r="C14" s="606"/>
      <c r="D14" s="607">
        <v>2002</v>
      </c>
      <c r="E14" s="607"/>
      <c r="F14" s="607"/>
      <c r="G14" s="607"/>
      <c r="H14" s="608" t="s">
        <v>74</v>
      </c>
      <c r="I14" s="608" t="s">
        <v>2162</v>
      </c>
      <c r="J14" s="607" t="s">
        <v>36</v>
      </c>
      <c r="K14" s="616">
        <v>1</v>
      </c>
      <c r="L14" s="1154"/>
      <c r="M14" s="1153">
        <f t="shared" ref="M14" si="5">ROUND(L14*1.23,2)</f>
        <v>0</v>
      </c>
    </row>
    <row r="15" spans="1:13">
      <c r="A15" s="601"/>
      <c r="B15" s="602" t="s">
        <v>77</v>
      </c>
      <c r="C15" s="602"/>
      <c r="D15" s="603"/>
      <c r="E15" s="603"/>
      <c r="F15" s="603"/>
      <c r="G15" s="603"/>
      <c r="H15" s="604"/>
      <c r="I15" s="604"/>
      <c r="J15" s="603"/>
      <c r="K15" s="620"/>
      <c r="L15" s="1154"/>
      <c r="M15" s="1153"/>
    </row>
    <row r="16" spans="1:13">
      <c r="A16" s="605" t="s">
        <v>32</v>
      </c>
      <c r="B16" s="606" t="s">
        <v>79</v>
      </c>
      <c r="C16" s="606"/>
      <c r="D16" s="607">
        <v>2002</v>
      </c>
      <c r="E16" s="607"/>
      <c r="F16" s="607"/>
      <c r="G16" s="607"/>
      <c r="H16" s="608" t="s">
        <v>80</v>
      </c>
      <c r="I16" s="608" t="s">
        <v>2163</v>
      </c>
      <c r="J16" s="607" t="s">
        <v>36</v>
      </c>
      <c r="K16" s="616">
        <v>1</v>
      </c>
      <c r="L16" s="1154"/>
      <c r="M16" s="1153">
        <f t="shared" ref="M16" si="6">ROUND(L16*1.23,2)</f>
        <v>0</v>
      </c>
    </row>
    <row r="17" spans="1:13">
      <c r="A17" s="601"/>
      <c r="B17" s="602" t="s">
        <v>84</v>
      </c>
      <c r="C17" s="602"/>
      <c r="D17" s="603"/>
      <c r="E17" s="603"/>
      <c r="F17" s="603"/>
      <c r="G17" s="603"/>
      <c r="H17" s="604"/>
      <c r="I17" s="604"/>
      <c r="J17" s="603"/>
      <c r="K17" s="620"/>
      <c r="L17" s="1154"/>
      <c r="M17" s="1153"/>
    </row>
    <row r="18" spans="1:13">
      <c r="A18" s="611" t="s">
        <v>32</v>
      </c>
      <c r="B18" s="612" t="s">
        <v>86</v>
      </c>
      <c r="C18" s="612"/>
      <c r="D18" s="613">
        <v>2007</v>
      </c>
      <c r="E18" s="613"/>
      <c r="F18" s="613"/>
      <c r="G18" s="613"/>
      <c r="H18" s="614" t="s">
        <v>87</v>
      </c>
      <c r="I18" s="613" t="s">
        <v>65</v>
      </c>
      <c r="J18" s="613"/>
      <c r="K18" s="647">
        <v>1</v>
      </c>
      <c r="L18" s="820"/>
      <c r="M18" s="821">
        <f>ROUND(L18*1.23,2)</f>
        <v>0</v>
      </c>
    </row>
    <row r="19" spans="1:13">
      <c r="A19" s="605" t="s">
        <v>32</v>
      </c>
      <c r="B19" s="606" t="s">
        <v>2164</v>
      </c>
      <c r="C19" s="606"/>
      <c r="D19" s="607">
        <v>2012</v>
      </c>
      <c r="E19" s="607"/>
      <c r="F19" s="607"/>
      <c r="G19" s="607"/>
      <c r="H19" s="608" t="s">
        <v>89</v>
      </c>
      <c r="I19" s="606" t="s">
        <v>90</v>
      </c>
      <c r="J19" s="607" t="s">
        <v>43</v>
      </c>
      <c r="K19" s="616">
        <v>1</v>
      </c>
      <c r="L19" s="857"/>
      <c r="M19" s="858">
        <f>ROUND(L19*1.23,2)</f>
        <v>0</v>
      </c>
    </row>
    <row r="20" spans="1:13">
      <c r="A20" s="615" t="s">
        <v>32</v>
      </c>
      <c r="B20" s="606" t="s">
        <v>88</v>
      </c>
      <c r="C20" s="654"/>
      <c r="D20" s="616">
        <v>2012</v>
      </c>
      <c r="E20" s="616"/>
      <c r="F20" s="616"/>
      <c r="G20" s="616"/>
      <c r="H20" s="608" t="s">
        <v>95</v>
      </c>
      <c r="I20" s="606" t="s">
        <v>2165</v>
      </c>
      <c r="J20" s="607"/>
      <c r="K20" s="616">
        <v>1</v>
      </c>
      <c r="L20" s="1142"/>
      <c r="M20" s="1139">
        <f>ROUND(L20*1.23,2)</f>
        <v>0</v>
      </c>
    </row>
    <row r="21" spans="1:13">
      <c r="A21" s="617"/>
      <c r="B21" s="610" t="s">
        <v>98</v>
      </c>
      <c r="C21" s="659"/>
      <c r="D21" s="618"/>
      <c r="E21" s="618"/>
      <c r="F21" s="618"/>
      <c r="G21" s="618"/>
      <c r="H21" s="600"/>
      <c r="I21" s="606"/>
      <c r="J21" s="599" t="s">
        <v>43</v>
      </c>
      <c r="K21" s="618"/>
      <c r="L21" s="1144"/>
      <c r="M21" s="1140"/>
    </row>
    <row r="22" spans="1:13">
      <c r="A22" s="619"/>
      <c r="B22" s="602" t="s">
        <v>94</v>
      </c>
      <c r="C22" s="998"/>
      <c r="D22" s="620"/>
      <c r="E22" s="620"/>
      <c r="F22" s="620"/>
      <c r="G22" s="620"/>
      <c r="H22" s="604"/>
      <c r="I22" s="606"/>
      <c r="J22" s="603"/>
      <c r="K22" s="620"/>
      <c r="L22" s="1143"/>
      <c r="M22" s="1141"/>
    </row>
    <row r="23" spans="1:13">
      <c r="A23" s="611" t="s">
        <v>32</v>
      </c>
      <c r="B23" s="612" t="s">
        <v>100</v>
      </c>
      <c r="C23" s="612"/>
      <c r="D23" s="613"/>
      <c r="E23" s="603"/>
      <c r="F23" s="603"/>
      <c r="G23" s="603"/>
      <c r="H23" s="604" t="s">
        <v>101</v>
      </c>
      <c r="I23" s="614" t="s">
        <v>102</v>
      </c>
      <c r="J23" s="613" t="s">
        <v>36</v>
      </c>
      <c r="K23" s="647">
        <v>1</v>
      </c>
      <c r="L23" s="820"/>
      <c r="M23" s="821">
        <f>ROUND(L23*1.23,2)</f>
        <v>0</v>
      </c>
    </row>
    <row r="24" spans="1:13">
      <c r="A24" s="611" t="s">
        <v>32</v>
      </c>
      <c r="B24" s="612" t="s">
        <v>104</v>
      </c>
      <c r="C24" s="612"/>
      <c r="D24" s="613"/>
      <c r="E24" s="613"/>
      <c r="F24" s="613"/>
      <c r="G24" s="613"/>
      <c r="H24" s="614" t="s">
        <v>105</v>
      </c>
      <c r="I24" s="614" t="s">
        <v>2166</v>
      </c>
      <c r="J24" s="613" t="s">
        <v>36</v>
      </c>
      <c r="K24" s="647">
        <v>1</v>
      </c>
      <c r="L24" s="820"/>
      <c r="M24" s="821">
        <f t="shared" ref="M24:M84" si="7">ROUND(L24*1.23,2)</f>
        <v>0</v>
      </c>
    </row>
    <row r="25" spans="1:13">
      <c r="A25" s="611" t="s">
        <v>32</v>
      </c>
      <c r="B25" s="612" t="s">
        <v>107</v>
      </c>
      <c r="C25" s="612"/>
      <c r="D25" s="613"/>
      <c r="E25" s="613"/>
      <c r="F25" s="613"/>
      <c r="G25" s="613"/>
      <c r="H25" s="614" t="s">
        <v>108</v>
      </c>
      <c r="I25" s="614" t="s">
        <v>2167</v>
      </c>
      <c r="J25" s="613" t="s">
        <v>36</v>
      </c>
      <c r="K25" s="647">
        <v>1</v>
      </c>
      <c r="L25" s="820"/>
      <c r="M25" s="821">
        <f t="shared" si="7"/>
        <v>0</v>
      </c>
    </row>
    <row r="26" spans="1:13">
      <c r="A26" s="611" t="s">
        <v>32</v>
      </c>
      <c r="B26" s="612" t="s">
        <v>104</v>
      </c>
      <c r="C26" s="612"/>
      <c r="D26" s="613"/>
      <c r="E26" s="613"/>
      <c r="F26" s="613"/>
      <c r="G26" s="613"/>
      <c r="H26" s="614" t="s">
        <v>110</v>
      </c>
      <c r="I26" s="614" t="s">
        <v>2167</v>
      </c>
      <c r="J26" s="613" t="s">
        <v>36</v>
      </c>
      <c r="K26" s="647">
        <v>1</v>
      </c>
      <c r="L26" s="820"/>
      <c r="M26" s="821">
        <f t="shared" si="7"/>
        <v>0</v>
      </c>
    </row>
    <row r="27" spans="1:13">
      <c r="A27" s="611" t="s">
        <v>32</v>
      </c>
      <c r="B27" s="612" t="s">
        <v>112</v>
      </c>
      <c r="C27" s="612"/>
      <c r="D27" s="613"/>
      <c r="E27" s="613"/>
      <c r="F27" s="613"/>
      <c r="G27" s="613"/>
      <c r="H27" s="614" t="s">
        <v>113</v>
      </c>
      <c r="I27" s="614" t="s">
        <v>114</v>
      </c>
      <c r="J27" s="613" t="s">
        <v>43</v>
      </c>
      <c r="K27" s="647">
        <v>1</v>
      </c>
      <c r="L27" s="820"/>
      <c r="M27" s="821">
        <f t="shared" si="7"/>
        <v>0</v>
      </c>
    </row>
    <row r="28" spans="1:13">
      <c r="A28" s="611" t="s">
        <v>32</v>
      </c>
      <c r="B28" s="612" t="s">
        <v>115</v>
      </c>
      <c r="C28" s="612"/>
      <c r="D28" s="613"/>
      <c r="E28" s="613"/>
      <c r="F28" s="613"/>
      <c r="G28" s="613"/>
      <c r="H28" s="614" t="s">
        <v>116</v>
      </c>
      <c r="I28" s="614" t="s">
        <v>2166</v>
      </c>
      <c r="J28" s="613" t="s">
        <v>36</v>
      </c>
      <c r="K28" s="647">
        <v>1</v>
      </c>
      <c r="L28" s="820"/>
      <c r="M28" s="821">
        <f t="shared" si="7"/>
        <v>0</v>
      </c>
    </row>
    <row r="29" spans="1:13">
      <c r="A29" s="611" t="s">
        <v>32</v>
      </c>
      <c r="B29" s="612" t="s">
        <v>121</v>
      </c>
      <c r="C29" s="612"/>
      <c r="D29" s="613"/>
      <c r="E29" s="613"/>
      <c r="F29" s="613"/>
      <c r="G29" s="613"/>
      <c r="H29" s="614" t="s">
        <v>122</v>
      </c>
      <c r="I29" s="614" t="s">
        <v>75</v>
      </c>
      <c r="J29" s="613" t="s">
        <v>36</v>
      </c>
      <c r="K29" s="647">
        <v>1</v>
      </c>
      <c r="L29" s="820"/>
      <c r="M29" s="821">
        <f t="shared" si="7"/>
        <v>0</v>
      </c>
    </row>
    <row r="30" spans="1:13">
      <c r="A30" s="611" t="s">
        <v>32</v>
      </c>
      <c r="B30" s="612" t="s">
        <v>123</v>
      </c>
      <c r="C30" s="612"/>
      <c r="D30" s="612"/>
      <c r="E30" s="612"/>
      <c r="F30" s="612"/>
      <c r="G30" s="612"/>
      <c r="H30" s="614" t="s">
        <v>124</v>
      </c>
      <c r="I30" s="614" t="s">
        <v>2168</v>
      </c>
      <c r="J30" s="613" t="s">
        <v>43</v>
      </c>
      <c r="K30" s="647">
        <v>1</v>
      </c>
      <c r="L30" s="820"/>
      <c r="M30" s="821">
        <f t="shared" si="7"/>
        <v>0</v>
      </c>
    </row>
    <row r="31" spans="1:13">
      <c r="A31" s="611" t="s">
        <v>32</v>
      </c>
      <c r="B31" s="612" t="s">
        <v>125</v>
      </c>
      <c r="C31" s="612"/>
      <c r="D31" s="613">
        <v>2001</v>
      </c>
      <c r="E31" s="613"/>
      <c r="F31" s="613"/>
      <c r="G31" s="613"/>
      <c r="H31" s="614" t="s">
        <v>126</v>
      </c>
      <c r="I31" s="614"/>
      <c r="J31" s="613"/>
      <c r="K31" s="647">
        <v>1</v>
      </c>
      <c r="L31" s="820"/>
      <c r="M31" s="821">
        <f t="shared" si="7"/>
        <v>0</v>
      </c>
    </row>
    <row r="32" spans="1:13">
      <c r="A32" s="621" t="s">
        <v>32</v>
      </c>
      <c r="B32" s="622" t="s">
        <v>127</v>
      </c>
      <c r="C32" s="622"/>
      <c r="D32" s="623">
        <v>2015</v>
      </c>
      <c r="E32" s="623"/>
      <c r="F32" s="623"/>
      <c r="G32" s="623"/>
      <c r="H32" s="624" t="s">
        <v>128</v>
      </c>
      <c r="I32" s="624" t="s">
        <v>2169</v>
      </c>
      <c r="J32" s="623" t="s">
        <v>36</v>
      </c>
      <c r="K32" s="812">
        <v>1</v>
      </c>
      <c r="L32" s="820"/>
      <c r="M32" s="821">
        <f t="shared" si="7"/>
        <v>0</v>
      </c>
    </row>
    <row r="33" spans="1:13">
      <c r="A33" s="621" t="s">
        <v>32</v>
      </c>
      <c r="B33" s="622" t="s">
        <v>129</v>
      </c>
      <c r="C33" s="622"/>
      <c r="D33" s="623"/>
      <c r="E33" s="623"/>
      <c r="F33" s="623"/>
      <c r="G33" s="623"/>
      <c r="H33" s="624">
        <v>240.20099999999999</v>
      </c>
      <c r="I33" s="614" t="s">
        <v>130</v>
      </c>
      <c r="J33" s="623" t="s">
        <v>43</v>
      </c>
      <c r="K33" s="812">
        <v>1</v>
      </c>
      <c r="L33" s="820"/>
      <c r="M33" s="821">
        <f t="shared" si="7"/>
        <v>0</v>
      </c>
    </row>
    <row r="34" spans="1:13">
      <c r="A34" s="621" t="s">
        <v>32</v>
      </c>
      <c r="B34" s="622" t="s">
        <v>129</v>
      </c>
      <c r="C34" s="622"/>
      <c r="D34" s="623"/>
      <c r="E34" s="623"/>
      <c r="F34" s="623"/>
      <c r="G34" s="623"/>
      <c r="H34" s="624" t="s">
        <v>131</v>
      </c>
      <c r="I34" s="614" t="s">
        <v>130</v>
      </c>
      <c r="J34" s="623" t="s">
        <v>43</v>
      </c>
      <c r="K34" s="812">
        <v>1</v>
      </c>
      <c r="L34" s="820"/>
      <c r="M34" s="821">
        <f t="shared" si="7"/>
        <v>0</v>
      </c>
    </row>
    <row r="35" spans="1:13">
      <c r="A35" s="621" t="s">
        <v>32</v>
      </c>
      <c r="B35" s="625" t="s">
        <v>132</v>
      </c>
      <c r="C35" s="625"/>
      <c r="D35" s="623"/>
      <c r="E35" s="623"/>
      <c r="F35" s="623"/>
      <c r="G35" s="623"/>
      <c r="H35" s="624">
        <v>301</v>
      </c>
      <c r="I35" s="624" t="s">
        <v>70</v>
      </c>
      <c r="J35" s="623" t="s">
        <v>43</v>
      </c>
      <c r="K35" s="812">
        <v>1</v>
      </c>
      <c r="L35" s="820"/>
      <c r="M35" s="821">
        <f t="shared" si="7"/>
        <v>0</v>
      </c>
    </row>
    <row r="36" spans="1:13">
      <c r="A36" s="621" t="s">
        <v>32</v>
      </c>
      <c r="B36" s="625" t="s">
        <v>133</v>
      </c>
      <c r="C36" s="625"/>
      <c r="D36" s="623"/>
      <c r="E36" s="623"/>
      <c r="F36" s="623"/>
      <c r="G36" s="623"/>
      <c r="H36" s="624" t="s">
        <v>134</v>
      </c>
      <c r="I36" s="608" t="s">
        <v>65</v>
      </c>
      <c r="J36" s="623" t="s">
        <v>43</v>
      </c>
      <c r="K36" s="812">
        <v>1</v>
      </c>
      <c r="L36" s="820"/>
      <c r="M36" s="821">
        <f t="shared" si="7"/>
        <v>0</v>
      </c>
    </row>
    <row r="37" spans="1:13">
      <c r="A37" s="621" t="s">
        <v>32</v>
      </c>
      <c r="B37" s="622" t="s">
        <v>135</v>
      </c>
      <c r="C37" s="622"/>
      <c r="D37" s="623"/>
      <c r="E37" s="623"/>
      <c r="F37" s="623"/>
      <c r="G37" s="623"/>
      <c r="H37" s="624">
        <v>305.30700000000002</v>
      </c>
      <c r="I37" s="624" t="s">
        <v>2170</v>
      </c>
      <c r="J37" s="623" t="s">
        <v>43</v>
      </c>
      <c r="K37" s="812">
        <v>1</v>
      </c>
      <c r="L37" s="820"/>
      <c r="M37" s="821">
        <f t="shared" si="7"/>
        <v>0</v>
      </c>
    </row>
    <row r="38" spans="1:13">
      <c r="A38" s="611" t="s">
        <v>32</v>
      </c>
      <c r="B38" s="612" t="s">
        <v>137</v>
      </c>
      <c r="C38" s="612"/>
      <c r="D38" s="612"/>
      <c r="E38" s="612"/>
      <c r="F38" s="612"/>
      <c r="G38" s="612"/>
      <c r="H38" s="614" t="s">
        <v>126</v>
      </c>
      <c r="I38" s="614"/>
      <c r="J38" s="613"/>
      <c r="K38" s="647">
        <v>1</v>
      </c>
      <c r="L38" s="820"/>
      <c r="M38" s="821">
        <f t="shared" si="7"/>
        <v>0</v>
      </c>
    </row>
    <row r="39" spans="1:13">
      <c r="A39" s="611" t="s">
        <v>32</v>
      </c>
      <c r="B39" s="612" t="s">
        <v>2171</v>
      </c>
      <c r="C39" s="612"/>
      <c r="D39" s="612"/>
      <c r="E39" s="612"/>
      <c r="F39" s="612"/>
      <c r="G39" s="612"/>
      <c r="H39" s="614" t="s">
        <v>126</v>
      </c>
      <c r="I39" s="614"/>
      <c r="J39" s="613"/>
      <c r="K39" s="647">
        <v>2</v>
      </c>
      <c r="L39" s="820"/>
      <c r="M39" s="821">
        <f t="shared" si="7"/>
        <v>0</v>
      </c>
    </row>
    <row r="40" spans="1:13">
      <c r="A40" s="611" t="s">
        <v>32</v>
      </c>
      <c r="B40" s="602" t="s">
        <v>2172</v>
      </c>
      <c r="C40" s="602"/>
      <c r="D40" s="602"/>
      <c r="E40" s="602"/>
      <c r="F40" s="602"/>
      <c r="G40" s="602"/>
      <c r="H40" s="604" t="s">
        <v>140</v>
      </c>
      <c r="I40" s="614" t="s">
        <v>2173</v>
      </c>
      <c r="J40" s="613" t="s">
        <v>43</v>
      </c>
      <c r="K40" s="647">
        <v>1</v>
      </c>
      <c r="L40" s="820"/>
      <c r="M40" s="821">
        <f t="shared" si="7"/>
        <v>0</v>
      </c>
    </row>
    <row r="41" spans="1:13">
      <c r="A41" s="611" t="s">
        <v>32</v>
      </c>
      <c r="B41" s="602" t="s">
        <v>142</v>
      </c>
      <c r="C41" s="602"/>
      <c r="D41" s="602"/>
      <c r="E41" s="602"/>
      <c r="F41" s="602"/>
      <c r="G41" s="602"/>
      <c r="H41" s="604" t="s">
        <v>140</v>
      </c>
      <c r="I41" s="614"/>
      <c r="J41" s="613"/>
      <c r="K41" s="647">
        <v>1</v>
      </c>
      <c r="L41" s="820"/>
      <c r="M41" s="821">
        <f t="shared" si="7"/>
        <v>0</v>
      </c>
    </row>
    <row r="42" spans="1:13">
      <c r="A42" s="611" t="s">
        <v>32</v>
      </c>
      <c r="B42" s="602" t="s">
        <v>143</v>
      </c>
      <c r="C42" s="602"/>
      <c r="D42" s="602"/>
      <c r="E42" s="602"/>
      <c r="F42" s="602"/>
      <c r="G42" s="602"/>
      <c r="H42" s="604" t="s">
        <v>144</v>
      </c>
      <c r="I42" s="593" t="s">
        <v>2174</v>
      </c>
      <c r="J42" s="613"/>
      <c r="K42" s="647">
        <v>1</v>
      </c>
      <c r="L42" s="820"/>
      <c r="M42" s="821">
        <f t="shared" si="7"/>
        <v>0</v>
      </c>
    </row>
    <row r="43" spans="1:13">
      <c r="A43" s="611" t="s">
        <v>32</v>
      </c>
      <c r="B43" s="612" t="s">
        <v>148</v>
      </c>
      <c r="C43" s="612"/>
      <c r="D43" s="612"/>
      <c r="E43" s="612"/>
      <c r="F43" s="612"/>
      <c r="G43" s="612"/>
      <c r="H43" s="614" t="s">
        <v>149</v>
      </c>
      <c r="I43" s="626" t="s">
        <v>2175</v>
      </c>
      <c r="J43" s="613" t="s">
        <v>36</v>
      </c>
      <c r="K43" s="843">
        <v>1</v>
      </c>
      <c r="L43" s="820"/>
      <c r="M43" s="821">
        <f t="shared" si="7"/>
        <v>0</v>
      </c>
    </row>
    <row r="44" spans="1:13">
      <c r="A44" s="611" t="s">
        <v>32</v>
      </c>
      <c r="B44" s="614" t="s">
        <v>2176</v>
      </c>
      <c r="C44" s="614"/>
      <c r="D44" s="612"/>
      <c r="E44" s="612"/>
      <c r="F44" s="612"/>
      <c r="G44" s="612"/>
      <c r="H44" s="614" t="s">
        <v>2177</v>
      </c>
      <c r="I44" s="614" t="s">
        <v>2162</v>
      </c>
      <c r="J44" s="613"/>
      <c r="K44" s="843">
        <v>1</v>
      </c>
      <c r="L44" s="822"/>
      <c r="M44" s="821">
        <f t="shared" si="7"/>
        <v>0</v>
      </c>
    </row>
    <row r="45" spans="1:13">
      <c r="A45" s="611" t="s">
        <v>32</v>
      </c>
      <c r="B45" s="602" t="s">
        <v>151</v>
      </c>
      <c r="C45" s="602"/>
      <c r="D45" s="602"/>
      <c r="E45" s="602"/>
      <c r="F45" s="602"/>
      <c r="G45" s="602"/>
      <c r="H45" s="604" t="s">
        <v>149</v>
      </c>
      <c r="I45" s="614"/>
      <c r="J45" s="613"/>
      <c r="K45" s="647">
        <v>1</v>
      </c>
      <c r="L45" s="820"/>
      <c r="M45" s="821">
        <f t="shared" si="7"/>
        <v>0</v>
      </c>
    </row>
    <row r="46" spans="1:13">
      <c r="A46" s="611" t="s">
        <v>32</v>
      </c>
      <c r="B46" s="602" t="s">
        <v>2178</v>
      </c>
      <c r="C46" s="602"/>
      <c r="D46" s="602"/>
      <c r="E46" s="602"/>
      <c r="F46" s="602"/>
      <c r="G46" s="602"/>
      <c r="H46" s="604" t="s">
        <v>2179</v>
      </c>
      <c r="I46" s="614"/>
      <c r="J46" s="613"/>
      <c r="K46" s="647">
        <v>1</v>
      </c>
      <c r="L46" s="822"/>
      <c r="M46" s="821">
        <f t="shared" si="7"/>
        <v>0</v>
      </c>
    </row>
    <row r="47" spans="1:13">
      <c r="A47" s="611" t="s">
        <v>32</v>
      </c>
      <c r="B47" s="602" t="s">
        <v>2180</v>
      </c>
      <c r="C47" s="602"/>
      <c r="D47" s="602"/>
      <c r="E47" s="602"/>
      <c r="F47" s="602"/>
      <c r="G47" s="602"/>
      <c r="H47" s="604" t="s">
        <v>2181</v>
      </c>
      <c r="I47" s="614"/>
      <c r="J47" s="613"/>
      <c r="K47" s="647">
        <v>1</v>
      </c>
      <c r="L47" s="822"/>
      <c r="M47" s="821">
        <f t="shared" si="7"/>
        <v>0</v>
      </c>
    </row>
    <row r="48" spans="1:13">
      <c r="A48" s="611" t="s">
        <v>32</v>
      </c>
      <c r="B48" s="602" t="s">
        <v>2182</v>
      </c>
      <c r="C48" s="602"/>
      <c r="D48" s="602"/>
      <c r="E48" s="602"/>
      <c r="F48" s="602"/>
      <c r="G48" s="602"/>
      <c r="H48" s="604" t="s">
        <v>2183</v>
      </c>
      <c r="I48" s="614"/>
      <c r="J48" s="613"/>
      <c r="K48" s="647">
        <v>1</v>
      </c>
      <c r="L48" s="822"/>
      <c r="M48" s="821">
        <f t="shared" si="7"/>
        <v>0</v>
      </c>
    </row>
    <row r="49" spans="1:13">
      <c r="A49" s="844"/>
      <c r="B49" s="845" t="s">
        <v>152</v>
      </c>
      <c r="C49" s="845"/>
      <c r="D49" s="846"/>
      <c r="E49" s="846"/>
      <c r="F49" s="846"/>
      <c r="G49" s="846"/>
      <c r="H49" s="847"/>
      <c r="I49" s="848"/>
      <c r="J49" s="849"/>
      <c r="K49" s="850"/>
      <c r="L49" s="851"/>
      <c r="M49" s="852"/>
    </row>
    <row r="50" spans="1:13">
      <c r="A50" s="628" t="s">
        <v>32</v>
      </c>
      <c r="B50" s="629" t="s">
        <v>153</v>
      </c>
      <c r="C50" s="999"/>
      <c r="D50" s="630">
        <v>2009</v>
      </c>
      <c r="E50" s="938"/>
      <c r="F50" s="938"/>
      <c r="G50" s="938"/>
      <c r="H50" s="614">
        <v>18</v>
      </c>
      <c r="I50" s="614"/>
      <c r="J50" s="613"/>
      <c r="K50" s="647">
        <v>2</v>
      </c>
      <c r="L50" s="823"/>
      <c r="M50" s="821">
        <f t="shared" si="7"/>
        <v>0</v>
      </c>
    </row>
    <row r="51" spans="1:13">
      <c r="A51" s="631" t="s">
        <v>32</v>
      </c>
      <c r="B51" s="629" t="s">
        <v>154</v>
      </c>
      <c r="C51" s="999"/>
      <c r="D51" s="630">
        <v>2007</v>
      </c>
      <c r="E51" s="938"/>
      <c r="F51" s="938"/>
      <c r="G51" s="938"/>
      <c r="H51" s="614" t="s">
        <v>155</v>
      </c>
      <c r="I51" s="614"/>
      <c r="J51" s="613"/>
      <c r="K51" s="647">
        <v>2</v>
      </c>
      <c r="L51" s="823"/>
      <c r="M51" s="821">
        <f t="shared" si="7"/>
        <v>0</v>
      </c>
    </row>
    <row r="52" spans="1:13">
      <c r="A52" s="853" t="s">
        <v>32</v>
      </c>
      <c r="B52" s="629" t="s">
        <v>156</v>
      </c>
      <c r="C52" s="1000"/>
      <c r="D52" s="854">
        <v>2006</v>
      </c>
      <c r="E52" s="749"/>
      <c r="F52" s="749"/>
      <c r="G52" s="749"/>
      <c r="H52" s="614" t="s">
        <v>2184</v>
      </c>
      <c r="I52" s="614"/>
      <c r="J52" s="613"/>
      <c r="K52" s="843">
        <v>1</v>
      </c>
      <c r="L52" s="823"/>
      <c r="M52" s="821">
        <f t="shared" si="7"/>
        <v>0</v>
      </c>
    </row>
    <row r="53" spans="1:13">
      <c r="A53" s="855" t="s">
        <v>32</v>
      </c>
      <c r="B53" s="629" t="s">
        <v>159</v>
      </c>
      <c r="C53" s="1001"/>
      <c r="D53" s="856"/>
      <c r="E53" s="734"/>
      <c r="F53" s="734"/>
      <c r="G53" s="734"/>
      <c r="H53" s="614" t="s">
        <v>87</v>
      </c>
      <c r="I53" s="614"/>
      <c r="J53" s="613"/>
      <c r="K53" s="843">
        <v>5</v>
      </c>
      <c r="L53" s="823"/>
      <c r="M53" s="821">
        <f t="shared" si="7"/>
        <v>0</v>
      </c>
    </row>
    <row r="54" spans="1:13">
      <c r="A54" s="611" t="s">
        <v>32</v>
      </c>
      <c r="B54" s="612" t="s">
        <v>161</v>
      </c>
      <c r="C54" s="612"/>
      <c r="D54" s="613"/>
      <c r="E54" s="613"/>
      <c r="F54" s="613"/>
      <c r="G54" s="613"/>
      <c r="H54" s="614" t="s">
        <v>162</v>
      </c>
      <c r="I54" s="614"/>
      <c r="J54" s="613"/>
      <c r="K54" s="647">
        <v>1</v>
      </c>
      <c r="L54" s="823"/>
      <c r="M54" s="821">
        <f t="shared" si="7"/>
        <v>0</v>
      </c>
    </row>
    <row r="55" spans="1:13">
      <c r="A55" s="611" t="s">
        <v>32</v>
      </c>
      <c r="B55" s="612" t="s">
        <v>163</v>
      </c>
      <c r="C55" s="612"/>
      <c r="D55" s="613"/>
      <c r="E55" s="613"/>
      <c r="F55" s="613"/>
      <c r="G55" s="613"/>
      <c r="H55" s="614">
        <v>2</v>
      </c>
      <c r="I55" s="614"/>
      <c r="J55" s="613"/>
      <c r="K55" s="647">
        <v>1</v>
      </c>
      <c r="L55" s="823"/>
      <c r="M55" s="821">
        <f t="shared" si="7"/>
        <v>0</v>
      </c>
    </row>
    <row r="56" spans="1:13">
      <c r="A56" s="611" t="s">
        <v>32</v>
      </c>
      <c r="B56" s="612" t="s">
        <v>164</v>
      </c>
      <c r="C56" s="612"/>
      <c r="D56" s="613"/>
      <c r="E56" s="613"/>
      <c r="F56" s="613"/>
      <c r="G56" s="613"/>
      <c r="H56" s="614" t="s">
        <v>165</v>
      </c>
      <c r="I56" s="614"/>
      <c r="J56" s="613"/>
      <c r="K56" s="647">
        <v>2</v>
      </c>
      <c r="L56" s="823"/>
      <c r="M56" s="821">
        <f t="shared" si="7"/>
        <v>0</v>
      </c>
    </row>
    <row r="57" spans="1:13">
      <c r="A57" s="611" t="s">
        <v>32</v>
      </c>
      <c r="B57" s="612" t="s">
        <v>166</v>
      </c>
      <c r="C57" s="612"/>
      <c r="D57" s="613">
        <v>2007</v>
      </c>
      <c r="E57" s="613"/>
      <c r="F57" s="613"/>
      <c r="G57" s="613"/>
      <c r="H57" s="614">
        <v>102</v>
      </c>
      <c r="I57" s="614"/>
      <c r="J57" s="613"/>
      <c r="K57" s="647">
        <v>1</v>
      </c>
      <c r="L57" s="823"/>
      <c r="M57" s="821">
        <f t="shared" si="7"/>
        <v>0</v>
      </c>
    </row>
    <row r="58" spans="1:13">
      <c r="A58" s="611" t="s">
        <v>32</v>
      </c>
      <c r="B58" s="612" t="s">
        <v>167</v>
      </c>
      <c r="C58" s="612"/>
      <c r="D58" s="613">
        <v>2006</v>
      </c>
      <c r="E58" s="613"/>
      <c r="F58" s="613"/>
      <c r="G58" s="613"/>
      <c r="H58" s="614">
        <v>102</v>
      </c>
      <c r="I58" s="614"/>
      <c r="J58" s="613"/>
      <c r="K58" s="647">
        <v>1</v>
      </c>
      <c r="L58" s="823"/>
      <c r="M58" s="821">
        <f t="shared" si="7"/>
        <v>0</v>
      </c>
    </row>
    <row r="59" spans="1:13">
      <c r="A59" s="611" t="s">
        <v>32</v>
      </c>
      <c r="B59" s="612" t="s">
        <v>168</v>
      </c>
      <c r="C59" s="612"/>
      <c r="D59" s="613">
        <v>2012</v>
      </c>
      <c r="E59" s="613"/>
      <c r="F59" s="613"/>
      <c r="G59" s="613"/>
      <c r="H59" s="614">
        <v>102</v>
      </c>
      <c r="I59" s="614"/>
      <c r="J59" s="613"/>
      <c r="K59" s="647">
        <v>1</v>
      </c>
      <c r="L59" s="823"/>
      <c r="M59" s="821">
        <f t="shared" si="7"/>
        <v>0</v>
      </c>
    </row>
    <row r="60" spans="1:13">
      <c r="A60" s="611" t="s">
        <v>32</v>
      </c>
      <c r="B60" s="612" t="s">
        <v>169</v>
      </c>
      <c r="C60" s="612"/>
      <c r="D60" s="613">
        <v>2006</v>
      </c>
      <c r="E60" s="613"/>
      <c r="F60" s="613"/>
      <c r="G60" s="613"/>
      <c r="H60" s="614">
        <v>105</v>
      </c>
      <c r="I60" s="614"/>
      <c r="J60" s="613"/>
      <c r="K60" s="647">
        <v>1</v>
      </c>
      <c r="L60" s="823"/>
      <c r="M60" s="821">
        <f t="shared" si="7"/>
        <v>0</v>
      </c>
    </row>
    <row r="61" spans="1:13">
      <c r="A61" s="611" t="s">
        <v>32</v>
      </c>
      <c r="B61" s="612" t="s">
        <v>170</v>
      </c>
      <c r="C61" s="612"/>
      <c r="D61" s="613">
        <v>2007</v>
      </c>
      <c r="E61" s="613"/>
      <c r="F61" s="613"/>
      <c r="G61" s="613"/>
      <c r="H61" s="614">
        <v>105</v>
      </c>
      <c r="I61" s="614"/>
      <c r="J61" s="613"/>
      <c r="K61" s="647">
        <v>1</v>
      </c>
      <c r="L61" s="823"/>
      <c r="M61" s="821">
        <f t="shared" si="7"/>
        <v>0</v>
      </c>
    </row>
    <row r="62" spans="1:13">
      <c r="A62" s="611" t="s">
        <v>32</v>
      </c>
      <c r="B62" s="612" t="s">
        <v>154</v>
      </c>
      <c r="C62" s="612"/>
      <c r="D62" s="613">
        <v>2006</v>
      </c>
      <c r="E62" s="613"/>
      <c r="F62" s="613"/>
      <c r="G62" s="613"/>
      <c r="H62" s="614">
        <v>107</v>
      </c>
      <c r="I62" s="614"/>
      <c r="J62" s="613"/>
      <c r="K62" s="647">
        <v>1</v>
      </c>
      <c r="L62" s="823"/>
      <c r="M62" s="821">
        <f t="shared" si="7"/>
        <v>0</v>
      </c>
    </row>
    <row r="63" spans="1:13">
      <c r="A63" s="611" t="s">
        <v>32</v>
      </c>
      <c r="B63" s="612" t="s">
        <v>171</v>
      </c>
      <c r="C63" s="612"/>
      <c r="D63" s="613">
        <v>2011</v>
      </c>
      <c r="E63" s="613"/>
      <c r="F63" s="613"/>
      <c r="G63" s="613"/>
      <c r="H63" s="614">
        <v>106</v>
      </c>
      <c r="I63" s="614"/>
      <c r="J63" s="613"/>
      <c r="K63" s="647">
        <v>2</v>
      </c>
      <c r="L63" s="823"/>
      <c r="M63" s="821">
        <f t="shared" si="7"/>
        <v>0</v>
      </c>
    </row>
    <row r="64" spans="1:13">
      <c r="A64" s="611" t="s">
        <v>32</v>
      </c>
      <c r="B64" s="612" t="s">
        <v>166</v>
      </c>
      <c r="C64" s="612"/>
      <c r="D64" s="613">
        <v>2007</v>
      </c>
      <c r="E64" s="613"/>
      <c r="F64" s="613"/>
      <c r="G64" s="613"/>
      <c r="H64" s="614">
        <v>108</v>
      </c>
      <c r="I64" s="614"/>
      <c r="J64" s="613"/>
      <c r="K64" s="647">
        <v>1</v>
      </c>
      <c r="L64" s="823"/>
      <c r="M64" s="821">
        <f t="shared" si="7"/>
        <v>0</v>
      </c>
    </row>
    <row r="65" spans="1:13">
      <c r="A65" s="611" t="s">
        <v>32</v>
      </c>
      <c r="B65" s="612" t="s">
        <v>154</v>
      </c>
      <c r="C65" s="612"/>
      <c r="D65" s="613">
        <v>2006</v>
      </c>
      <c r="E65" s="613"/>
      <c r="F65" s="613"/>
      <c r="G65" s="613"/>
      <c r="H65" s="614">
        <v>108</v>
      </c>
      <c r="I65" s="614"/>
      <c r="J65" s="613"/>
      <c r="K65" s="647">
        <v>1</v>
      </c>
      <c r="L65" s="823"/>
      <c r="M65" s="821">
        <f t="shared" si="7"/>
        <v>0</v>
      </c>
    </row>
    <row r="66" spans="1:13">
      <c r="A66" s="611" t="s">
        <v>32</v>
      </c>
      <c r="B66" s="612" t="s">
        <v>172</v>
      </c>
      <c r="C66" s="612"/>
      <c r="D66" s="613"/>
      <c r="E66" s="613"/>
      <c r="F66" s="613"/>
      <c r="G66" s="613"/>
      <c r="H66" s="614">
        <v>221</v>
      </c>
      <c r="I66" s="614"/>
      <c r="J66" s="613"/>
      <c r="K66" s="647">
        <v>2</v>
      </c>
      <c r="L66" s="823"/>
      <c r="M66" s="821">
        <f t="shared" si="7"/>
        <v>0</v>
      </c>
    </row>
    <row r="67" spans="1:13">
      <c r="A67" s="611" t="s">
        <v>32</v>
      </c>
      <c r="B67" s="612" t="s">
        <v>154</v>
      </c>
      <c r="C67" s="612"/>
      <c r="D67" s="613"/>
      <c r="E67" s="613"/>
      <c r="F67" s="613"/>
      <c r="G67" s="613"/>
      <c r="H67" s="614">
        <v>216</v>
      </c>
      <c r="I67" s="614"/>
      <c r="J67" s="613"/>
      <c r="K67" s="647">
        <v>5</v>
      </c>
      <c r="L67" s="823"/>
      <c r="M67" s="821">
        <f>ROUND(L67*1.23,2)</f>
        <v>0</v>
      </c>
    </row>
    <row r="68" spans="1:13">
      <c r="A68" s="611" t="s">
        <v>32</v>
      </c>
      <c r="B68" s="612" t="s">
        <v>173</v>
      </c>
      <c r="C68" s="612"/>
      <c r="D68" s="613"/>
      <c r="E68" s="613"/>
      <c r="F68" s="613"/>
      <c r="G68" s="613"/>
      <c r="H68" s="614">
        <v>221</v>
      </c>
      <c r="I68" s="614"/>
      <c r="J68" s="613"/>
      <c r="K68" s="647">
        <v>2</v>
      </c>
      <c r="L68" s="823"/>
      <c r="M68" s="821">
        <f t="shared" si="7"/>
        <v>0</v>
      </c>
    </row>
    <row r="69" spans="1:13">
      <c r="A69" s="611" t="s">
        <v>32</v>
      </c>
      <c r="B69" s="612" t="s">
        <v>173</v>
      </c>
      <c r="C69" s="612"/>
      <c r="D69" s="613"/>
      <c r="E69" s="613"/>
      <c r="F69" s="613"/>
      <c r="G69" s="613"/>
      <c r="H69" s="614">
        <v>218</v>
      </c>
      <c r="I69" s="614"/>
      <c r="J69" s="613"/>
      <c r="K69" s="647">
        <v>2</v>
      </c>
      <c r="L69" s="823"/>
      <c r="M69" s="821">
        <f t="shared" si="7"/>
        <v>0</v>
      </c>
    </row>
    <row r="70" spans="1:13">
      <c r="A70" s="611" t="s">
        <v>32</v>
      </c>
      <c r="B70" s="612" t="s">
        <v>174</v>
      </c>
      <c r="C70" s="612"/>
      <c r="D70" s="613"/>
      <c r="E70" s="613"/>
      <c r="F70" s="613"/>
      <c r="G70" s="613"/>
      <c r="H70" s="614">
        <v>214</v>
      </c>
      <c r="I70" s="614"/>
      <c r="J70" s="613"/>
      <c r="K70" s="647">
        <v>1</v>
      </c>
      <c r="L70" s="823"/>
      <c r="M70" s="821">
        <f t="shared" si="7"/>
        <v>0</v>
      </c>
    </row>
    <row r="71" spans="1:13">
      <c r="A71" s="605" t="s">
        <v>32</v>
      </c>
      <c r="B71" s="606" t="s">
        <v>175</v>
      </c>
      <c r="C71" s="606"/>
      <c r="D71" s="607"/>
      <c r="E71" s="607"/>
      <c r="F71" s="607"/>
      <c r="G71" s="607"/>
      <c r="H71" s="608" t="s">
        <v>176</v>
      </c>
      <c r="I71" s="608"/>
      <c r="J71" s="607"/>
      <c r="K71" s="616">
        <v>3</v>
      </c>
      <c r="L71" s="823"/>
      <c r="M71" s="821">
        <f t="shared" si="7"/>
        <v>0</v>
      </c>
    </row>
    <row r="72" spans="1:13">
      <c r="A72" s="605" t="s">
        <v>32</v>
      </c>
      <c r="B72" s="606" t="s">
        <v>175</v>
      </c>
      <c r="C72" s="606"/>
      <c r="D72" s="607"/>
      <c r="E72" s="607"/>
      <c r="F72" s="607"/>
      <c r="G72" s="607"/>
      <c r="H72" s="608" t="s">
        <v>177</v>
      </c>
      <c r="I72" s="608"/>
      <c r="J72" s="607"/>
      <c r="K72" s="616">
        <v>1</v>
      </c>
      <c r="L72" s="823"/>
      <c r="M72" s="821">
        <f t="shared" si="7"/>
        <v>0</v>
      </c>
    </row>
    <row r="73" spans="1:13">
      <c r="A73" s="605" t="s">
        <v>32</v>
      </c>
      <c r="B73" s="606" t="s">
        <v>178</v>
      </c>
      <c r="C73" s="606"/>
      <c r="D73" s="607"/>
      <c r="E73" s="607"/>
      <c r="F73" s="607"/>
      <c r="G73" s="607"/>
      <c r="H73" s="608" t="s">
        <v>179</v>
      </c>
      <c r="I73" s="608"/>
      <c r="J73" s="607"/>
      <c r="K73" s="616">
        <v>8</v>
      </c>
      <c r="L73" s="823"/>
      <c r="M73" s="821">
        <f t="shared" si="7"/>
        <v>0</v>
      </c>
    </row>
    <row r="74" spans="1:13">
      <c r="A74" s="605" t="s">
        <v>32</v>
      </c>
      <c r="B74" s="612" t="s">
        <v>173</v>
      </c>
      <c r="C74" s="606"/>
      <c r="D74" s="607"/>
      <c r="E74" s="607"/>
      <c r="F74" s="607"/>
      <c r="G74" s="607"/>
      <c r="H74" s="608">
        <v>215</v>
      </c>
      <c r="I74" s="608"/>
      <c r="J74" s="607"/>
      <c r="K74" s="616">
        <v>1</v>
      </c>
      <c r="L74" s="823"/>
      <c r="M74" s="821">
        <f t="shared" si="7"/>
        <v>0</v>
      </c>
    </row>
    <row r="75" spans="1:13">
      <c r="A75" s="605" t="s">
        <v>32</v>
      </c>
      <c r="B75" s="612" t="s">
        <v>173</v>
      </c>
      <c r="C75" s="606"/>
      <c r="D75" s="607"/>
      <c r="E75" s="607"/>
      <c r="F75" s="607"/>
      <c r="G75" s="607"/>
      <c r="H75" s="608">
        <v>219</v>
      </c>
      <c r="I75" s="608"/>
      <c r="J75" s="607"/>
      <c r="K75" s="616">
        <v>2</v>
      </c>
      <c r="L75" s="823"/>
      <c r="M75" s="821">
        <f t="shared" si="7"/>
        <v>0</v>
      </c>
    </row>
    <row r="76" spans="1:13">
      <c r="A76" s="605" t="s">
        <v>32</v>
      </c>
      <c r="B76" s="612" t="s">
        <v>180</v>
      </c>
      <c r="C76" s="606"/>
      <c r="D76" s="607"/>
      <c r="E76" s="607"/>
      <c r="F76" s="607"/>
      <c r="G76" s="607"/>
      <c r="H76" s="608">
        <v>220</v>
      </c>
      <c r="I76" s="608"/>
      <c r="J76" s="607"/>
      <c r="K76" s="616">
        <v>1</v>
      </c>
      <c r="L76" s="823"/>
      <c r="M76" s="821">
        <f t="shared" si="7"/>
        <v>0</v>
      </c>
    </row>
    <row r="77" spans="1:13">
      <c r="A77" s="605" t="s">
        <v>32</v>
      </c>
      <c r="B77" s="606" t="s">
        <v>181</v>
      </c>
      <c r="C77" s="606"/>
      <c r="D77" s="607"/>
      <c r="E77" s="607"/>
      <c r="F77" s="607"/>
      <c r="G77" s="607"/>
      <c r="H77" s="608">
        <v>8</v>
      </c>
      <c r="I77" s="608"/>
      <c r="J77" s="607"/>
      <c r="K77" s="616">
        <v>1</v>
      </c>
      <c r="L77" s="823"/>
      <c r="M77" s="821">
        <f t="shared" si="7"/>
        <v>0</v>
      </c>
    </row>
    <row r="78" spans="1:13">
      <c r="A78" s="605" t="s">
        <v>32</v>
      </c>
      <c r="B78" s="612" t="s">
        <v>182</v>
      </c>
      <c r="C78" s="612"/>
      <c r="D78" s="613"/>
      <c r="E78" s="613"/>
      <c r="F78" s="613"/>
      <c r="G78" s="613"/>
      <c r="H78" s="614">
        <v>306</v>
      </c>
      <c r="I78" s="614"/>
      <c r="J78" s="613"/>
      <c r="K78" s="616">
        <v>1</v>
      </c>
      <c r="L78" s="823"/>
      <c r="M78" s="821">
        <f t="shared" si="7"/>
        <v>0</v>
      </c>
    </row>
    <row r="79" spans="1:13">
      <c r="A79" s="605" t="s">
        <v>32</v>
      </c>
      <c r="B79" s="606" t="s">
        <v>183</v>
      </c>
      <c r="C79" s="606"/>
      <c r="D79" s="607"/>
      <c r="E79" s="607"/>
      <c r="F79" s="607"/>
      <c r="G79" s="607"/>
      <c r="H79" s="608">
        <v>6</v>
      </c>
      <c r="I79" s="614"/>
      <c r="J79" s="607"/>
      <c r="K79" s="616">
        <v>1</v>
      </c>
      <c r="L79" s="823"/>
      <c r="M79" s="821">
        <f t="shared" si="7"/>
        <v>0</v>
      </c>
    </row>
    <row r="80" spans="1:13">
      <c r="A80" s="605" t="s">
        <v>32</v>
      </c>
      <c r="B80" s="606" t="s">
        <v>184</v>
      </c>
      <c r="C80" s="606"/>
      <c r="D80" s="607"/>
      <c r="E80" s="607"/>
      <c r="F80" s="607"/>
      <c r="G80" s="607"/>
      <c r="H80" s="608" t="s">
        <v>185</v>
      </c>
      <c r="I80" s="614"/>
      <c r="J80" s="607"/>
      <c r="K80" s="616">
        <v>2</v>
      </c>
      <c r="L80" s="823"/>
      <c r="M80" s="821">
        <f t="shared" si="7"/>
        <v>0</v>
      </c>
    </row>
    <row r="81" spans="1:13">
      <c r="A81" s="605" t="s">
        <v>32</v>
      </c>
      <c r="B81" s="606" t="s">
        <v>186</v>
      </c>
      <c r="C81" s="606"/>
      <c r="D81" s="607"/>
      <c r="E81" s="607"/>
      <c r="F81" s="607"/>
      <c r="G81" s="607"/>
      <c r="H81" s="608">
        <v>5</v>
      </c>
      <c r="I81" s="614"/>
      <c r="J81" s="607"/>
      <c r="K81" s="616">
        <v>2</v>
      </c>
      <c r="L81" s="823"/>
      <c r="M81" s="821">
        <f t="shared" si="7"/>
        <v>0</v>
      </c>
    </row>
    <row r="82" spans="1:13">
      <c r="A82" s="605" t="s">
        <v>32</v>
      </c>
      <c r="B82" s="606" t="s">
        <v>187</v>
      </c>
      <c r="C82" s="606"/>
      <c r="D82" s="607"/>
      <c r="E82" s="607"/>
      <c r="F82" s="607"/>
      <c r="G82" s="607"/>
      <c r="H82" s="608">
        <v>11</v>
      </c>
      <c r="I82" s="614"/>
      <c r="J82" s="607"/>
      <c r="K82" s="616">
        <v>1</v>
      </c>
      <c r="L82" s="823"/>
      <c r="M82" s="821">
        <f t="shared" si="7"/>
        <v>0</v>
      </c>
    </row>
    <row r="83" spans="1:13">
      <c r="A83" s="605" t="s">
        <v>32</v>
      </c>
      <c r="B83" s="606" t="s">
        <v>187</v>
      </c>
      <c r="C83" s="606"/>
      <c r="D83" s="607"/>
      <c r="E83" s="607"/>
      <c r="F83" s="607"/>
      <c r="G83" s="607"/>
      <c r="H83" s="608">
        <v>11</v>
      </c>
      <c r="I83" s="614"/>
      <c r="J83" s="607"/>
      <c r="K83" s="616">
        <v>1</v>
      </c>
      <c r="L83" s="823"/>
      <c r="M83" s="821">
        <f t="shared" si="7"/>
        <v>0</v>
      </c>
    </row>
    <row r="84" spans="1:13">
      <c r="A84" s="611" t="s">
        <v>32</v>
      </c>
      <c r="B84" s="612" t="s">
        <v>188</v>
      </c>
      <c r="C84" s="612"/>
      <c r="D84" s="613"/>
      <c r="E84" s="613"/>
      <c r="F84" s="613"/>
      <c r="G84" s="613"/>
      <c r="H84" s="614">
        <v>307</v>
      </c>
      <c r="I84" s="614"/>
      <c r="J84" s="613"/>
      <c r="K84" s="647">
        <v>3</v>
      </c>
      <c r="L84" s="823"/>
      <c r="M84" s="821">
        <f t="shared" si="7"/>
        <v>0</v>
      </c>
    </row>
    <row r="85" spans="1:13">
      <c r="A85" s="611" t="s">
        <v>32</v>
      </c>
      <c r="B85" s="612" t="s">
        <v>189</v>
      </c>
      <c r="C85" s="612"/>
      <c r="D85" s="613"/>
      <c r="E85" s="613"/>
      <c r="F85" s="613"/>
      <c r="G85" s="613"/>
      <c r="H85" s="614">
        <v>307</v>
      </c>
      <c r="I85" s="614"/>
      <c r="J85" s="613"/>
      <c r="K85" s="647">
        <v>1</v>
      </c>
      <c r="L85" s="823"/>
      <c r="M85" s="821">
        <f t="shared" ref="M85:M148" si="8">ROUND(L85*1.23,2)</f>
        <v>0</v>
      </c>
    </row>
    <row r="86" spans="1:13">
      <c r="A86" s="611" t="s">
        <v>32</v>
      </c>
      <c r="B86" s="612" t="s">
        <v>190</v>
      </c>
      <c r="C86" s="612"/>
      <c r="D86" s="613"/>
      <c r="E86" s="613"/>
      <c r="F86" s="613"/>
      <c r="G86" s="613"/>
      <c r="H86" s="614">
        <v>307</v>
      </c>
      <c r="I86" s="614"/>
      <c r="J86" s="613"/>
      <c r="K86" s="647">
        <v>1</v>
      </c>
      <c r="L86" s="823"/>
      <c r="M86" s="821">
        <f t="shared" si="8"/>
        <v>0</v>
      </c>
    </row>
    <row r="87" spans="1:13">
      <c r="A87" s="611" t="s">
        <v>32</v>
      </c>
      <c r="B87" s="612" t="s">
        <v>191</v>
      </c>
      <c r="C87" s="612"/>
      <c r="D87" s="613"/>
      <c r="E87" s="613"/>
      <c r="F87" s="613"/>
      <c r="G87" s="613"/>
      <c r="H87" s="614">
        <v>307</v>
      </c>
      <c r="I87" s="614"/>
      <c r="J87" s="613"/>
      <c r="K87" s="647">
        <v>1</v>
      </c>
      <c r="L87" s="823"/>
      <c r="M87" s="821">
        <f t="shared" si="8"/>
        <v>0</v>
      </c>
    </row>
    <row r="88" spans="1:13" ht="26">
      <c r="A88" s="611" t="s">
        <v>32</v>
      </c>
      <c r="B88" s="612" t="s">
        <v>192</v>
      </c>
      <c r="C88" s="612"/>
      <c r="D88" s="613"/>
      <c r="E88" s="613"/>
      <c r="F88" s="613"/>
      <c r="G88" s="613"/>
      <c r="H88" s="614" t="s">
        <v>193</v>
      </c>
      <c r="I88" s="614"/>
      <c r="J88" s="613"/>
      <c r="K88" s="647">
        <v>5</v>
      </c>
      <c r="L88" s="823"/>
      <c r="M88" s="821">
        <f t="shared" si="8"/>
        <v>0</v>
      </c>
    </row>
    <row r="89" spans="1:13" ht="26">
      <c r="A89" s="611" t="s">
        <v>32</v>
      </c>
      <c r="B89" s="612" t="s">
        <v>194</v>
      </c>
      <c r="C89" s="612"/>
      <c r="D89" s="613"/>
      <c r="E89" s="613"/>
      <c r="F89" s="613"/>
      <c r="G89" s="613"/>
      <c r="H89" s="614" t="s">
        <v>195</v>
      </c>
      <c r="I89" s="614"/>
      <c r="J89" s="613"/>
      <c r="K89" s="647">
        <v>5</v>
      </c>
      <c r="L89" s="823"/>
      <c r="M89" s="821">
        <f t="shared" si="8"/>
        <v>0</v>
      </c>
    </row>
    <row r="90" spans="1:13" ht="26">
      <c r="A90" s="611" t="s">
        <v>32</v>
      </c>
      <c r="B90" s="612" t="s">
        <v>196</v>
      </c>
      <c r="C90" s="612"/>
      <c r="D90" s="613"/>
      <c r="E90" s="613"/>
      <c r="F90" s="613"/>
      <c r="G90" s="613"/>
      <c r="H90" s="614" t="s">
        <v>197</v>
      </c>
      <c r="I90" s="614"/>
      <c r="J90" s="613"/>
      <c r="K90" s="647">
        <v>5</v>
      </c>
      <c r="L90" s="823"/>
      <c r="M90" s="821">
        <f t="shared" si="8"/>
        <v>0</v>
      </c>
    </row>
    <row r="91" spans="1:13">
      <c r="A91" s="611" t="s">
        <v>32</v>
      </c>
      <c r="B91" s="612" t="s">
        <v>198</v>
      </c>
      <c r="C91" s="612"/>
      <c r="D91" s="613"/>
      <c r="E91" s="613"/>
      <c r="F91" s="613"/>
      <c r="G91" s="613"/>
      <c r="H91" s="614">
        <v>121</v>
      </c>
      <c r="I91" s="614"/>
      <c r="J91" s="613"/>
      <c r="K91" s="647">
        <v>2</v>
      </c>
      <c r="L91" s="823"/>
      <c r="M91" s="821">
        <f t="shared" si="8"/>
        <v>0</v>
      </c>
    </row>
    <row r="92" spans="1:13" ht="26">
      <c r="A92" s="611" t="s">
        <v>32</v>
      </c>
      <c r="B92" s="612" t="s">
        <v>2185</v>
      </c>
      <c r="C92" s="612"/>
      <c r="D92" s="613"/>
      <c r="E92" s="613"/>
      <c r="F92" s="613"/>
      <c r="G92" s="613"/>
      <c r="H92" s="614" t="s">
        <v>2186</v>
      </c>
      <c r="I92" s="614" t="s">
        <v>2187</v>
      </c>
      <c r="J92" s="613"/>
      <c r="K92" s="647">
        <v>13</v>
      </c>
      <c r="L92" s="823"/>
      <c r="M92" s="821">
        <f t="shared" si="8"/>
        <v>0</v>
      </c>
    </row>
    <row r="93" spans="1:13" ht="26">
      <c r="A93" s="611" t="s">
        <v>32</v>
      </c>
      <c r="B93" s="612" t="s">
        <v>2188</v>
      </c>
      <c r="C93" s="612"/>
      <c r="D93" s="613"/>
      <c r="E93" s="613"/>
      <c r="F93" s="613"/>
      <c r="G93" s="613"/>
      <c r="H93" s="614" t="s">
        <v>2189</v>
      </c>
      <c r="I93" s="614" t="s">
        <v>2187</v>
      </c>
      <c r="J93" s="613"/>
      <c r="K93" s="647">
        <v>13</v>
      </c>
      <c r="L93" s="823"/>
      <c r="M93" s="821">
        <f t="shared" si="8"/>
        <v>0</v>
      </c>
    </row>
    <row r="94" spans="1:13" ht="26">
      <c r="A94" s="611" t="s">
        <v>32</v>
      </c>
      <c r="B94" s="612" t="s">
        <v>2190</v>
      </c>
      <c r="C94" s="612"/>
      <c r="D94" s="613"/>
      <c r="E94" s="613"/>
      <c r="F94" s="613"/>
      <c r="G94" s="613"/>
      <c r="H94" s="614" t="s">
        <v>2191</v>
      </c>
      <c r="I94" s="614" t="s">
        <v>2187</v>
      </c>
      <c r="J94" s="613"/>
      <c r="K94" s="647">
        <v>13</v>
      </c>
      <c r="L94" s="823"/>
      <c r="M94" s="821">
        <f t="shared" si="8"/>
        <v>0</v>
      </c>
    </row>
    <row r="95" spans="1:13" ht="26">
      <c r="A95" s="611" t="s">
        <v>32</v>
      </c>
      <c r="B95" s="612" t="s">
        <v>199</v>
      </c>
      <c r="C95" s="612"/>
      <c r="D95" s="613"/>
      <c r="E95" s="613"/>
      <c r="F95" s="613"/>
      <c r="G95" s="613"/>
      <c r="H95" s="614" t="s">
        <v>200</v>
      </c>
      <c r="I95" s="614"/>
      <c r="J95" s="613"/>
      <c r="K95" s="647">
        <v>3</v>
      </c>
      <c r="L95" s="823"/>
      <c r="M95" s="821">
        <f t="shared" si="8"/>
        <v>0</v>
      </c>
    </row>
    <row r="96" spans="1:13" ht="26">
      <c r="A96" s="611" t="s">
        <v>32</v>
      </c>
      <c r="B96" s="612" t="s">
        <v>203</v>
      </c>
      <c r="C96" s="612"/>
      <c r="D96" s="613"/>
      <c r="E96" s="613"/>
      <c r="F96" s="613"/>
      <c r="G96" s="613"/>
      <c r="H96" s="614">
        <v>133</v>
      </c>
      <c r="I96" s="614"/>
      <c r="J96" s="613"/>
      <c r="K96" s="647">
        <v>7</v>
      </c>
      <c r="L96" s="823"/>
      <c r="M96" s="821">
        <f t="shared" si="8"/>
        <v>0</v>
      </c>
    </row>
    <row r="97" spans="1:13">
      <c r="A97" s="611" t="s">
        <v>32</v>
      </c>
      <c r="B97" s="612" t="s">
        <v>204</v>
      </c>
      <c r="C97" s="612"/>
      <c r="D97" s="613"/>
      <c r="E97" s="613"/>
      <c r="F97" s="613"/>
      <c r="G97" s="613"/>
      <c r="H97" s="614">
        <v>313</v>
      </c>
      <c r="I97" s="614"/>
      <c r="J97" s="613"/>
      <c r="K97" s="647">
        <v>2</v>
      </c>
      <c r="L97" s="823"/>
      <c r="M97" s="821">
        <f t="shared" si="8"/>
        <v>0</v>
      </c>
    </row>
    <row r="98" spans="1:13">
      <c r="A98" s="611" t="s">
        <v>32</v>
      </c>
      <c r="B98" s="612" t="s">
        <v>206</v>
      </c>
      <c r="C98" s="612"/>
      <c r="D98" s="613"/>
      <c r="E98" s="613"/>
      <c r="F98" s="613"/>
      <c r="G98" s="613"/>
      <c r="H98" s="614" t="s">
        <v>207</v>
      </c>
      <c r="I98" s="614"/>
      <c r="J98" s="613"/>
      <c r="K98" s="647">
        <v>2</v>
      </c>
      <c r="L98" s="823"/>
      <c r="M98" s="821">
        <f t="shared" si="8"/>
        <v>0</v>
      </c>
    </row>
    <row r="99" spans="1:13" ht="39">
      <c r="A99" s="611" t="s">
        <v>32</v>
      </c>
      <c r="B99" s="606" t="s">
        <v>2192</v>
      </c>
      <c r="C99" s="606"/>
      <c r="D99" s="607"/>
      <c r="E99" s="607"/>
      <c r="F99" s="607"/>
      <c r="G99" s="607"/>
      <c r="H99" s="608" t="s">
        <v>2193</v>
      </c>
      <c r="I99" s="608"/>
      <c r="J99" s="607"/>
      <c r="K99" s="616">
        <v>13</v>
      </c>
      <c r="L99" s="824"/>
      <c r="M99" s="821">
        <f t="shared" si="8"/>
        <v>0</v>
      </c>
    </row>
    <row r="100" spans="1:13">
      <c r="A100" s="611" t="s">
        <v>32</v>
      </c>
      <c r="B100" s="606" t="s">
        <v>1693</v>
      </c>
      <c r="C100" s="606"/>
      <c r="D100" s="607"/>
      <c r="E100" s="607"/>
      <c r="F100" s="607"/>
      <c r="G100" s="607"/>
      <c r="H100" s="608">
        <v>19</v>
      </c>
      <c r="I100" s="608" t="s">
        <v>2194</v>
      </c>
      <c r="J100" s="607"/>
      <c r="K100" s="616">
        <v>2</v>
      </c>
      <c r="L100" s="824"/>
      <c r="M100" s="821">
        <f t="shared" si="8"/>
        <v>0</v>
      </c>
    </row>
    <row r="101" spans="1:13" ht="26">
      <c r="A101" s="605" t="s">
        <v>32</v>
      </c>
      <c r="B101" s="606" t="s">
        <v>2195</v>
      </c>
      <c r="C101" s="606"/>
      <c r="D101" s="607"/>
      <c r="E101" s="607"/>
      <c r="F101" s="607"/>
      <c r="G101" s="607"/>
      <c r="H101" s="608">
        <v>112</v>
      </c>
      <c r="I101" s="608"/>
      <c r="J101" s="607"/>
      <c r="K101" s="616">
        <v>4</v>
      </c>
      <c r="L101" s="824"/>
      <c r="M101" s="821">
        <f t="shared" si="8"/>
        <v>0</v>
      </c>
    </row>
    <row r="102" spans="1:13" ht="13.5" thickBot="1">
      <c r="A102" s="633" t="s">
        <v>32</v>
      </c>
      <c r="B102" s="634" t="s">
        <v>209</v>
      </c>
      <c r="C102" s="634"/>
      <c r="D102" s="635"/>
      <c r="E102" s="635"/>
      <c r="F102" s="635"/>
      <c r="G102" s="635"/>
      <c r="H102" s="636">
        <v>159</v>
      </c>
      <c r="I102" s="636"/>
      <c r="J102" s="635"/>
      <c r="K102" s="616">
        <v>4</v>
      </c>
      <c r="L102" s="824"/>
      <c r="M102" s="821">
        <f t="shared" si="8"/>
        <v>0</v>
      </c>
    </row>
    <row r="103" spans="1:13" ht="13.5" thickBot="1">
      <c r="A103" s="778"/>
      <c r="B103" s="940"/>
      <c r="C103" s="940"/>
      <c r="D103" s="941"/>
      <c r="E103" s="941"/>
      <c r="F103" s="941"/>
      <c r="G103" s="941"/>
      <c r="H103" s="779" t="s">
        <v>2196</v>
      </c>
      <c r="I103" s="942"/>
      <c r="J103" s="787"/>
      <c r="K103" s="787"/>
      <c r="L103" s="787"/>
      <c r="M103" s="901"/>
    </row>
    <row r="104" spans="1:13">
      <c r="A104" s="597" t="s">
        <v>211</v>
      </c>
      <c r="B104" s="598" t="s">
        <v>212</v>
      </c>
      <c r="C104" s="598"/>
      <c r="D104" s="637">
        <v>2005</v>
      </c>
      <c r="E104" s="637"/>
      <c r="F104" s="637"/>
      <c r="G104" s="637"/>
      <c r="H104" s="638" t="s">
        <v>213</v>
      </c>
      <c r="I104" s="638" t="s">
        <v>214</v>
      </c>
      <c r="J104" s="637" t="s">
        <v>36</v>
      </c>
      <c r="K104" s="620">
        <v>1</v>
      </c>
      <c r="L104" s="825"/>
      <c r="M104" s="821">
        <f t="shared" si="8"/>
        <v>0</v>
      </c>
    </row>
    <row r="105" spans="1:13">
      <c r="A105" s="611" t="s">
        <v>211</v>
      </c>
      <c r="B105" s="612" t="s">
        <v>215</v>
      </c>
      <c r="C105" s="612"/>
      <c r="D105" s="613">
        <v>2005</v>
      </c>
      <c r="E105" s="613"/>
      <c r="F105" s="613"/>
      <c r="G105" s="613"/>
      <c r="H105" s="614" t="s">
        <v>213</v>
      </c>
      <c r="I105" s="614" t="s">
        <v>216</v>
      </c>
      <c r="J105" s="613" t="s">
        <v>36</v>
      </c>
      <c r="K105" s="647">
        <v>1</v>
      </c>
      <c r="L105" s="820"/>
      <c r="M105" s="821">
        <f t="shared" si="8"/>
        <v>0</v>
      </c>
    </row>
    <row r="106" spans="1:13">
      <c r="A106" s="611" t="s">
        <v>211</v>
      </c>
      <c r="B106" s="612" t="s">
        <v>217</v>
      </c>
      <c r="C106" s="612"/>
      <c r="D106" s="613">
        <v>2005</v>
      </c>
      <c r="E106" s="613"/>
      <c r="F106" s="613"/>
      <c r="G106" s="613"/>
      <c r="H106" s="614" t="s">
        <v>213</v>
      </c>
      <c r="I106" s="614" t="s">
        <v>218</v>
      </c>
      <c r="J106" s="613" t="s">
        <v>36</v>
      </c>
      <c r="K106" s="647">
        <v>1</v>
      </c>
      <c r="L106" s="820"/>
      <c r="M106" s="821">
        <f t="shared" si="8"/>
        <v>0</v>
      </c>
    </row>
    <row r="107" spans="1:13" ht="26">
      <c r="A107" s="611" t="s">
        <v>211</v>
      </c>
      <c r="B107" s="612" t="s">
        <v>219</v>
      </c>
      <c r="C107" s="612"/>
      <c r="D107" s="613">
        <v>2005</v>
      </c>
      <c r="E107" s="613"/>
      <c r="F107" s="613"/>
      <c r="G107" s="613"/>
      <c r="H107" s="614" t="s">
        <v>220</v>
      </c>
      <c r="I107" s="614" t="s">
        <v>221</v>
      </c>
      <c r="J107" s="613" t="s">
        <v>36</v>
      </c>
      <c r="K107" s="647">
        <v>1</v>
      </c>
      <c r="L107" s="820"/>
      <c r="M107" s="821">
        <f t="shared" si="8"/>
        <v>0</v>
      </c>
    </row>
    <row r="108" spans="1:13">
      <c r="A108" s="605" t="s">
        <v>211</v>
      </c>
      <c r="B108" s="606" t="s">
        <v>222</v>
      </c>
      <c r="C108" s="606"/>
      <c r="D108" s="607">
        <v>2005</v>
      </c>
      <c r="E108" s="607"/>
      <c r="F108" s="607"/>
      <c r="G108" s="607"/>
      <c r="H108" s="608" t="s">
        <v>213</v>
      </c>
      <c r="I108" s="608" t="s">
        <v>223</v>
      </c>
      <c r="J108" s="607" t="s">
        <v>36</v>
      </c>
      <c r="K108" s="616">
        <v>1</v>
      </c>
      <c r="L108" s="820"/>
      <c r="M108" s="821">
        <f t="shared" si="8"/>
        <v>0</v>
      </c>
    </row>
    <row r="109" spans="1:13">
      <c r="A109" s="615" t="s">
        <v>211</v>
      </c>
      <c r="B109" s="606" t="s">
        <v>224</v>
      </c>
      <c r="C109" s="606"/>
      <c r="D109" s="607">
        <v>2005</v>
      </c>
      <c r="E109" s="607"/>
      <c r="F109" s="607"/>
      <c r="G109" s="607"/>
      <c r="H109" s="608" t="s">
        <v>213</v>
      </c>
      <c r="I109" s="608" t="s">
        <v>225</v>
      </c>
      <c r="J109" s="607" t="s">
        <v>36</v>
      </c>
      <c r="K109" s="616">
        <v>1</v>
      </c>
      <c r="L109" s="827"/>
      <c r="M109" s="821">
        <f t="shared" si="8"/>
        <v>0</v>
      </c>
    </row>
    <row r="110" spans="1:13">
      <c r="A110" s="617"/>
      <c r="B110" s="610" t="s">
        <v>226</v>
      </c>
      <c r="C110" s="610"/>
      <c r="D110" s="599"/>
      <c r="E110" s="599"/>
      <c r="F110" s="599"/>
      <c r="G110" s="599"/>
      <c r="H110" s="600" t="s">
        <v>227</v>
      </c>
      <c r="I110" s="600"/>
      <c r="J110" s="599"/>
      <c r="K110" s="618"/>
      <c r="L110" s="827"/>
      <c r="M110" s="821">
        <f t="shared" si="8"/>
        <v>0</v>
      </c>
    </row>
    <row r="111" spans="1:13">
      <c r="A111" s="605" t="s">
        <v>211</v>
      </c>
      <c r="B111" s="606" t="s">
        <v>228</v>
      </c>
      <c r="C111" s="606"/>
      <c r="D111" s="607"/>
      <c r="E111" s="607"/>
      <c r="F111" s="607"/>
      <c r="G111" s="607"/>
      <c r="H111" s="608" t="s">
        <v>229</v>
      </c>
      <c r="I111" s="608" t="s">
        <v>230</v>
      </c>
      <c r="J111" s="607" t="s">
        <v>36</v>
      </c>
      <c r="K111" s="616">
        <v>1</v>
      </c>
      <c r="L111" s="820"/>
      <c r="M111" s="821">
        <f t="shared" si="8"/>
        <v>0</v>
      </c>
    </row>
    <row r="112" spans="1:13">
      <c r="A112" s="601"/>
      <c r="B112" s="602" t="s">
        <v>231</v>
      </c>
      <c r="C112" s="602"/>
      <c r="D112" s="603"/>
      <c r="E112" s="603"/>
      <c r="F112" s="603"/>
      <c r="G112" s="603"/>
      <c r="H112" s="604" t="s">
        <v>232</v>
      </c>
      <c r="I112" s="604"/>
      <c r="J112" s="603"/>
      <c r="K112" s="620"/>
      <c r="L112" s="820"/>
      <c r="M112" s="821">
        <f t="shared" si="8"/>
        <v>0</v>
      </c>
    </row>
    <row r="113" spans="1:13" ht="26">
      <c r="A113" s="609" t="s">
        <v>211</v>
      </c>
      <c r="B113" s="610" t="s">
        <v>233</v>
      </c>
      <c r="C113" s="610"/>
      <c r="D113" s="599">
        <v>2005</v>
      </c>
      <c r="E113" s="599"/>
      <c r="F113" s="599"/>
      <c r="G113" s="599"/>
      <c r="H113" s="600" t="s">
        <v>234</v>
      </c>
      <c r="I113" s="600" t="s">
        <v>235</v>
      </c>
      <c r="J113" s="599" t="s">
        <v>36</v>
      </c>
      <c r="K113" s="618">
        <v>1</v>
      </c>
      <c r="L113" s="820"/>
      <c r="M113" s="821">
        <f t="shared" si="8"/>
        <v>0</v>
      </c>
    </row>
    <row r="114" spans="1:13">
      <c r="A114" s="611" t="s">
        <v>211</v>
      </c>
      <c r="B114" s="612" t="s">
        <v>236</v>
      </c>
      <c r="C114" s="612"/>
      <c r="D114" s="613"/>
      <c r="E114" s="613"/>
      <c r="F114" s="613"/>
      <c r="G114" s="613"/>
      <c r="H114" s="614" t="s">
        <v>237</v>
      </c>
      <c r="I114" s="614" t="s">
        <v>2197</v>
      </c>
      <c r="J114" s="613" t="s">
        <v>36</v>
      </c>
      <c r="K114" s="647">
        <v>1</v>
      </c>
      <c r="L114" s="823"/>
      <c r="M114" s="821">
        <f t="shared" si="8"/>
        <v>0</v>
      </c>
    </row>
    <row r="115" spans="1:13" ht="26">
      <c r="A115" s="943" t="s">
        <v>211</v>
      </c>
      <c r="B115" s="641" t="s">
        <v>239</v>
      </c>
      <c r="C115" s="1002"/>
      <c r="D115" s="642">
        <v>2015</v>
      </c>
      <c r="E115" s="642"/>
      <c r="F115" s="642"/>
      <c r="G115" s="642"/>
      <c r="H115" s="643" t="s">
        <v>2198</v>
      </c>
      <c r="I115" s="643" t="s">
        <v>241</v>
      </c>
      <c r="J115" s="644" t="s">
        <v>242</v>
      </c>
      <c r="K115" s="640">
        <v>1</v>
      </c>
      <c r="L115" s="820"/>
      <c r="M115" s="821">
        <f t="shared" si="8"/>
        <v>0</v>
      </c>
    </row>
    <row r="116" spans="1:13">
      <c r="A116" s="943" t="s">
        <v>211</v>
      </c>
      <c r="B116" s="645" t="s">
        <v>2199</v>
      </c>
      <c r="C116" s="1002"/>
      <c r="D116" s="642"/>
      <c r="E116" s="642"/>
      <c r="F116" s="642"/>
      <c r="G116" s="642"/>
      <c r="H116" s="643" t="s">
        <v>2200</v>
      </c>
      <c r="I116" s="643"/>
      <c r="J116" s="613" t="s">
        <v>36</v>
      </c>
      <c r="K116" s="640">
        <v>1</v>
      </c>
      <c r="L116" s="820"/>
      <c r="M116" s="821">
        <f t="shared" si="8"/>
        <v>0</v>
      </c>
    </row>
    <row r="117" spans="1:13">
      <c r="A117" s="893"/>
      <c r="B117" s="871" t="s">
        <v>152</v>
      </c>
      <c r="C117" s="871"/>
      <c r="D117" s="936"/>
      <c r="E117" s="936"/>
      <c r="F117" s="936"/>
      <c r="G117" s="936"/>
      <c r="H117" s="872"/>
      <c r="I117" s="900"/>
      <c r="J117" s="870"/>
      <c r="K117" s="874"/>
      <c r="L117" s="937"/>
      <c r="M117" s="876"/>
    </row>
    <row r="118" spans="1:13">
      <c r="A118" s="944" t="s">
        <v>211</v>
      </c>
      <c r="B118" s="612" t="s">
        <v>243</v>
      </c>
      <c r="C118" s="743"/>
      <c r="D118" s="648"/>
      <c r="E118" s="648"/>
      <c r="F118" s="648"/>
      <c r="G118" s="648"/>
      <c r="H118" s="614">
        <v>309</v>
      </c>
      <c r="I118" s="614"/>
      <c r="J118" s="613"/>
      <c r="K118" s="647">
        <v>1</v>
      </c>
      <c r="L118" s="820"/>
      <c r="M118" s="821">
        <f t="shared" si="8"/>
        <v>0</v>
      </c>
    </row>
    <row r="119" spans="1:13">
      <c r="A119" s="611" t="s">
        <v>211</v>
      </c>
      <c r="B119" s="602" t="s">
        <v>244</v>
      </c>
      <c r="C119" s="602"/>
      <c r="D119" s="613"/>
      <c r="E119" s="613"/>
      <c r="F119" s="613"/>
      <c r="G119" s="613"/>
      <c r="H119" s="614">
        <v>306</v>
      </c>
      <c r="I119" s="614"/>
      <c r="J119" s="613"/>
      <c r="K119" s="647">
        <v>1</v>
      </c>
      <c r="L119" s="820"/>
      <c r="M119" s="821">
        <f t="shared" si="8"/>
        <v>0</v>
      </c>
    </row>
    <row r="120" spans="1:13">
      <c r="A120" s="611" t="s">
        <v>211</v>
      </c>
      <c r="B120" s="612" t="s">
        <v>2201</v>
      </c>
      <c r="C120" s="612"/>
      <c r="D120" s="613"/>
      <c r="E120" s="613"/>
      <c r="F120" s="613"/>
      <c r="G120" s="613"/>
      <c r="H120" s="614">
        <v>305</v>
      </c>
      <c r="I120" s="1059" t="s">
        <v>2202</v>
      </c>
      <c r="J120" s="613"/>
      <c r="K120" s="647">
        <v>1</v>
      </c>
      <c r="L120" s="1023" t="s">
        <v>1333</v>
      </c>
      <c r="M120" s="1023" t="s">
        <v>1333</v>
      </c>
    </row>
    <row r="121" spans="1:13">
      <c r="A121" s="611" t="s">
        <v>211</v>
      </c>
      <c r="B121" s="612" t="s">
        <v>2201</v>
      </c>
      <c r="C121" s="612"/>
      <c r="D121" s="613"/>
      <c r="E121" s="613"/>
      <c r="F121" s="613"/>
      <c r="G121" s="613"/>
      <c r="H121" s="614">
        <v>304</v>
      </c>
      <c r="I121" s="1059" t="s">
        <v>2202</v>
      </c>
      <c r="J121" s="613"/>
      <c r="K121" s="647">
        <v>1</v>
      </c>
      <c r="L121" s="1023" t="s">
        <v>1333</v>
      </c>
      <c r="M121" s="1023" t="s">
        <v>1333</v>
      </c>
    </row>
    <row r="122" spans="1:13">
      <c r="A122" s="611" t="s">
        <v>211</v>
      </c>
      <c r="B122" s="612" t="s">
        <v>245</v>
      </c>
      <c r="C122" s="612"/>
      <c r="D122" s="613"/>
      <c r="E122" s="613"/>
      <c r="F122" s="613"/>
      <c r="G122" s="613"/>
      <c r="H122" s="614">
        <v>310</v>
      </c>
      <c r="I122" s="614"/>
      <c r="J122" s="613"/>
      <c r="K122" s="647">
        <v>1</v>
      </c>
      <c r="L122" s="820"/>
      <c r="M122" s="821">
        <f t="shared" si="8"/>
        <v>0</v>
      </c>
    </row>
    <row r="123" spans="1:13">
      <c r="A123" s="611" t="s">
        <v>211</v>
      </c>
      <c r="B123" s="612" t="s">
        <v>246</v>
      </c>
      <c r="C123" s="612"/>
      <c r="D123" s="613"/>
      <c r="E123" s="613"/>
      <c r="F123" s="613"/>
      <c r="G123" s="613"/>
      <c r="H123" s="614">
        <v>311</v>
      </c>
      <c r="I123" s="614"/>
      <c r="J123" s="613"/>
      <c r="K123" s="647">
        <v>1</v>
      </c>
      <c r="L123" s="820"/>
      <c r="M123" s="821">
        <f t="shared" si="8"/>
        <v>0</v>
      </c>
    </row>
    <row r="124" spans="1:13">
      <c r="A124" s="611" t="s">
        <v>211</v>
      </c>
      <c r="B124" s="612" t="s">
        <v>246</v>
      </c>
      <c r="C124" s="612"/>
      <c r="D124" s="613"/>
      <c r="E124" s="613"/>
      <c r="F124" s="613"/>
      <c r="G124" s="613"/>
      <c r="H124" s="614">
        <v>301</v>
      </c>
      <c r="I124" s="614"/>
      <c r="J124" s="613"/>
      <c r="K124" s="647">
        <v>1</v>
      </c>
      <c r="L124" s="820"/>
      <c r="M124" s="821">
        <f t="shared" si="8"/>
        <v>0</v>
      </c>
    </row>
    <row r="125" spans="1:13">
      <c r="A125" s="611" t="s">
        <v>211</v>
      </c>
      <c r="B125" s="612" t="s">
        <v>246</v>
      </c>
      <c r="C125" s="612"/>
      <c r="D125" s="613"/>
      <c r="E125" s="613"/>
      <c r="F125" s="613"/>
      <c r="G125" s="613"/>
      <c r="H125" s="614">
        <v>312</v>
      </c>
      <c r="I125" s="614"/>
      <c r="J125" s="613"/>
      <c r="K125" s="647">
        <v>1</v>
      </c>
      <c r="L125" s="820"/>
      <c r="M125" s="821">
        <f t="shared" si="8"/>
        <v>0</v>
      </c>
    </row>
    <row r="126" spans="1:13">
      <c r="A126" s="611" t="s">
        <v>211</v>
      </c>
      <c r="B126" s="612" t="s">
        <v>246</v>
      </c>
      <c r="C126" s="612"/>
      <c r="D126" s="613"/>
      <c r="E126" s="613"/>
      <c r="F126" s="613"/>
      <c r="G126" s="613"/>
      <c r="H126" s="614">
        <v>303</v>
      </c>
      <c r="I126" s="614"/>
      <c r="J126" s="613"/>
      <c r="K126" s="647">
        <v>1</v>
      </c>
      <c r="L126" s="820"/>
      <c r="M126" s="821">
        <f t="shared" si="8"/>
        <v>0</v>
      </c>
    </row>
    <row r="127" spans="1:13">
      <c r="A127" s="611" t="s">
        <v>211</v>
      </c>
      <c r="B127" s="612" t="s">
        <v>246</v>
      </c>
      <c r="C127" s="612"/>
      <c r="D127" s="613"/>
      <c r="E127" s="613"/>
      <c r="F127" s="613"/>
      <c r="G127" s="613"/>
      <c r="H127" s="614">
        <v>302</v>
      </c>
      <c r="I127" s="614"/>
      <c r="J127" s="613"/>
      <c r="K127" s="647">
        <v>1</v>
      </c>
      <c r="L127" s="820"/>
      <c r="M127" s="821">
        <f t="shared" si="8"/>
        <v>0</v>
      </c>
    </row>
    <row r="128" spans="1:13">
      <c r="A128" s="611" t="s">
        <v>211</v>
      </c>
      <c r="B128" s="612" t="s">
        <v>247</v>
      </c>
      <c r="C128" s="612"/>
      <c r="D128" s="613"/>
      <c r="E128" s="613"/>
      <c r="F128" s="613"/>
      <c r="G128" s="613"/>
      <c r="H128" s="614">
        <v>122</v>
      </c>
      <c r="I128" s="614"/>
      <c r="J128" s="613"/>
      <c r="K128" s="647">
        <v>1</v>
      </c>
      <c r="L128" s="820"/>
      <c r="M128" s="821">
        <f t="shared" si="8"/>
        <v>0</v>
      </c>
    </row>
    <row r="129" spans="1:13">
      <c r="A129" s="605" t="s">
        <v>211</v>
      </c>
      <c r="B129" s="606" t="s">
        <v>248</v>
      </c>
      <c r="C129" s="606"/>
      <c r="D129" s="607"/>
      <c r="E129" s="607"/>
      <c r="F129" s="607"/>
      <c r="G129" s="607"/>
      <c r="H129" s="608" t="s">
        <v>249</v>
      </c>
      <c r="I129" s="608"/>
      <c r="J129" s="607"/>
      <c r="K129" s="616">
        <v>4</v>
      </c>
      <c r="L129" s="820"/>
      <c r="M129" s="821">
        <f t="shared" si="8"/>
        <v>0</v>
      </c>
    </row>
    <row r="130" spans="1:13">
      <c r="A130" s="611" t="s">
        <v>211</v>
      </c>
      <c r="B130" s="612" t="s">
        <v>250</v>
      </c>
      <c r="C130" s="612"/>
      <c r="D130" s="613"/>
      <c r="E130" s="613"/>
      <c r="F130" s="613"/>
      <c r="G130" s="613"/>
      <c r="H130" s="614" t="s">
        <v>251</v>
      </c>
      <c r="I130" s="614"/>
      <c r="J130" s="613"/>
      <c r="K130" s="647">
        <v>6</v>
      </c>
      <c r="L130" s="820"/>
      <c r="M130" s="821">
        <f t="shared" si="8"/>
        <v>0</v>
      </c>
    </row>
    <row r="131" spans="1:13">
      <c r="A131" s="601" t="s">
        <v>211</v>
      </c>
      <c r="B131" s="602" t="s">
        <v>252</v>
      </c>
      <c r="C131" s="602"/>
      <c r="D131" s="603"/>
      <c r="E131" s="603"/>
      <c r="F131" s="603"/>
      <c r="G131" s="603"/>
      <c r="H131" s="649" t="s">
        <v>253</v>
      </c>
      <c r="I131" s="604"/>
      <c r="J131" s="603"/>
      <c r="K131" s="620">
        <v>1</v>
      </c>
      <c r="L131" s="820"/>
      <c r="M131" s="821">
        <f t="shared" si="8"/>
        <v>0</v>
      </c>
    </row>
    <row r="132" spans="1:13">
      <c r="A132" s="611" t="s">
        <v>211</v>
      </c>
      <c r="B132" s="612" t="s">
        <v>252</v>
      </c>
      <c r="C132" s="612"/>
      <c r="D132" s="613"/>
      <c r="E132" s="613"/>
      <c r="F132" s="613"/>
      <c r="G132" s="613"/>
      <c r="H132" s="614" t="s">
        <v>254</v>
      </c>
      <c r="I132" s="614"/>
      <c r="J132" s="613"/>
      <c r="K132" s="647">
        <v>1</v>
      </c>
      <c r="L132" s="820"/>
      <c r="M132" s="821">
        <f t="shared" si="8"/>
        <v>0</v>
      </c>
    </row>
    <row r="133" spans="1:13">
      <c r="A133" s="611" t="s">
        <v>211</v>
      </c>
      <c r="B133" s="612" t="s">
        <v>252</v>
      </c>
      <c r="C133" s="612"/>
      <c r="D133" s="613"/>
      <c r="E133" s="613"/>
      <c r="F133" s="613"/>
      <c r="G133" s="613"/>
      <c r="H133" s="614" t="s">
        <v>255</v>
      </c>
      <c r="I133" s="614"/>
      <c r="J133" s="613"/>
      <c r="K133" s="647">
        <v>1</v>
      </c>
      <c r="L133" s="820"/>
      <c r="M133" s="821">
        <f t="shared" si="8"/>
        <v>0</v>
      </c>
    </row>
    <row r="134" spans="1:13">
      <c r="A134" s="611" t="s">
        <v>211</v>
      </c>
      <c r="B134" s="612" t="s">
        <v>252</v>
      </c>
      <c r="C134" s="612"/>
      <c r="D134" s="613"/>
      <c r="E134" s="613"/>
      <c r="F134" s="613"/>
      <c r="G134" s="613"/>
      <c r="H134" s="614" t="s">
        <v>256</v>
      </c>
      <c r="I134" s="614"/>
      <c r="J134" s="613"/>
      <c r="K134" s="647">
        <v>1</v>
      </c>
      <c r="L134" s="820"/>
      <c r="M134" s="821">
        <f t="shared" si="8"/>
        <v>0</v>
      </c>
    </row>
    <row r="135" spans="1:13">
      <c r="A135" s="611" t="s">
        <v>211</v>
      </c>
      <c r="B135" s="612" t="s">
        <v>252</v>
      </c>
      <c r="C135" s="612"/>
      <c r="D135" s="613"/>
      <c r="E135" s="613"/>
      <c r="F135" s="613"/>
      <c r="G135" s="613"/>
      <c r="H135" s="614" t="s">
        <v>257</v>
      </c>
      <c r="I135" s="614"/>
      <c r="J135" s="613"/>
      <c r="K135" s="647">
        <v>1</v>
      </c>
      <c r="L135" s="820"/>
      <c r="M135" s="821">
        <f t="shared" si="8"/>
        <v>0</v>
      </c>
    </row>
    <row r="136" spans="1:13">
      <c r="A136" s="611" t="s">
        <v>211</v>
      </c>
      <c r="B136" s="612" t="s">
        <v>252</v>
      </c>
      <c r="C136" s="612"/>
      <c r="D136" s="613"/>
      <c r="E136" s="613"/>
      <c r="F136" s="613"/>
      <c r="G136" s="613"/>
      <c r="H136" s="614" t="s">
        <v>258</v>
      </c>
      <c r="I136" s="614"/>
      <c r="J136" s="613"/>
      <c r="K136" s="647">
        <v>1</v>
      </c>
      <c r="L136" s="820"/>
      <c r="M136" s="821">
        <f t="shared" si="8"/>
        <v>0</v>
      </c>
    </row>
    <row r="137" spans="1:13">
      <c r="A137" s="611" t="s">
        <v>211</v>
      </c>
      <c r="B137" s="612" t="s">
        <v>252</v>
      </c>
      <c r="C137" s="612"/>
      <c r="D137" s="613"/>
      <c r="E137" s="613"/>
      <c r="F137" s="613"/>
      <c r="G137" s="613"/>
      <c r="H137" s="614" t="s">
        <v>259</v>
      </c>
      <c r="I137" s="614"/>
      <c r="J137" s="613"/>
      <c r="K137" s="647">
        <v>1</v>
      </c>
      <c r="L137" s="820"/>
      <c r="M137" s="821">
        <f t="shared" si="8"/>
        <v>0</v>
      </c>
    </row>
    <row r="138" spans="1:13">
      <c r="A138" s="611" t="s">
        <v>211</v>
      </c>
      <c r="B138" s="612" t="s">
        <v>260</v>
      </c>
      <c r="C138" s="612"/>
      <c r="D138" s="613"/>
      <c r="E138" s="613"/>
      <c r="F138" s="613"/>
      <c r="G138" s="613"/>
      <c r="H138" s="614" t="s">
        <v>261</v>
      </c>
      <c r="I138" s="614"/>
      <c r="J138" s="613"/>
      <c r="K138" s="647">
        <v>1</v>
      </c>
      <c r="L138" s="820"/>
      <c r="M138" s="821">
        <f t="shared" si="8"/>
        <v>0</v>
      </c>
    </row>
    <row r="139" spans="1:13">
      <c r="A139" s="611" t="s">
        <v>211</v>
      </c>
      <c r="B139" s="612" t="s">
        <v>252</v>
      </c>
      <c r="C139" s="612"/>
      <c r="D139" s="613"/>
      <c r="E139" s="613"/>
      <c r="F139" s="613"/>
      <c r="G139" s="613"/>
      <c r="H139" s="614" t="s">
        <v>262</v>
      </c>
      <c r="I139" s="614"/>
      <c r="J139" s="613"/>
      <c r="K139" s="647">
        <v>2</v>
      </c>
      <c r="L139" s="820"/>
      <c r="M139" s="821">
        <f t="shared" si="8"/>
        <v>0</v>
      </c>
    </row>
    <row r="140" spans="1:13">
      <c r="A140" s="611" t="s">
        <v>211</v>
      </c>
      <c r="B140" s="612" t="s">
        <v>263</v>
      </c>
      <c r="C140" s="612"/>
      <c r="D140" s="613"/>
      <c r="E140" s="613"/>
      <c r="F140" s="613"/>
      <c r="G140" s="613"/>
      <c r="H140" s="614" t="s">
        <v>264</v>
      </c>
      <c r="I140" s="614"/>
      <c r="J140" s="613"/>
      <c r="K140" s="647">
        <v>2</v>
      </c>
      <c r="L140" s="820"/>
      <c r="M140" s="821">
        <f t="shared" si="8"/>
        <v>0</v>
      </c>
    </row>
    <row r="141" spans="1:13">
      <c r="A141" s="611" t="s">
        <v>211</v>
      </c>
      <c r="B141" s="612" t="s">
        <v>2203</v>
      </c>
      <c r="C141" s="612"/>
      <c r="D141" s="613"/>
      <c r="E141" s="613"/>
      <c r="F141" s="613"/>
      <c r="G141" s="613"/>
      <c r="H141" s="614" t="s">
        <v>265</v>
      </c>
      <c r="I141" s="614" t="s">
        <v>2204</v>
      </c>
      <c r="J141" s="613"/>
      <c r="K141" s="647">
        <v>1</v>
      </c>
      <c r="L141" s="1023" t="s">
        <v>1333</v>
      </c>
      <c r="M141" s="1023" t="s">
        <v>1333</v>
      </c>
    </row>
    <row r="142" spans="1:13">
      <c r="A142" s="611" t="s">
        <v>211</v>
      </c>
      <c r="B142" s="612" t="s">
        <v>266</v>
      </c>
      <c r="C142" s="612"/>
      <c r="D142" s="613"/>
      <c r="E142" s="613"/>
      <c r="F142" s="613"/>
      <c r="G142" s="613"/>
      <c r="H142" s="614" t="s">
        <v>267</v>
      </c>
      <c r="I142" s="614"/>
      <c r="J142" s="613"/>
      <c r="K142" s="647">
        <v>1</v>
      </c>
      <c r="L142" s="820"/>
      <c r="M142" s="821">
        <f t="shared" si="8"/>
        <v>0</v>
      </c>
    </row>
    <row r="143" spans="1:13">
      <c r="A143" s="611" t="s">
        <v>211</v>
      </c>
      <c r="B143" s="612" t="s">
        <v>2201</v>
      </c>
      <c r="C143" s="612"/>
      <c r="D143" s="613"/>
      <c r="E143" s="938"/>
      <c r="F143" s="938"/>
      <c r="G143" s="938"/>
      <c r="H143" s="878" t="s">
        <v>269</v>
      </c>
      <c r="I143" s="614" t="s">
        <v>2205</v>
      </c>
      <c r="J143" s="613"/>
      <c r="K143" s="647">
        <v>1</v>
      </c>
      <c r="L143" s="1023" t="s">
        <v>1333</v>
      </c>
      <c r="M143" s="1023" t="s">
        <v>1333</v>
      </c>
    </row>
    <row r="144" spans="1:13">
      <c r="A144" s="611" t="s">
        <v>211</v>
      </c>
      <c r="B144" s="612" t="s">
        <v>2201</v>
      </c>
      <c r="C144" s="612"/>
      <c r="D144" s="613"/>
      <c r="E144" s="938"/>
      <c r="F144" s="938"/>
      <c r="G144" s="938"/>
      <c r="H144" s="878" t="s">
        <v>270</v>
      </c>
      <c r="I144" s="614" t="s">
        <v>2205</v>
      </c>
      <c r="J144" s="613"/>
      <c r="K144" s="647">
        <v>1</v>
      </c>
      <c r="L144" s="1023" t="s">
        <v>1333</v>
      </c>
      <c r="M144" s="1023" t="s">
        <v>1333</v>
      </c>
    </row>
    <row r="145" spans="1:13">
      <c r="A145" s="611" t="s">
        <v>211</v>
      </c>
      <c r="B145" s="612" t="s">
        <v>271</v>
      </c>
      <c r="C145" s="612"/>
      <c r="D145" s="613"/>
      <c r="E145" s="613"/>
      <c r="F145" s="613"/>
      <c r="G145" s="613"/>
      <c r="H145" s="614" t="s">
        <v>272</v>
      </c>
      <c r="I145" s="614"/>
      <c r="J145" s="613"/>
      <c r="K145" s="647">
        <v>2</v>
      </c>
      <c r="L145" s="820"/>
      <c r="M145" s="821">
        <f t="shared" si="8"/>
        <v>0</v>
      </c>
    </row>
    <row r="146" spans="1:13">
      <c r="A146" s="611" t="s">
        <v>211</v>
      </c>
      <c r="B146" s="612" t="s">
        <v>271</v>
      </c>
      <c r="C146" s="612"/>
      <c r="D146" s="613"/>
      <c r="E146" s="613"/>
      <c r="F146" s="613"/>
      <c r="G146" s="613"/>
      <c r="H146" s="614" t="s">
        <v>273</v>
      </c>
      <c r="I146" s="614"/>
      <c r="J146" s="613"/>
      <c r="K146" s="647">
        <v>2</v>
      </c>
      <c r="L146" s="820"/>
      <c r="M146" s="821">
        <f t="shared" si="8"/>
        <v>0</v>
      </c>
    </row>
    <row r="147" spans="1:13">
      <c r="A147" s="611" t="s">
        <v>211</v>
      </c>
      <c r="B147" s="612" t="s">
        <v>274</v>
      </c>
      <c r="C147" s="612"/>
      <c r="D147" s="613"/>
      <c r="E147" s="613"/>
      <c r="F147" s="613"/>
      <c r="G147" s="613"/>
      <c r="H147" s="614" t="s">
        <v>275</v>
      </c>
      <c r="I147" s="614"/>
      <c r="J147" s="613"/>
      <c r="K147" s="647">
        <v>1</v>
      </c>
      <c r="L147" s="820"/>
      <c r="M147" s="821">
        <f t="shared" si="8"/>
        <v>0</v>
      </c>
    </row>
    <row r="148" spans="1:13">
      <c r="A148" s="611" t="s">
        <v>211</v>
      </c>
      <c r="B148" s="612" t="s">
        <v>274</v>
      </c>
      <c r="C148" s="612"/>
      <c r="D148" s="613"/>
      <c r="E148" s="613"/>
      <c r="F148" s="613"/>
      <c r="G148" s="613"/>
      <c r="H148" s="614" t="s">
        <v>276</v>
      </c>
      <c r="I148" s="614"/>
      <c r="J148" s="613"/>
      <c r="K148" s="647">
        <v>1</v>
      </c>
      <c r="L148" s="830"/>
      <c r="M148" s="821">
        <f t="shared" si="8"/>
        <v>0</v>
      </c>
    </row>
    <row r="149" spans="1:13">
      <c r="A149" s="611" t="s">
        <v>211</v>
      </c>
      <c r="B149" s="612" t="s">
        <v>277</v>
      </c>
      <c r="C149" s="612"/>
      <c r="D149" s="613"/>
      <c r="E149" s="613"/>
      <c r="F149" s="613"/>
      <c r="G149" s="613"/>
      <c r="H149" s="614" t="s">
        <v>278</v>
      </c>
      <c r="I149" s="614"/>
      <c r="J149" s="613"/>
      <c r="K149" s="647">
        <v>1</v>
      </c>
      <c r="L149" s="825"/>
      <c r="M149" s="821">
        <f t="shared" ref="M149:M212" si="9">ROUND(L149*1.23,2)</f>
        <v>0</v>
      </c>
    </row>
    <row r="150" spans="1:13">
      <c r="A150" s="611" t="s">
        <v>211</v>
      </c>
      <c r="B150" s="612" t="s">
        <v>277</v>
      </c>
      <c r="C150" s="612"/>
      <c r="D150" s="613"/>
      <c r="E150" s="613"/>
      <c r="F150" s="613"/>
      <c r="G150" s="613"/>
      <c r="H150" s="614" t="s">
        <v>281</v>
      </c>
      <c r="I150" s="614"/>
      <c r="J150" s="613"/>
      <c r="K150" s="647">
        <v>1</v>
      </c>
      <c r="L150" s="820"/>
      <c r="M150" s="821">
        <f t="shared" si="9"/>
        <v>0</v>
      </c>
    </row>
    <row r="151" spans="1:13">
      <c r="A151" s="611" t="s">
        <v>211</v>
      </c>
      <c r="B151" s="612" t="s">
        <v>282</v>
      </c>
      <c r="C151" s="612"/>
      <c r="D151" s="613"/>
      <c r="E151" s="613"/>
      <c r="F151" s="613"/>
      <c r="G151" s="613"/>
      <c r="H151" s="614" t="s">
        <v>283</v>
      </c>
      <c r="I151" s="614"/>
      <c r="J151" s="613"/>
      <c r="K151" s="647">
        <v>4</v>
      </c>
      <c r="L151" s="820"/>
      <c r="M151" s="821">
        <f t="shared" si="9"/>
        <v>0</v>
      </c>
    </row>
    <row r="152" spans="1:13">
      <c r="A152" s="945" t="s">
        <v>211</v>
      </c>
      <c r="B152" s="641" t="s">
        <v>2206</v>
      </c>
      <c r="C152" s="641"/>
      <c r="D152" s="650"/>
      <c r="E152" s="650"/>
      <c r="F152" s="650"/>
      <c r="G152" s="650"/>
      <c r="H152" s="651" t="s">
        <v>2207</v>
      </c>
      <c r="I152" s="651"/>
      <c r="J152" s="650"/>
      <c r="K152" s="652">
        <v>1</v>
      </c>
      <c r="L152" s="820"/>
      <c r="M152" s="821">
        <f t="shared" si="9"/>
        <v>0</v>
      </c>
    </row>
    <row r="153" spans="1:13" ht="13.5" thickBot="1">
      <c r="A153" s="782"/>
      <c r="B153" s="783"/>
      <c r="C153" s="783"/>
      <c r="D153" s="780"/>
      <c r="E153" s="780"/>
      <c r="F153" s="780"/>
      <c r="G153" s="780"/>
      <c r="H153" s="784" t="s">
        <v>2208</v>
      </c>
      <c r="I153" s="784"/>
      <c r="J153" s="780"/>
      <c r="K153" s="780"/>
      <c r="L153" s="780"/>
      <c r="M153" s="819"/>
    </row>
    <row r="154" spans="1:13">
      <c r="A154" s="609" t="s">
        <v>286</v>
      </c>
      <c r="B154" s="610" t="s">
        <v>287</v>
      </c>
      <c r="C154" s="610"/>
      <c r="D154" s="599">
        <v>2009</v>
      </c>
      <c r="E154" s="599"/>
      <c r="F154" s="599"/>
      <c r="G154" s="599"/>
      <c r="H154" s="600" t="s">
        <v>288</v>
      </c>
      <c r="I154" s="600" t="s">
        <v>289</v>
      </c>
      <c r="J154" s="599" t="s">
        <v>242</v>
      </c>
      <c r="K154" s="618">
        <v>1</v>
      </c>
      <c r="L154" s="1151"/>
      <c r="M154" s="1152">
        <f>ROUND(L154*1.23,2)</f>
        <v>0</v>
      </c>
    </row>
    <row r="155" spans="1:13">
      <c r="A155" s="601"/>
      <c r="B155" s="602" t="s">
        <v>291</v>
      </c>
      <c r="C155" s="602"/>
      <c r="D155" s="603"/>
      <c r="E155" s="603"/>
      <c r="F155" s="603"/>
      <c r="G155" s="603"/>
      <c r="H155" s="604" t="s">
        <v>292</v>
      </c>
      <c r="I155" s="604"/>
      <c r="J155" s="603"/>
      <c r="K155" s="620"/>
      <c r="L155" s="1143"/>
      <c r="M155" s="1141"/>
    </row>
    <row r="156" spans="1:13">
      <c r="A156" s="605" t="s">
        <v>286</v>
      </c>
      <c r="B156" s="606" t="s">
        <v>293</v>
      </c>
      <c r="C156" s="606"/>
      <c r="D156" s="607">
        <v>2009</v>
      </c>
      <c r="E156" s="607"/>
      <c r="F156" s="607"/>
      <c r="G156" s="607"/>
      <c r="H156" s="608" t="s">
        <v>294</v>
      </c>
      <c r="I156" s="608" t="s">
        <v>295</v>
      </c>
      <c r="J156" s="607" t="s">
        <v>242</v>
      </c>
      <c r="K156" s="616">
        <v>1</v>
      </c>
      <c r="L156" s="1142"/>
      <c r="M156" s="1139">
        <f>ROUND(L156*1.23,2)</f>
        <v>0</v>
      </c>
    </row>
    <row r="157" spans="1:13">
      <c r="A157" s="601"/>
      <c r="B157" s="602" t="s">
        <v>296</v>
      </c>
      <c r="C157" s="602"/>
      <c r="D157" s="603"/>
      <c r="E157" s="603"/>
      <c r="F157" s="603"/>
      <c r="G157" s="603"/>
      <c r="H157" s="604" t="s">
        <v>297</v>
      </c>
      <c r="I157" s="604" t="s">
        <v>298</v>
      </c>
      <c r="J157" s="603"/>
      <c r="K157" s="620"/>
      <c r="L157" s="1143"/>
      <c r="M157" s="1141"/>
    </row>
    <row r="158" spans="1:13">
      <c r="A158" s="605" t="s">
        <v>286</v>
      </c>
      <c r="B158" s="606" t="s">
        <v>299</v>
      </c>
      <c r="C158" s="606"/>
      <c r="D158" s="607"/>
      <c r="E158" s="607"/>
      <c r="F158" s="607"/>
      <c r="G158" s="607"/>
      <c r="H158" s="608" t="s">
        <v>300</v>
      </c>
      <c r="I158" s="608" t="s">
        <v>2209</v>
      </c>
      <c r="J158" s="607" t="s">
        <v>242</v>
      </c>
      <c r="K158" s="616">
        <v>1</v>
      </c>
      <c r="L158" s="1142"/>
      <c r="M158" s="1139">
        <f t="shared" ref="M158" si="10">ROUND(L158*1.23,2)</f>
        <v>0</v>
      </c>
    </row>
    <row r="159" spans="1:13">
      <c r="A159" s="609"/>
      <c r="B159" s="610" t="s">
        <v>302</v>
      </c>
      <c r="C159" s="610"/>
      <c r="D159" s="599"/>
      <c r="E159" s="599"/>
      <c r="F159" s="599"/>
      <c r="G159" s="599"/>
      <c r="H159" s="600" t="s">
        <v>303</v>
      </c>
      <c r="I159" s="600" t="s">
        <v>304</v>
      </c>
      <c r="J159" s="599"/>
      <c r="K159" s="618"/>
      <c r="L159" s="1143"/>
      <c r="M159" s="1141"/>
    </row>
    <row r="160" spans="1:13">
      <c r="A160" s="605" t="s">
        <v>286</v>
      </c>
      <c r="B160" s="606" t="s">
        <v>287</v>
      </c>
      <c r="C160" s="606"/>
      <c r="D160" s="607">
        <v>2009</v>
      </c>
      <c r="E160" s="607"/>
      <c r="F160" s="607"/>
      <c r="G160" s="607"/>
      <c r="H160" s="608" t="s">
        <v>305</v>
      </c>
      <c r="I160" s="608" t="s">
        <v>306</v>
      </c>
      <c r="J160" s="607"/>
      <c r="K160" s="616">
        <v>1</v>
      </c>
      <c r="L160" s="1142"/>
      <c r="M160" s="1139">
        <f t="shared" ref="M160" si="11">ROUND(L160*1.23,2)</f>
        <v>0</v>
      </c>
    </row>
    <row r="161" spans="1:13">
      <c r="A161" s="601"/>
      <c r="B161" s="602" t="s">
        <v>307</v>
      </c>
      <c r="C161" s="602"/>
      <c r="D161" s="603"/>
      <c r="E161" s="603"/>
      <c r="F161" s="603"/>
      <c r="G161" s="603"/>
      <c r="H161" s="604" t="s">
        <v>308</v>
      </c>
      <c r="I161" s="604" t="s">
        <v>309</v>
      </c>
      <c r="J161" s="603" t="s">
        <v>36</v>
      </c>
      <c r="K161" s="620"/>
      <c r="L161" s="1143"/>
      <c r="M161" s="1141"/>
    </row>
    <row r="162" spans="1:13">
      <c r="A162" s="605" t="s">
        <v>286</v>
      </c>
      <c r="B162" s="606" t="s">
        <v>287</v>
      </c>
      <c r="C162" s="606"/>
      <c r="D162" s="607">
        <v>2009</v>
      </c>
      <c r="E162" s="607"/>
      <c r="F162" s="607"/>
      <c r="G162" s="607"/>
      <c r="H162" s="608" t="s">
        <v>310</v>
      </c>
      <c r="I162" s="608" t="s">
        <v>311</v>
      </c>
      <c r="J162" s="607" t="s">
        <v>36</v>
      </c>
      <c r="K162" s="616">
        <v>1</v>
      </c>
      <c r="L162" s="1142"/>
      <c r="M162" s="1139">
        <f t="shared" ref="M162" si="12">ROUND(L162*1.23,2)</f>
        <v>0</v>
      </c>
    </row>
    <row r="163" spans="1:13">
      <c r="A163" s="601"/>
      <c r="B163" s="602" t="s">
        <v>312</v>
      </c>
      <c r="C163" s="602"/>
      <c r="D163" s="603"/>
      <c r="E163" s="603"/>
      <c r="F163" s="603"/>
      <c r="G163" s="603"/>
      <c r="H163" s="604" t="s">
        <v>313</v>
      </c>
      <c r="I163" s="604"/>
      <c r="J163" s="603"/>
      <c r="K163" s="620"/>
      <c r="L163" s="1143"/>
      <c r="M163" s="1141"/>
    </row>
    <row r="164" spans="1:13">
      <c r="A164" s="605" t="s">
        <v>286</v>
      </c>
      <c r="B164" s="606" t="s">
        <v>299</v>
      </c>
      <c r="C164" s="606"/>
      <c r="D164" s="607">
        <v>2009</v>
      </c>
      <c r="E164" s="607"/>
      <c r="F164" s="607"/>
      <c r="G164" s="607"/>
      <c r="H164" s="608" t="s">
        <v>314</v>
      </c>
      <c r="I164" s="608" t="s">
        <v>315</v>
      </c>
      <c r="J164" s="607" t="s">
        <v>36</v>
      </c>
      <c r="K164" s="616">
        <v>1</v>
      </c>
      <c r="L164" s="1142"/>
      <c r="M164" s="1139">
        <f t="shared" ref="M164" si="13">ROUND(L164*1.23,2)</f>
        <v>0</v>
      </c>
    </row>
    <row r="165" spans="1:13">
      <c r="A165" s="609"/>
      <c r="B165" s="610" t="s">
        <v>316</v>
      </c>
      <c r="C165" s="610"/>
      <c r="D165" s="599"/>
      <c r="E165" s="599"/>
      <c r="F165" s="599"/>
      <c r="G165" s="599"/>
      <c r="H165" s="600" t="s">
        <v>317</v>
      </c>
      <c r="I165" s="600"/>
      <c r="J165" s="599"/>
      <c r="K165" s="618"/>
      <c r="L165" s="1143"/>
      <c r="M165" s="1141"/>
    </row>
    <row r="166" spans="1:13">
      <c r="A166" s="605" t="s">
        <v>286</v>
      </c>
      <c r="B166" s="606" t="s">
        <v>299</v>
      </c>
      <c r="C166" s="606"/>
      <c r="D166" s="607">
        <v>2009</v>
      </c>
      <c r="E166" s="607"/>
      <c r="F166" s="607"/>
      <c r="G166" s="607"/>
      <c r="H166" s="608" t="s">
        <v>318</v>
      </c>
      <c r="I166" s="608" t="s">
        <v>319</v>
      </c>
      <c r="J166" s="607" t="s">
        <v>36</v>
      </c>
      <c r="K166" s="616">
        <v>1</v>
      </c>
      <c r="L166" s="1142"/>
      <c r="M166" s="1139">
        <f t="shared" ref="M166" si="14">ROUND(L166*1.23,2)</f>
        <v>0</v>
      </c>
    </row>
    <row r="167" spans="1:13">
      <c r="A167" s="601"/>
      <c r="B167" s="602" t="s">
        <v>320</v>
      </c>
      <c r="C167" s="602"/>
      <c r="D167" s="603"/>
      <c r="E167" s="603"/>
      <c r="F167" s="603"/>
      <c r="G167" s="603"/>
      <c r="H167" s="604" t="s">
        <v>321</v>
      </c>
      <c r="I167" s="604"/>
      <c r="J167" s="603"/>
      <c r="K167" s="620"/>
      <c r="L167" s="1143"/>
      <c r="M167" s="1141"/>
    </row>
    <row r="168" spans="1:13">
      <c r="A168" s="605" t="s">
        <v>286</v>
      </c>
      <c r="B168" s="606" t="s">
        <v>322</v>
      </c>
      <c r="C168" s="606"/>
      <c r="D168" s="607">
        <v>2007</v>
      </c>
      <c r="E168" s="607"/>
      <c r="F168" s="607"/>
      <c r="G168" s="607"/>
      <c r="H168" s="608"/>
      <c r="I168" s="608" t="s">
        <v>323</v>
      </c>
      <c r="J168" s="607" t="s">
        <v>36</v>
      </c>
      <c r="K168" s="616">
        <v>1</v>
      </c>
      <c r="L168" s="1142"/>
      <c r="M168" s="1139">
        <f t="shared" ref="M168" si="15">ROUND(L168*1.23,2)</f>
        <v>0</v>
      </c>
    </row>
    <row r="169" spans="1:13">
      <c r="A169" s="601"/>
      <c r="B169" s="602" t="s">
        <v>324</v>
      </c>
      <c r="C169" s="602"/>
      <c r="D169" s="603"/>
      <c r="E169" s="603"/>
      <c r="F169" s="603"/>
      <c r="G169" s="603"/>
      <c r="H169" s="604"/>
      <c r="I169" s="604"/>
      <c r="J169" s="603"/>
      <c r="K169" s="620"/>
      <c r="L169" s="1143"/>
      <c r="M169" s="1141"/>
    </row>
    <row r="170" spans="1:13">
      <c r="A170" s="605" t="s">
        <v>286</v>
      </c>
      <c r="B170" s="606" t="s">
        <v>325</v>
      </c>
      <c r="C170" s="606"/>
      <c r="D170" s="607">
        <v>2009</v>
      </c>
      <c r="E170" s="607"/>
      <c r="F170" s="607"/>
      <c r="G170" s="607"/>
      <c r="H170" s="608" t="s">
        <v>326</v>
      </c>
      <c r="I170" s="608" t="s">
        <v>327</v>
      </c>
      <c r="J170" s="607" t="s">
        <v>36</v>
      </c>
      <c r="K170" s="616">
        <v>1</v>
      </c>
      <c r="L170" s="830"/>
      <c r="M170" s="821">
        <f t="shared" si="9"/>
        <v>0</v>
      </c>
    </row>
    <row r="171" spans="1:13">
      <c r="A171" s="605" t="s">
        <v>286</v>
      </c>
      <c r="B171" s="606" t="s">
        <v>329</v>
      </c>
      <c r="C171" s="606"/>
      <c r="D171" s="607"/>
      <c r="E171" s="607"/>
      <c r="F171" s="607"/>
      <c r="G171" s="607"/>
      <c r="H171" s="608" t="s">
        <v>330</v>
      </c>
      <c r="I171" s="608" t="s">
        <v>331</v>
      </c>
      <c r="J171" s="607" t="s">
        <v>36</v>
      </c>
      <c r="K171" s="616">
        <v>1</v>
      </c>
      <c r="L171" s="830"/>
      <c r="M171" s="821">
        <f t="shared" si="9"/>
        <v>0</v>
      </c>
    </row>
    <row r="172" spans="1:13">
      <c r="A172" s="611" t="s">
        <v>286</v>
      </c>
      <c r="B172" s="612" t="s">
        <v>333</v>
      </c>
      <c r="C172" s="612"/>
      <c r="D172" s="613"/>
      <c r="E172" s="613"/>
      <c r="F172" s="613"/>
      <c r="G172" s="613"/>
      <c r="H172" s="614" t="s">
        <v>334</v>
      </c>
      <c r="I172" s="614" t="s">
        <v>335</v>
      </c>
      <c r="J172" s="613" t="s">
        <v>36</v>
      </c>
      <c r="K172" s="647">
        <v>1</v>
      </c>
      <c r="L172" s="830"/>
      <c r="M172" s="821">
        <f t="shared" si="9"/>
        <v>0</v>
      </c>
    </row>
    <row r="173" spans="1:13">
      <c r="A173" s="611" t="s">
        <v>286</v>
      </c>
      <c r="B173" s="612" t="s">
        <v>338</v>
      </c>
      <c r="C173" s="612"/>
      <c r="D173" s="613"/>
      <c r="E173" s="613"/>
      <c r="F173" s="613"/>
      <c r="G173" s="613"/>
      <c r="H173" s="614"/>
      <c r="I173" s="614" t="s">
        <v>339</v>
      </c>
      <c r="J173" s="613" t="s">
        <v>36</v>
      </c>
      <c r="K173" s="647">
        <v>1</v>
      </c>
      <c r="L173" s="830"/>
      <c r="M173" s="821">
        <f t="shared" si="9"/>
        <v>0</v>
      </c>
    </row>
    <row r="174" spans="1:13">
      <c r="A174" s="611" t="s">
        <v>286</v>
      </c>
      <c r="B174" s="612" t="s">
        <v>342</v>
      </c>
      <c r="C174" s="612"/>
      <c r="D174" s="613"/>
      <c r="E174" s="613"/>
      <c r="F174" s="613"/>
      <c r="G174" s="613"/>
      <c r="H174" s="614" t="s">
        <v>343</v>
      </c>
      <c r="I174" s="614" t="s">
        <v>344</v>
      </c>
      <c r="J174" s="613" t="s">
        <v>36</v>
      </c>
      <c r="K174" s="647">
        <v>1</v>
      </c>
      <c r="L174" s="830"/>
      <c r="M174" s="821">
        <f t="shared" si="9"/>
        <v>0</v>
      </c>
    </row>
    <row r="175" spans="1:13">
      <c r="A175" s="609" t="s">
        <v>286</v>
      </c>
      <c r="B175" s="610" t="s">
        <v>346</v>
      </c>
      <c r="C175" s="610"/>
      <c r="D175" s="599">
        <v>2009</v>
      </c>
      <c r="E175" s="599"/>
      <c r="F175" s="599"/>
      <c r="G175" s="599"/>
      <c r="H175" s="600" t="s">
        <v>347</v>
      </c>
      <c r="I175" s="653" t="s">
        <v>348</v>
      </c>
      <c r="J175" s="607" t="s">
        <v>36</v>
      </c>
      <c r="K175" s="616">
        <v>1</v>
      </c>
      <c r="L175" s="830"/>
      <c r="M175" s="821">
        <f t="shared" si="9"/>
        <v>0</v>
      </c>
    </row>
    <row r="176" spans="1:13" ht="26">
      <c r="A176" s="611" t="s">
        <v>286</v>
      </c>
      <c r="B176" s="612" t="s">
        <v>350</v>
      </c>
      <c r="C176" s="612"/>
      <c r="D176" s="613">
        <v>2003</v>
      </c>
      <c r="E176" s="613"/>
      <c r="F176" s="613"/>
      <c r="G176" s="613"/>
      <c r="H176" s="614" t="s">
        <v>351</v>
      </c>
      <c r="I176" s="614" t="s">
        <v>2210</v>
      </c>
      <c r="J176" s="613" t="s">
        <v>36</v>
      </c>
      <c r="K176" s="843">
        <v>1</v>
      </c>
      <c r="L176" s="857"/>
      <c r="M176" s="858">
        <f t="shared" si="9"/>
        <v>0</v>
      </c>
    </row>
    <row r="177" spans="1:13">
      <c r="A177" s="601" t="s">
        <v>286</v>
      </c>
      <c r="B177" s="602" t="s">
        <v>354</v>
      </c>
      <c r="C177" s="602"/>
      <c r="D177" s="603">
        <v>2003</v>
      </c>
      <c r="E177" s="603"/>
      <c r="F177" s="603"/>
      <c r="G177" s="603"/>
      <c r="H177" s="604" t="s">
        <v>355</v>
      </c>
      <c r="I177" s="604" t="s">
        <v>356</v>
      </c>
      <c r="J177" s="603" t="s">
        <v>36</v>
      </c>
      <c r="K177" s="620">
        <v>1</v>
      </c>
      <c r="L177" s="830"/>
      <c r="M177" s="821">
        <f t="shared" si="9"/>
        <v>0</v>
      </c>
    </row>
    <row r="178" spans="1:13">
      <c r="A178" s="605" t="s">
        <v>286</v>
      </c>
      <c r="B178" s="606" t="s">
        <v>357</v>
      </c>
      <c r="C178" s="606"/>
      <c r="D178" s="607">
        <v>2003</v>
      </c>
      <c r="E178" s="607"/>
      <c r="F178" s="607"/>
      <c r="G178" s="607"/>
      <c r="H178" s="608" t="s">
        <v>358</v>
      </c>
      <c r="I178" s="608" t="s">
        <v>356</v>
      </c>
      <c r="J178" s="607" t="s">
        <v>36</v>
      </c>
      <c r="K178" s="616">
        <v>1</v>
      </c>
      <c r="L178" s="830"/>
      <c r="M178" s="821">
        <f t="shared" si="9"/>
        <v>0</v>
      </c>
    </row>
    <row r="179" spans="1:13" ht="26">
      <c r="A179" s="611" t="s">
        <v>286</v>
      </c>
      <c r="B179" s="612" t="s">
        <v>359</v>
      </c>
      <c r="C179" s="612"/>
      <c r="D179" s="613">
        <v>2003</v>
      </c>
      <c r="E179" s="613"/>
      <c r="F179" s="613"/>
      <c r="G179" s="613"/>
      <c r="H179" s="614" t="s">
        <v>360</v>
      </c>
      <c r="I179" s="614" t="s">
        <v>2211</v>
      </c>
      <c r="J179" s="613" t="s">
        <v>36</v>
      </c>
      <c r="K179" s="843">
        <v>1</v>
      </c>
      <c r="L179" s="830"/>
      <c r="M179" s="821">
        <f t="shared" si="9"/>
        <v>0</v>
      </c>
    </row>
    <row r="180" spans="1:13">
      <c r="A180" s="611" t="s">
        <v>286</v>
      </c>
      <c r="B180" s="612" t="s">
        <v>363</v>
      </c>
      <c r="C180" s="612"/>
      <c r="D180" s="613">
        <v>2012</v>
      </c>
      <c r="E180" s="613"/>
      <c r="F180" s="613"/>
      <c r="G180" s="613"/>
      <c r="H180" s="614" t="s">
        <v>364</v>
      </c>
      <c r="I180" s="614" t="s">
        <v>130</v>
      </c>
      <c r="J180" s="613" t="s">
        <v>43</v>
      </c>
      <c r="K180" s="843">
        <v>1</v>
      </c>
      <c r="L180" s="830"/>
      <c r="M180" s="821">
        <f t="shared" si="9"/>
        <v>0</v>
      </c>
    </row>
    <row r="181" spans="1:13">
      <c r="A181" s="611" t="s">
        <v>286</v>
      </c>
      <c r="B181" s="612" t="s">
        <v>366</v>
      </c>
      <c r="C181" s="612"/>
      <c r="D181" s="613">
        <v>2012</v>
      </c>
      <c r="E181" s="613"/>
      <c r="F181" s="613"/>
      <c r="G181" s="613"/>
      <c r="H181" s="614" t="s">
        <v>367</v>
      </c>
      <c r="I181" s="614" t="s">
        <v>130</v>
      </c>
      <c r="J181" s="613" t="s">
        <v>43</v>
      </c>
      <c r="K181" s="843">
        <v>1</v>
      </c>
      <c r="L181" s="830"/>
      <c r="M181" s="821">
        <f t="shared" si="9"/>
        <v>0</v>
      </c>
    </row>
    <row r="182" spans="1:13">
      <c r="A182" s="611" t="s">
        <v>286</v>
      </c>
      <c r="B182" s="612" t="s">
        <v>368</v>
      </c>
      <c r="C182" s="612"/>
      <c r="D182" s="613">
        <v>2012</v>
      </c>
      <c r="E182" s="613"/>
      <c r="F182" s="613"/>
      <c r="G182" s="613"/>
      <c r="H182" s="614" t="s">
        <v>369</v>
      </c>
      <c r="I182" s="614" t="s">
        <v>130</v>
      </c>
      <c r="J182" s="613" t="s">
        <v>43</v>
      </c>
      <c r="K182" s="843">
        <v>1</v>
      </c>
      <c r="L182" s="830"/>
      <c r="M182" s="821">
        <f t="shared" si="9"/>
        <v>0</v>
      </c>
    </row>
    <row r="183" spans="1:13" ht="26">
      <c r="A183" s="611" t="s">
        <v>286</v>
      </c>
      <c r="B183" s="612" t="s">
        <v>370</v>
      </c>
      <c r="C183" s="612"/>
      <c r="D183" s="613">
        <v>2012</v>
      </c>
      <c r="E183" s="613"/>
      <c r="F183" s="613"/>
      <c r="G183" s="613"/>
      <c r="H183" s="614" t="s">
        <v>2212</v>
      </c>
      <c r="I183" s="614" t="s">
        <v>372</v>
      </c>
      <c r="J183" s="613" t="s">
        <v>43</v>
      </c>
      <c r="K183" s="843">
        <v>1</v>
      </c>
      <c r="L183" s="830"/>
      <c r="M183" s="821">
        <f t="shared" si="9"/>
        <v>0</v>
      </c>
    </row>
    <row r="184" spans="1:13" ht="26">
      <c r="A184" s="611" t="s">
        <v>286</v>
      </c>
      <c r="B184" s="612" t="s">
        <v>374</v>
      </c>
      <c r="C184" s="612"/>
      <c r="D184" s="613">
        <v>2012</v>
      </c>
      <c r="E184" s="613"/>
      <c r="F184" s="613"/>
      <c r="G184" s="613"/>
      <c r="H184" s="614" t="s">
        <v>2213</v>
      </c>
      <c r="I184" s="614" t="s">
        <v>372</v>
      </c>
      <c r="J184" s="613" t="s">
        <v>43</v>
      </c>
      <c r="K184" s="843">
        <v>1</v>
      </c>
      <c r="L184" s="830"/>
      <c r="M184" s="821">
        <f t="shared" si="9"/>
        <v>0</v>
      </c>
    </row>
    <row r="185" spans="1:13">
      <c r="A185" s="611" t="s">
        <v>286</v>
      </c>
      <c r="B185" s="612" t="s">
        <v>377</v>
      </c>
      <c r="C185" s="1003"/>
      <c r="D185" s="647"/>
      <c r="E185" s="647"/>
      <c r="F185" s="647"/>
      <c r="G185" s="647"/>
      <c r="H185" s="614" t="s">
        <v>378</v>
      </c>
      <c r="I185" s="733" t="s">
        <v>379</v>
      </c>
      <c r="J185" s="613" t="s">
        <v>36</v>
      </c>
      <c r="K185" s="843">
        <v>1</v>
      </c>
      <c r="L185" s="830"/>
      <c r="M185" s="821">
        <f t="shared" si="9"/>
        <v>0</v>
      </c>
    </row>
    <row r="186" spans="1:13">
      <c r="A186" s="611" t="s">
        <v>286</v>
      </c>
      <c r="B186" s="612" t="s">
        <v>380</v>
      </c>
      <c r="C186" s="612"/>
      <c r="D186" s="613"/>
      <c r="E186" s="613"/>
      <c r="F186" s="613"/>
      <c r="G186" s="613"/>
      <c r="H186" s="614" t="s">
        <v>381</v>
      </c>
      <c r="I186" s="614" t="s">
        <v>2214</v>
      </c>
      <c r="J186" s="613" t="s">
        <v>36</v>
      </c>
      <c r="K186" s="843">
        <v>1</v>
      </c>
      <c r="L186" s="830"/>
      <c r="M186" s="821">
        <f t="shared" si="9"/>
        <v>0</v>
      </c>
    </row>
    <row r="187" spans="1:13" ht="26">
      <c r="A187" s="611" t="s">
        <v>436</v>
      </c>
      <c r="B187" s="612" t="s">
        <v>384</v>
      </c>
      <c r="C187" s="612"/>
      <c r="D187" s="613"/>
      <c r="E187" s="613"/>
      <c r="F187" s="613"/>
      <c r="G187" s="613"/>
      <c r="H187" s="614" t="s">
        <v>385</v>
      </c>
      <c r="I187" s="614" t="s">
        <v>2215</v>
      </c>
      <c r="J187" s="613" t="s">
        <v>387</v>
      </c>
      <c r="K187" s="843">
        <v>1</v>
      </c>
      <c r="L187" s="820"/>
      <c r="M187" s="821">
        <f t="shared" si="9"/>
        <v>0</v>
      </c>
    </row>
    <row r="188" spans="1:13" ht="12" customHeight="1">
      <c r="A188" s="611" t="s">
        <v>286</v>
      </c>
      <c r="B188" s="612" t="s">
        <v>389</v>
      </c>
      <c r="C188" s="612"/>
      <c r="D188" s="613">
        <v>2014</v>
      </c>
      <c r="E188" s="613"/>
      <c r="F188" s="613"/>
      <c r="G188" s="613"/>
      <c r="H188" s="614" t="s">
        <v>390</v>
      </c>
      <c r="I188" s="614" t="s">
        <v>130</v>
      </c>
      <c r="J188" s="613" t="s">
        <v>43</v>
      </c>
      <c r="K188" s="647">
        <v>1</v>
      </c>
      <c r="L188" s="830"/>
      <c r="M188" s="821">
        <f t="shared" si="9"/>
        <v>0</v>
      </c>
    </row>
    <row r="189" spans="1:13">
      <c r="A189" s="946"/>
      <c r="B189" s="859" t="s">
        <v>152</v>
      </c>
      <c r="C189" s="1004"/>
      <c r="D189" s="860"/>
      <c r="E189" s="860"/>
      <c r="F189" s="860"/>
      <c r="G189" s="860"/>
      <c r="H189" s="861"/>
      <c r="I189" s="862"/>
      <c r="J189" s="863"/>
      <c r="K189" s="860"/>
      <c r="L189" s="864"/>
      <c r="M189" s="865"/>
    </row>
    <row r="190" spans="1:13">
      <c r="A190" s="601" t="s">
        <v>286</v>
      </c>
      <c r="B190" s="602" t="s">
        <v>392</v>
      </c>
      <c r="C190" s="602"/>
      <c r="D190" s="603"/>
      <c r="E190" s="603"/>
      <c r="F190" s="603"/>
      <c r="G190" s="603"/>
      <c r="H190" s="649" t="s">
        <v>393</v>
      </c>
      <c r="I190" s="604"/>
      <c r="J190" s="603"/>
      <c r="K190" s="620">
        <v>1</v>
      </c>
      <c r="L190" s="830"/>
      <c r="M190" s="821">
        <f t="shared" si="9"/>
        <v>0</v>
      </c>
    </row>
    <row r="191" spans="1:13">
      <c r="A191" s="611" t="s">
        <v>286</v>
      </c>
      <c r="B191" s="612" t="s">
        <v>394</v>
      </c>
      <c r="C191" s="612"/>
      <c r="D191" s="613"/>
      <c r="E191" s="613"/>
      <c r="F191" s="613"/>
      <c r="G191" s="613"/>
      <c r="H191" s="656" t="s">
        <v>395</v>
      </c>
      <c r="I191" s="614"/>
      <c r="J191" s="613"/>
      <c r="K191" s="647">
        <v>1</v>
      </c>
      <c r="L191" s="830"/>
      <c r="M191" s="821">
        <f t="shared" si="9"/>
        <v>0</v>
      </c>
    </row>
    <row r="192" spans="1:13">
      <c r="A192" s="611" t="s">
        <v>286</v>
      </c>
      <c r="B192" s="612" t="s">
        <v>394</v>
      </c>
      <c r="C192" s="612"/>
      <c r="D192" s="613"/>
      <c r="E192" s="613"/>
      <c r="F192" s="613"/>
      <c r="G192" s="613"/>
      <c r="H192" s="656" t="s">
        <v>396</v>
      </c>
      <c r="I192" s="614"/>
      <c r="J192" s="613"/>
      <c r="K192" s="647">
        <v>1</v>
      </c>
      <c r="L192" s="830"/>
      <c r="M192" s="821">
        <f t="shared" si="9"/>
        <v>0</v>
      </c>
    </row>
    <row r="193" spans="1:13">
      <c r="A193" s="611" t="s">
        <v>286</v>
      </c>
      <c r="B193" s="612" t="s">
        <v>394</v>
      </c>
      <c r="C193" s="612"/>
      <c r="D193" s="613"/>
      <c r="E193" s="613"/>
      <c r="F193" s="613"/>
      <c r="G193" s="613"/>
      <c r="H193" s="614" t="s">
        <v>397</v>
      </c>
      <c r="I193" s="614"/>
      <c r="J193" s="613"/>
      <c r="K193" s="647">
        <v>1</v>
      </c>
      <c r="L193" s="830"/>
      <c r="M193" s="821">
        <f t="shared" si="9"/>
        <v>0</v>
      </c>
    </row>
    <row r="194" spans="1:13">
      <c r="A194" s="611" t="s">
        <v>286</v>
      </c>
      <c r="B194" s="612" t="s">
        <v>398</v>
      </c>
      <c r="C194" s="612"/>
      <c r="D194" s="613">
        <v>2011</v>
      </c>
      <c r="E194" s="613"/>
      <c r="F194" s="613"/>
      <c r="G194" s="613"/>
      <c r="H194" s="614">
        <v>315</v>
      </c>
      <c r="I194" s="614"/>
      <c r="J194" s="613"/>
      <c r="K194" s="647">
        <v>1</v>
      </c>
      <c r="L194" s="830"/>
      <c r="M194" s="821">
        <f t="shared" si="9"/>
        <v>0</v>
      </c>
    </row>
    <row r="195" spans="1:13">
      <c r="A195" s="611" t="s">
        <v>286</v>
      </c>
      <c r="B195" s="612" t="s">
        <v>399</v>
      </c>
      <c r="C195" s="612"/>
      <c r="D195" s="613">
        <v>2007</v>
      </c>
      <c r="E195" s="613"/>
      <c r="F195" s="613"/>
      <c r="G195" s="613"/>
      <c r="H195" s="614">
        <v>223</v>
      </c>
      <c r="I195" s="614"/>
      <c r="J195" s="613"/>
      <c r="K195" s="647">
        <v>2</v>
      </c>
      <c r="L195" s="830"/>
      <c r="M195" s="821">
        <f t="shared" si="9"/>
        <v>0</v>
      </c>
    </row>
    <row r="196" spans="1:13">
      <c r="A196" s="605" t="s">
        <v>286</v>
      </c>
      <c r="B196" s="606" t="s">
        <v>398</v>
      </c>
      <c r="C196" s="606"/>
      <c r="D196" s="607">
        <v>2011</v>
      </c>
      <c r="E196" s="607"/>
      <c r="F196" s="607"/>
      <c r="G196" s="607"/>
      <c r="H196" s="608">
        <v>316</v>
      </c>
      <c r="I196" s="608"/>
      <c r="J196" s="607"/>
      <c r="K196" s="616">
        <v>1</v>
      </c>
      <c r="L196" s="830"/>
      <c r="M196" s="821">
        <f t="shared" si="9"/>
        <v>0</v>
      </c>
    </row>
    <row r="197" spans="1:13">
      <c r="A197" s="611" t="s">
        <v>286</v>
      </c>
      <c r="B197" s="612" t="s">
        <v>400</v>
      </c>
      <c r="C197" s="612"/>
      <c r="D197" s="613">
        <v>2009</v>
      </c>
      <c r="E197" s="613"/>
      <c r="F197" s="613"/>
      <c r="G197" s="613"/>
      <c r="H197" s="614">
        <v>211</v>
      </c>
      <c r="I197" s="614"/>
      <c r="J197" s="613"/>
      <c r="K197" s="647">
        <v>2</v>
      </c>
      <c r="L197" s="830"/>
      <c r="M197" s="821">
        <f t="shared" si="9"/>
        <v>0</v>
      </c>
    </row>
    <row r="198" spans="1:13">
      <c r="A198" s="611" t="s">
        <v>286</v>
      </c>
      <c r="B198" s="612" t="s">
        <v>401</v>
      </c>
      <c r="C198" s="612"/>
      <c r="D198" s="613"/>
      <c r="E198" s="613"/>
      <c r="F198" s="613"/>
      <c r="G198" s="613"/>
      <c r="H198" s="614" t="s">
        <v>402</v>
      </c>
      <c r="I198" s="614"/>
      <c r="J198" s="613"/>
      <c r="K198" s="647">
        <v>1</v>
      </c>
      <c r="L198" s="830"/>
      <c r="M198" s="821">
        <f t="shared" si="9"/>
        <v>0</v>
      </c>
    </row>
    <row r="199" spans="1:13">
      <c r="A199" s="601" t="s">
        <v>286</v>
      </c>
      <c r="B199" s="602" t="s">
        <v>252</v>
      </c>
      <c r="C199" s="602"/>
      <c r="D199" s="603"/>
      <c r="E199" s="603"/>
      <c r="F199" s="603"/>
      <c r="G199" s="603"/>
      <c r="H199" s="604" t="s">
        <v>403</v>
      </c>
      <c r="I199" s="604"/>
      <c r="J199" s="603"/>
      <c r="K199" s="620">
        <v>1</v>
      </c>
      <c r="L199" s="830"/>
      <c r="M199" s="821">
        <f t="shared" si="9"/>
        <v>0</v>
      </c>
    </row>
    <row r="200" spans="1:13">
      <c r="A200" s="611" t="s">
        <v>286</v>
      </c>
      <c r="B200" s="612" t="s">
        <v>252</v>
      </c>
      <c r="C200" s="612"/>
      <c r="D200" s="613"/>
      <c r="E200" s="613"/>
      <c r="F200" s="613"/>
      <c r="G200" s="613"/>
      <c r="H200" s="614" t="s">
        <v>404</v>
      </c>
      <c r="I200" s="614"/>
      <c r="J200" s="613"/>
      <c r="K200" s="647">
        <v>1</v>
      </c>
      <c r="L200" s="830"/>
      <c r="M200" s="821">
        <f t="shared" si="9"/>
        <v>0</v>
      </c>
    </row>
    <row r="201" spans="1:13">
      <c r="A201" s="611" t="s">
        <v>286</v>
      </c>
      <c r="B201" s="612" t="s">
        <v>405</v>
      </c>
      <c r="C201" s="612"/>
      <c r="D201" s="613"/>
      <c r="E201" s="613"/>
      <c r="F201" s="613"/>
      <c r="G201" s="613"/>
      <c r="H201" s="614" t="s">
        <v>406</v>
      </c>
      <c r="I201" s="614"/>
      <c r="J201" s="613"/>
      <c r="K201" s="647">
        <v>1</v>
      </c>
      <c r="L201" s="830"/>
      <c r="M201" s="821">
        <f t="shared" si="9"/>
        <v>0</v>
      </c>
    </row>
    <row r="202" spans="1:13">
      <c r="A202" s="611" t="s">
        <v>286</v>
      </c>
      <c r="B202" s="612" t="s">
        <v>405</v>
      </c>
      <c r="C202" s="612"/>
      <c r="D202" s="613"/>
      <c r="E202" s="613"/>
      <c r="F202" s="613"/>
      <c r="G202" s="613"/>
      <c r="H202" s="614" t="s">
        <v>407</v>
      </c>
      <c r="I202" s="614"/>
      <c r="J202" s="613"/>
      <c r="K202" s="647">
        <v>1</v>
      </c>
      <c r="L202" s="830"/>
      <c r="M202" s="821">
        <f t="shared" si="9"/>
        <v>0</v>
      </c>
    </row>
    <row r="203" spans="1:13">
      <c r="A203" s="611" t="s">
        <v>286</v>
      </c>
      <c r="B203" s="612" t="s">
        <v>392</v>
      </c>
      <c r="C203" s="612"/>
      <c r="D203" s="613"/>
      <c r="E203" s="613"/>
      <c r="F203" s="613"/>
      <c r="G203" s="613"/>
      <c r="H203" s="614" t="s">
        <v>408</v>
      </c>
      <c r="I203" s="614"/>
      <c r="J203" s="613"/>
      <c r="K203" s="647">
        <v>1</v>
      </c>
      <c r="L203" s="830"/>
      <c r="M203" s="821">
        <f t="shared" si="9"/>
        <v>0</v>
      </c>
    </row>
    <row r="204" spans="1:13">
      <c r="A204" s="611" t="s">
        <v>286</v>
      </c>
      <c r="B204" s="612" t="s">
        <v>398</v>
      </c>
      <c r="C204" s="612"/>
      <c r="D204" s="613"/>
      <c r="E204" s="613"/>
      <c r="F204" s="613"/>
      <c r="G204" s="613"/>
      <c r="H204" s="614" t="s">
        <v>409</v>
      </c>
      <c r="I204" s="614"/>
      <c r="J204" s="613"/>
      <c r="K204" s="647">
        <v>1</v>
      </c>
      <c r="L204" s="830"/>
      <c r="M204" s="821">
        <f t="shared" si="9"/>
        <v>0</v>
      </c>
    </row>
    <row r="205" spans="1:13">
      <c r="A205" s="611" t="s">
        <v>286</v>
      </c>
      <c r="B205" s="612" t="s">
        <v>398</v>
      </c>
      <c r="C205" s="612"/>
      <c r="D205" s="613"/>
      <c r="E205" s="613"/>
      <c r="F205" s="613"/>
      <c r="G205" s="613"/>
      <c r="H205" s="614" t="s">
        <v>410</v>
      </c>
      <c r="I205" s="614"/>
      <c r="J205" s="613"/>
      <c r="K205" s="647">
        <v>1</v>
      </c>
      <c r="L205" s="830"/>
      <c r="M205" s="821">
        <f t="shared" si="9"/>
        <v>0</v>
      </c>
    </row>
    <row r="206" spans="1:13">
      <c r="A206" s="611" t="s">
        <v>286</v>
      </c>
      <c r="B206" s="612" t="s">
        <v>411</v>
      </c>
      <c r="C206" s="612"/>
      <c r="D206" s="613"/>
      <c r="E206" s="613"/>
      <c r="F206" s="613"/>
      <c r="G206" s="613"/>
      <c r="H206" s="614" t="s">
        <v>412</v>
      </c>
      <c r="I206" s="614"/>
      <c r="J206" s="613"/>
      <c r="K206" s="647">
        <v>1</v>
      </c>
      <c r="L206" s="830"/>
      <c r="M206" s="821">
        <f t="shared" si="9"/>
        <v>0</v>
      </c>
    </row>
    <row r="207" spans="1:13">
      <c r="A207" s="611" t="s">
        <v>286</v>
      </c>
      <c r="B207" s="612" t="s">
        <v>413</v>
      </c>
      <c r="C207" s="612"/>
      <c r="D207" s="613"/>
      <c r="E207" s="613"/>
      <c r="F207" s="613"/>
      <c r="G207" s="613"/>
      <c r="H207" s="614" t="s">
        <v>414</v>
      </c>
      <c r="I207" s="614"/>
      <c r="J207" s="613"/>
      <c r="K207" s="647">
        <v>1</v>
      </c>
      <c r="L207" s="830"/>
      <c r="M207" s="821">
        <f t="shared" si="9"/>
        <v>0</v>
      </c>
    </row>
    <row r="208" spans="1:13">
      <c r="A208" s="611" t="s">
        <v>286</v>
      </c>
      <c r="B208" s="612" t="s">
        <v>415</v>
      </c>
      <c r="C208" s="612"/>
      <c r="D208" s="613"/>
      <c r="E208" s="613"/>
      <c r="F208" s="613"/>
      <c r="G208" s="613"/>
      <c r="H208" s="614" t="s">
        <v>412</v>
      </c>
      <c r="I208" s="614"/>
      <c r="J208" s="613"/>
      <c r="K208" s="647">
        <v>1</v>
      </c>
      <c r="L208" s="830"/>
      <c r="M208" s="821">
        <f t="shared" si="9"/>
        <v>0</v>
      </c>
    </row>
    <row r="209" spans="1:13">
      <c r="A209" s="611" t="s">
        <v>286</v>
      </c>
      <c r="B209" s="612" t="s">
        <v>415</v>
      </c>
      <c r="C209" s="612"/>
      <c r="D209" s="613"/>
      <c r="E209" s="613"/>
      <c r="F209" s="613"/>
      <c r="G209" s="613"/>
      <c r="H209" s="614" t="s">
        <v>412</v>
      </c>
      <c r="I209" s="614"/>
      <c r="J209" s="613"/>
      <c r="K209" s="647">
        <v>1</v>
      </c>
      <c r="L209" s="830"/>
      <c r="M209" s="821">
        <f t="shared" si="9"/>
        <v>0</v>
      </c>
    </row>
    <row r="210" spans="1:13">
      <c r="A210" s="611" t="s">
        <v>286</v>
      </c>
      <c r="B210" s="612" t="s">
        <v>416</v>
      </c>
      <c r="C210" s="612"/>
      <c r="D210" s="613"/>
      <c r="E210" s="613"/>
      <c r="F210" s="613"/>
      <c r="G210" s="613"/>
      <c r="H210" s="614" t="s">
        <v>412</v>
      </c>
      <c r="I210" s="614"/>
      <c r="J210" s="613"/>
      <c r="K210" s="647">
        <v>1</v>
      </c>
      <c r="L210" s="830"/>
      <c r="M210" s="821">
        <f t="shared" si="9"/>
        <v>0</v>
      </c>
    </row>
    <row r="211" spans="1:13">
      <c r="A211" s="611" t="s">
        <v>286</v>
      </c>
      <c r="B211" s="612" t="s">
        <v>175</v>
      </c>
      <c r="C211" s="612"/>
      <c r="D211" s="613"/>
      <c r="E211" s="613"/>
      <c r="F211" s="613"/>
      <c r="G211" s="613"/>
      <c r="H211" s="614" t="s">
        <v>417</v>
      </c>
      <c r="I211" s="614"/>
      <c r="J211" s="613"/>
      <c r="K211" s="647">
        <v>4</v>
      </c>
      <c r="L211" s="830"/>
      <c r="M211" s="821">
        <f t="shared" si="9"/>
        <v>0</v>
      </c>
    </row>
    <row r="212" spans="1:13">
      <c r="A212" s="611" t="s">
        <v>286</v>
      </c>
      <c r="B212" s="612" t="s">
        <v>175</v>
      </c>
      <c r="C212" s="612"/>
      <c r="D212" s="613"/>
      <c r="E212" s="613"/>
      <c r="F212" s="613"/>
      <c r="G212" s="613"/>
      <c r="H212" s="614" t="s">
        <v>418</v>
      </c>
      <c r="I212" s="614"/>
      <c r="J212" s="613"/>
      <c r="K212" s="647">
        <v>3</v>
      </c>
      <c r="L212" s="830"/>
      <c r="M212" s="821">
        <f t="shared" si="9"/>
        <v>0</v>
      </c>
    </row>
    <row r="213" spans="1:13">
      <c r="A213" s="611" t="s">
        <v>286</v>
      </c>
      <c r="B213" s="612" t="s">
        <v>419</v>
      </c>
      <c r="C213" s="612"/>
      <c r="D213" s="613"/>
      <c r="E213" s="613"/>
      <c r="F213" s="613"/>
      <c r="G213" s="613"/>
      <c r="H213" s="614" t="s">
        <v>420</v>
      </c>
      <c r="I213" s="614" t="s">
        <v>2202</v>
      </c>
      <c r="J213" s="613"/>
      <c r="K213" s="647">
        <v>1</v>
      </c>
      <c r="L213" s="1023" t="s">
        <v>1333</v>
      </c>
      <c r="M213" s="1023" t="s">
        <v>1333</v>
      </c>
    </row>
    <row r="214" spans="1:13">
      <c r="A214" s="611" t="s">
        <v>286</v>
      </c>
      <c r="B214" s="612" t="s">
        <v>419</v>
      </c>
      <c r="C214" s="612"/>
      <c r="D214" s="613"/>
      <c r="E214" s="613"/>
      <c r="F214" s="613"/>
      <c r="G214" s="613"/>
      <c r="H214" s="614" t="s">
        <v>421</v>
      </c>
      <c r="I214" s="614"/>
      <c r="J214" s="613"/>
      <c r="K214" s="647">
        <v>1</v>
      </c>
      <c r="L214" s="830"/>
      <c r="M214" s="821">
        <f t="shared" ref="M214:M217" si="16">ROUND(L214*1.23,2)</f>
        <v>0</v>
      </c>
    </row>
    <row r="215" spans="1:13">
      <c r="A215" s="611" t="s">
        <v>286</v>
      </c>
      <c r="B215" s="612" t="s">
        <v>282</v>
      </c>
      <c r="C215" s="612"/>
      <c r="D215" s="613"/>
      <c r="E215" s="613"/>
      <c r="F215" s="613"/>
      <c r="G215" s="613"/>
      <c r="H215" s="614" t="s">
        <v>422</v>
      </c>
      <c r="I215" s="614"/>
      <c r="J215" s="613"/>
      <c r="K215" s="647">
        <v>3</v>
      </c>
      <c r="L215" s="830"/>
      <c r="M215" s="821">
        <f t="shared" si="16"/>
        <v>0</v>
      </c>
    </row>
    <row r="216" spans="1:13">
      <c r="A216" s="611" t="s">
        <v>286</v>
      </c>
      <c r="B216" s="612" t="s">
        <v>2216</v>
      </c>
      <c r="C216" s="612"/>
      <c r="D216" s="613"/>
      <c r="E216" s="613"/>
      <c r="F216" s="613"/>
      <c r="G216" s="613"/>
      <c r="H216" s="614" t="s">
        <v>2217</v>
      </c>
      <c r="I216" s="614" t="s">
        <v>2218</v>
      </c>
      <c r="J216" s="613"/>
      <c r="K216" s="647">
        <v>1</v>
      </c>
      <c r="L216" s="1023" t="s">
        <v>1333</v>
      </c>
      <c r="M216" s="1023" t="s">
        <v>1333</v>
      </c>
    </row>
    <row r="217" spans="1:13">
      <c r="A217" s="611" t="s">
        <v>286</v>
      </c>
      <c r="B217" s="612" t="s">
        <v>282</v>
      </c>
      <c r="C217" s="612"/>
      <c r="D217" s="613"/>
      <c r="E217" s="613"/>
      <c r="F217" s="613"/>
      <c r="G217" s="613"/>
      <c r="H217" s="614" t="s">
        <v>425</v>
      </c>
      <c r="I217" s="614"/>
      <c r="J217" s="613"/>
      <c r="K217" s="647">
        <v>3</v>
      </c>
      <c r="L217" s="830"/>
      <c r="M217" s="821">
        <f t="shared" si="16"/>
        <v>0</v>
      </c>
    </row>
    <row r="218" spans="1:13" ht="13.5" thickBot="1">
      <c r="A218" s="782"/>
      <c r="B218" s="783"/>
      <c r="C218" s="783"/>
      <c r="D218" s="780"/>
      <c r="E218" s="780"/>
      <c r="F218" s="780"/>
      <c r="G218" s="780"/>
      <c r="H218" s="784" t="s">
        <v>2219</v>
      </c>
      <c r="I218" s="784"/>
      <c r="J218" s="780"/>
      <c r="K218" s="780"/>
      <c r="L218" s="780"/>
      <c r="M218" s="819"/>
    </row>
    <row r="219" spans="1:13" ht="27.75" customHeight="1">
      <c r="A219" s="685" t="s">
        <v>436</v>
      </c>
      <c r="B219" s="658" t="s">
        <v>437</v>
      </c>
      <c r="C219" s="658"/>
      <c r="D219" s="657">
        <v>2002</v>
      </c>
      <c r="E219" s="599"/>
      <c r="F219" s="599"/>
      <c r="G219" s="599"/>
      <c r="H219" s="608" t="s">
        <v>2220</v>
      </c>
      <c r="I219" s="947"/>
      <c r="J219" s="599"/>
      <c r="K219" s="618">
        <v>1</v>
      </c>
      <c r="L219" s="1151"/>
      <c r="M219" s="1152">
        <f>ROUND(L219*1.23,2)</f>
        <v>0</v>
      </c>
    </row>
    <row r="220" spans="1:13">
      <c r="A220" s="609"/>
      <c r="B220" s="610" t="s">
        <v>438</v>
      </c>
      <c r="C220" s="610"/>
      <c r="D220" s="599"/>
      <c r="E220" s="599"/>
      <c r="F220" s="599"/>
      <c r="G220" s="599"/>
      <c r="H220" s="608"/>
      <c r="I220" s="947" t="s">
        <v>2221</v>
      </c>
      <c r="J220" s="599" t="s">
        <v>36</v>
      </c>
      <c r="K220" s="618"/>
      <c r="L220" s="1144"/>
      <c r="M220" s="1140"/>
    </row>
    <row r="221" spans="1:13">
      <c r="A221" s="609"/>
      <c r="B221" s="610" t="s">
        <v>439</v>
      </c>
      <c r="C221" s="610"/>
      <c r="D221" s="599"/>
      <c r="E221" s="599"/>
      <c r="F221" s="599"/>
      <c r="G221" s="599"/>
      <c r="H221" s="608"/>
      <c r="I221" s="660"/>
      <c r="J221" s="599"/>
      <c r="K221" s="618"/>
      <c r="L221" s="1143"/>
      <c r="M221" s="1141"/>
    </row>
    <row r="222" spans="1:13">
      <c r="A222" s="605" t="s">
        <v>436</v>
      </c>
      <c r="B222" s="606" t="s">
        <v>440</v>
      </c>
      <c r="C222" s="606"/>
      <c r="D222" s="607"/>
      <c r="E222" s="607"/>
      <c r="F222" s="607"/>
      <c r="G222" s="607"/>
      <c r="H222" s="608" t="s">
        <v>441</v>
      </c>
      <c r="I222" s="608" t="s">
        <v>442</v>
      </c>
      <c r="J222" s="607" t="s">
        <v>36</v>
      </c>
      <c r="K222" s="616">
        <v>1</v>
      </c>
      <c r="L222" s="1142"/>
      <c r="M222" s="1139">
        <f>ROUND(L222*1.23,2)</f>
        <v>0</v>
      </c>
    </row>
    <row r="223" spans="1:13">
      <c r="A223" s="609"/>
      <c r="B223" s="610"/>
      <c r="C223" s="610"/>
      <c r="D223" s="599"/>
      <c r="E223" s="599"/>
      <c r="F223" s="599"/>
      <c r="G223" s="599"/>
      <c r="H223" s="600" t="s">
        <v>443</v>
      </c>
      <c r="I223" s="600"/>
      <c r="J223" s="599"/>
      <c r="K223" s="618"/>
      <c r="L223" s="1143"/>
      <c r="M223" s="1141"/>
    </row>
    <row r="224" spans="1:13">
      <c r="A224" s="605" t="s">
        <v>436</v>
      </c>
      <c r="B224" s="606" t="s">
        <v>440</v>
      </c>
      <c r="C224" s="606"/>
      <c r="D224" s="607"/>
      <c r="E224" s="607"/>
      <c r="F224" s="607"/>
      <c r="G224" s="607"/>
      <c r="H224" s="608" t="s">
        <v>444</v>
      </c>
      <c r="I224" s="608" t="s">
        <v>2222</v>
      </c>
      <c r="J224" s="607" t="s">
        <v>36</v>
      </c>
      <c r="K224" s="616">
        <v>1</v>
      </c>
      <c r="L224" s="1142"/>
      <c r="M224" s="1139">
        <f t="shared" ref="M224" si="17">ROUND(L224*1.23,2)</f>
        <v>0</v>
      </c>
    </row>
    <row r="225" spans="1:13">
      <c r="A225" s="601"/>
      <c r="B225" s="602"/>
      <c r="C225" s="602"/>
      <c r="D225" s="603"/>
      <c r="E225" s="599"/>
      <c r="F225" s="599"/>
      <c r="G225" s="599"/>
      <c r="H225" s="600" t="s">
        <v>446</v>
      </c>
      <c r="I225" s="604"/>
      <c r="J225" s="603"/>
      <c r="K225" s="620"/>
      <c r="L225" s="1143"/>
      <c r="M225" s="1141"/>
    </row>
    <row r="226" spans="1:13">
      <c r="A226" s="605" t="s">
        <v>436</v>
      </c>
      <c r="B226" s="606" t="s">
        <v>440</v>
      </c>
      <c r="C226" s="606"/>
      <c r="D226" s="607"/>
      <c r="E226" s="607"/>
      <c r="F226" s="607"/>
      <c r="G226" s="607"/>
      <c r="H226" s="608" t="s">
        <v>447</v>
      </c>
      <c r="I226" s="608" t="s">
        <v>448</v>
      </c>
      <c r="J226" s="607" t="s">
        <v>36</v>
      </c>
      <c r="K226" s="616">
        <v>1</v>
      </c>
      <c r="L226" s="1142"/>
      <c r="M226" s="1139">
        <f t="shared" ref="M226" si="18">ROUND(L226*1.23,2)</f>
        <v>0</v>
      </c>
    </row>
    <row r="227" spans="1:13">
      <c r="A227" s="601"/>
      <c r="B227" s="602"/>
      <c r="C227" s="602"/>
      <c r="D227" s="603"/>
      <c r="E227" s="603"/>
      <c r="F227" s="603"/>
      <c r="G227" s="603"/>
      <c r="H227" s="604" t="s">
        <v>449</v>
      </c>
      <c r="I227" s="604"/>
      <c r="J227" s="603"/>
      <c r="K227" s="620"/>
      <c r="L227" s="1143"/>
      <c r="M227" s="1141"/>
    </row>
    <row r="228" spans="1:13">
      <c r="A228" s="611" t="s">
        <v>436</v>
      </c>
      <c r="B228" s="612" t="s">
        <v>454</v>
      </c>
      <c r="C228" s="612"/>
      <c r="D228" s="613">
        <v>2014</v>
      </c>
      <c r="E228" s="647"/>
      <c r="F228" s="647"/>
      <c r="G228" s="647"/>
      <c r="H228" s="661" t="s">
        <v>455</v>
      </c>
      <c r="I228" s="614" t="s">
        <v>2223</v>
      </c>
      <c r="J228" s="648" t="s">
        <v>43</v>
      </c>
      <c r="K228" s="647">
        <v>1</v>
      </c>
      <c r="L228" s="830"/>
      <c r="M228" s="821">
        <f t="shared" ref="M228:M254" si="19">ROUND(L228*1.23,2)</f>
        <v>0</v>
      </c>
    </row>
    <row r="229" spans="1:13" ht="26">
      <c r="A229" s="611" t="s">
        <v>436</v>
      </c>
      <c r="B229" s="612" t="s">
        <v>458</v>
      </c>
      <c r="C229" s="612"/>
      <c r="D229" s="613">
        <v>2014</v>
      </c>
      <c r="E229" s="613"/>
      <c r="F229" s="613"/>
      <c r="G229" s="613"/>
      <c r="H229" s="614" t="s">
        <v>455</v>
      </c>
      <c r="I229" s="604"/>
      <c r="J229" s="613"/>
      <c r="K229" s="647">
        <v>1</v>
      </c>
      <c r="L229" s="830"/>
      <c r="M229" s="821">
        <f t="shared" si="19"/>
        <v>0</v>
      </c>
    </row>
    <row r="230" spans="1:13">
      <c r="A230" s="945" t="s">
        <v>436</v>
      </c>
      <c r="B230" s="643" t="s">
        <v>459</v>
      </c>
      <c r="C230" s="643"/>
      <c r="D230" s="651"/>
      <c r="E230" s="651"/>
      <c r="F230" s="651"/>
      <c r="G230" s="651"/>
      <c r="H230" s="651" t="s">
        <v>460</v>
      </c>
      <c r="I230" s="614" t="s">
        <v>2223</v>
      </c>
      <c r="J230" s="607" t="s">
        <v>36</v>
      </c>
      <c r="K230" s="652">
        <v>1</v>
      </c>
      <c r="L230" s="830"/>
      <c r="M230" s="821">
        <f t="shared" si="19"/>
        <v>0</v>
      </c>
    </row>
    <row r="231" spans="1:13">
      <c r="A231" s="948"/>
      <c r="B231" s="859" t="s">
        <v>152</v>
      </c>
      <c r="C231" s="859"/>
      <c r="D231" s="863"/>
      <c r="E231" s="863"/>
      <c r="F231" s="863"/>
      <c r="G231" s="863"/>
      <c r="H231" s="866"/>
      <c r="I231" s="862"/>
      <c r="J231" s="863"/>
      <c r="K231" s="867"/>
      <c r="L231" s="864"/>
      <c r="M231" s="865"/>
    </row>
    <row r="232" spans="1:13">
      <c r="A232" s="601" t="s">
        <v>436</v>
      </c>
      <c r="B232" s="602" t="s">
        <v>464</v>
      </c>
      <c r="C232" s="602"/>
      <c r="D232" s="603"/>
      <c r="E232" s="603"/>
      <c r="F232" s="603"/>
      <c r="G232" s="603"/>
      <c r="H232" s="604" t="s">
        <v>465</v>
      </c>
      <c r="I232" s="604"/>
      <c r="J232" s="613"/>
      <c r="K232" s="647">
        <v>1</v>
      </c>
      <c r="L232" s="830"/>
      <c r="M232" s="821">
        <f t="shared" si="19"/>
        <v>0</v>
      </c>
    </row>
    <row r="233" spans="1:13">
      <c r="A233" s="611" t="s">
        <v>436</v>
      </c>
      <c r="B233" s="612" t="s">
        <v>1194</v>
      </c>
      <c r="C233" s="612"/>
      <c r="D233" s="613"/>
      <c r="E233" s="613"/>
      <c r="F233" s="613"/>
      <c r="G233" s="613"/>
      <c r="H233" s="614" t="s">
        <v>467</v>
      </c>
      <c r="I233" s="614"/>
      <c r="J233" s="613"/>
      <c r="K233" s="647">
        <v>1</v>
      </c>
      <c r="L233" s="830"/>
      <c r="M233" s="821">
        <f t="shared" si="19"/>
        <v>0</v>
      </c>
    </row>
    <row r="234" spans="1:13">
      <c r="A234" s="605" t="s">
        <v>436</v>
      </c>
      <c r="B234" s="612" t="s">
        <v>468</v>
      </c>
      <c r="C234" s="612"/>
      <c r="D234" s="613"/>
      <c r="E234" s="613"/>
      <c r="F234" s="613"/>
      <c r="G234" s="613"/>
      <c r="H234" s="614" t="s">
        <v>469</v>
      </c>
      <c r="I234" s="614"/>
      <c r="J234" s="613"/>
      <c r="K234" s="647">
        <v>2</v>
      </c>
      <c r="L234" s="830"/>
      <c r="M234" s="821">
        <f t="shared" si="19"/>
        <v>0</v>
      </c>
    </row>
    <row r="235" spans="1:13">
      <c r="A235" s="611" t="s">
        <v>436</v>
      </c>
      <c r="B235" s="612" t="s">
        <v>470</v>
      </c>
      <c r="C235" s="612"/>
      <c r="D235" s="613"/>
      <c r="E235" s="613"/>
      <c r="F235" s="613"/>
      <c r="G235" s="613"/>
      <c r="H235" s="614">
        <v>105</v>
      </c>
      <c r="I235" s="614"/>
      <c r="J235" s="613"/>
      <c r="K235" s="647">
        <v>6</v>
      </c>
      <c r="L235" s="830"/>
      <c r="M235" s="821">
        <f t="shared" si="19"/>
        <v>0</v>
      </c>
    </row>
    <row r="236" spans="1:13">
      <c r="A236" s="609" t="s">
        <v>436</v>
      </c>
      <c r="B236" s="602" t="s">
        <v>471</v>
      </c>
      <c r="C236" s="602"/>
      <c r="D236" s="603"/>
      <c r="E236" s="603"/>
      <c r="F236" s="603"/>
      <c r="G236" s="603"/>
      <c r="H236" s="604" t="s">
        <v>472</v>
      </c>
      <c r="I236" s="614"/>
      <c r="J236" s="613"/>
      <c r="K236" s="647">
        <v>1</v>
      </c>
      <c r="L236" s="830"/>
      <c r="M236" s="821">
        <f t="shared" si="19"/>
        <v>0</v>
      </c>
    </row>
    <row r="237" spans="1:13">
      <c r="A237" s="605" t="s">
        <v>436</v>
      </c>
      <c r="B237" s="612" t="s">
        <v>473</v>
      </c>
      <c r="C237" s="612"/>
      <c r="D237" s="613"/>
      <c r="E237" s="613"/>
      <c r="F237" s="613"/>
      <c r="G237" s="613"/>
      <c r="H237" s="614" t="s">
        <v>474</v>
      </c>
      <c r="I237" s="614" t="s">
        <v>475</v>
      </c>
      <c r="J237" s="613"/>
      <c r="K237" s="647">
        <v>1</v>
      </c>
      <c r="L237" s="830"/>
      <c r="M237" s="821">
        <f t="shared" si="19"/>
        <v>0</v>
      </c>
    </row>
    <row r="238" spans="1:13">
      <c r="A238" s="611" t="s">
        <v>436</v>
      </c>
      <c r="B238" s="612" t="s">
        <v>477</v>
      </c>
      <c r="C238" s="612"/>
      <c r="D238" s="613"/>
      <c r="E238" s="613"/>
      <c r="F238" s="613"/>
      <c r="G238" s="613"/>
      <c r="H238" s="614" t="s">
        <v>478</v>
      </c>
      <c r="I238" s="614"/>
      <c r="J238" s="613"/>
      <c r="K238" s="647">
        <v>1</v>
      </c>
      <c r="L238" s="830"/>
      <c r="M238" s="821">
        <f t="shared" si="19"/>
        <v>0</v>
      </c>
    </row>
    <row r="239" spans="1:13">
      <c r="A239" s="601" t="s">
        <v>436</v>
      </c>
      <c r="B239" s="612" t="s">
        <v>479</v>
      </c>
      <c r="C239" s="612"/>
      <c r="D239" s="613"/>
      <c r="E239" s="613"/>
      <c r="F239" s="613"/>
      <c r="G239" s="613"/>
      <c r="H239" s="614" t="s">
        <v>480</v>
      </c>
      <c r="I239" s="614"/>
      <c r="J239" s="613"/>
      <c r="K239" s="647">
        <v>1</v>
      </c>
      <c r="L239" s="830"/>
      <c r="M239" s="821">
        <f t="shared" si="19"/>
        <v>0</v>
      </c>
    </row>
    <row r="240" spans="1:13">
      <c r="A240" s="611" t="s">
        <v>436</v>
      </c>
      <c r="B240" s="612" t="s">
        <v>481</v>
      </c>
      <c r="C240" s="612"/>
      <c r="D240" s="613"/>
      <c r="E240" s="613"/>
      <c r="F240" s="613"/>
      <c r="G240" s="613"/>
      <c r="H240" s="614" t="s">
        <v>482</v>
      </c>
      <c r="I240" s="614"/>
      <c r="J240" s="613"/>
      <c r="K240" s="647">
        <v>1</v>
      </c>
      <c r="L240" s="830"/>
      <c r="M240" s="821">
        <f t="shared" si="19"/>
        <v>0</v>
      </c>
    </row>
    <row r="241" spans="1:13">
      <c r="A241" s="605" t="s">
        <v>436</v>
      </c>
      <c r="B241" s="612" t="s">
        <v>483</v>
      </c>
      <c r="C241" s="612"/>
      <c r="D241" s="613"/>
      <c r="E241" s="613"/>
      <c r="F241" s="613"/>
      <c r="G241" s="613"/>
      <c r="H241" s="614" t="s">
        <v>484</v>
      </c>
      <c r="I241" s="614"/>
      <c r="J241" s="613"/>
      <c r="K241" s="647">
        <v>1</v>
      </c>
      <c r="L241" s="830"/>
      <c r="M241" s="821">
        <f t="shared" si="19"/>
        <v>0</v>
      </c>
    </row>
    <row r="242" spans="1:13">
      <c r="A242" s="605" t="s">
        <v>436</v>
      </c>
      <c r="B242" s="612" t="s">
        <v>483</v>
      </c>
      <c r="C242" s="612"/>
      <c r="D242" s="613"/>
      <c r="E242" s="613"/>
      <c r="F242" s="613"/>
      <c r="G242" s="613"/>
      <c r="H242" s="614" t="s">
        <v>485</v>
      </c>
      <c r="I242" s="614"/>
      <c r="J242" s="613"/>
      <c r="K242" s="647">
        <v>1</v>
      </c>
      <c r="L242" s="830"/>
      <c r="M242" s="821">
        <f t="shared" si="19"/>
        <v>0</v>
      </c>
    </row>
    <row r="243" spans="1:13">
      <c r="A243" s="605" t="s">
        <v>436</v>
      </c>
      <c r="B243" s="612" t="s">
        <v>483</v>
      </c>
      <c r="C243" s="612"/>
      <c r="D243" s="613"/>
      <c r="E243" s="613"/>
      <c r="F243" s="613"/>
      <c r="G243" s="613"/>
      <c r="H243" s="614" t="s">
        <v>486</v>
      </c>
      <c r="I243" s="614"/>
      <c r="J243" s="613"/>
      <c r="K243" s="647">
        <v>1</v>
      </c>
      <c r="L243" s="830"/>
      <c r="M243" s="821">
        <f t="shared" si="19"/>
        <v>0</v>
      </c>
    </row>
    <row r="244" spans="1:13">
      <c r="A244" s="611" t="s">
        <v>436</v>
      </c>
      <c r="B244" s="612" t="s">
        <v>483</v>
      </c>
      <c r="C244" s="612"/>
      <c r="D244" s="613"/>
      <c r="E244" s="613"/>
      <c r="F244" s="613"/>
      <c r="G244" s="613"/>
      <c r="H244" s="614" t="s">
        <v>487</v>
      </c>
      <c r="I244" s="614"/>
      <c r="J244" s="613"/>
      <c r="K244" s="647">
        <v>1</v>
      </c>
      <c r="L244" s="830"/>
      <c r="M244" s="821">
        <f t="shared" si="19"/>
        <v>0</v>
      </c>
    </row>
    <row r="245" spans="1:13">
      <c r="A245" s="611" t="s">
        <v>436</v>
      </c>
      <c r="B245" s="612" t="s">
        <v>488</v>
      </c>
      <c r="C245" s="612"/>
      <c r="D245" s="613"/>
      <c r="E245" s="613"/>
      <c r="F245" s="613"/>
      <c r="G245" s="613"/>
      <c r="H245" s="614" t="s">
        <v>489</v>
      </c>
      <c r="I245" s="614"/>
      <c r="J245" s="613"/>
      <c r="K245" s="647">
        <v>1</v>
      </c>
      <c r="L245" s="830"/>
      <c r="M245" s="821">
        <f t="shared" si="19"/>
        <v>0</v>
      </c>
    </row>
    <row r="246" spans="1:13">
      <c r="A246" s="611" t="s">
        <v>436</v>
      </c>
      <c r="B246" s="612" t="s">
        <v>492</v>
      </c>
      <c r="C246" s="612"/>
      <c r="D246" s="613"/>
      <c r="E246" s="613"/>
      <c r="F246" s="613"/>
      <c r="G246" s="613"/>
      <c r="H246" s="614" t="s">
        <v>493</v>
      </c>
      <c r="I246" s="614"/>
      <c r="J246" s="613"/>
      <c r="K246" s="647">
        <v>2</v>
      </c>
      <c r="L246" s="830"/>
      <c r="M246" s="821">
        <f t="shared" si="19"/>
        <v>0</v>
      </c>
    </row>
    <row r="247" spans="1:13">
      <c r="A247" s="611" t="s">
        <v>436</v>
      </c>
      <c r="B247" s="612" t="s">
        <v>492</v>
      </c>
      <c r="C247" s="612"/>
      <c r="D247" s="613"/>
      <c r="E247" s="613"/>
      <c r="F247" s="613"/>
      <c r="G247" s="613"/>
      <c r="H247" s="614" t="s">
        <v>494</v>
      </c>
      <c r="I247" s="614"/>
      <c r="J247" s="613"/>
      <c r="K247" s="647">
        <v>1</v>
      </c>
      <c r="L247" s="830"/>
      <c r="M247" s="821">
        <f t="shared" si="19"/>
        <v>0</v>
      </c>
    </row>
    <row r="248" spans="1:13">
      <c r="A248" s="611" t="s">
        <v>436</v>
      </c>
      <c r="B248" s="612" t="s">
        <v>492</v>
      </c>
      <c r="C248" s="612"/>
      <c r="D248" s="613"/>
      <c r="E248" s="613"/>
      <c r="F248" s="613"/>
      <c r="G248" s="613"/>
      <c r="H248" s="614" t="s">
        <v>495</v>
      </c>
      <c r="I248" s="614"/>
      <c r="J248" s="613"/>
      <c r="K248" s="647">
        <v>1</v>
      </c>
      <c r="L248" s="830"/>
      <c r="M248" s="821">
        <f t="shared" si="19"/>
        <v>0</v>
      </c>
    </row>
    <row r="249" spans="1:13">
      <c r="A249" s="611" t="s">
        <v>436</v>
      </c>
      <c r="B249" s="612" t="s">
        <v>492</v>
      </c>
      <c r="C249" s="612"/>
      <c r="D249" s="613"/>
      <c r="E249" s="613"/>
      <c r="F249" s="613"/>
      <c r="G249" s="613"/>
      <c r="H249" s="614" t="s">
        <v>497</v>
      </c>
      <c r="I249" s="614"/>
      <c r="J249" s="613"/>
      <c r="K249" s="647">
        <v>1</v>
      </c>
      <c r="L249" s="830"/>
      <c r="M249" s="821">
        <f t="shared" si="19"/>
        <v>0</v>
      </c>
    </row>
    <row r="250" spans="1:13">
      <c r="A250" s="611" t="s">
        <v>436</v>
      </c>
      <c r="B250" s="612" t="s">
        <v>499</v>
      </c>
      <c r="C250" s="612"/>
      <c r="D250" s="613"/>
      <c r="E250" s="613"/>
      <c r="F250" s="613"/>
      <c r="G250" s="613"/>
      <c r="H250" s="614" t="s">
        <v>467</v>
      </c>
      <c r="I250" s="614"/>
      <c r="J250" s="613"/>
      <c r="K250" s="647">
        <v>1</v>
      </c>
      <c r="L250" s="830"/>
      <c r="M250" s="821">
        <f t="shared" si="19"/>
        <v>0</v>
      </c>
    </row>
    <row r="251" spans="1:13" ht="26">
      <c r="A251" s="611" t="s">
        <v>436</v>
      </c>
      <c r="B251" s="614" t="s">
        <v>500</v>
      </c>
      <c r="C251" s="614"/>
      <c r="D251" s="613"/>
      <c r="E251" s="613"/>
      <c r="F251" s="613"/>
      <c r="G251" s="613"/>
      <c r="H251" s="614" t="s">
        <v>501</v>
      </c>
      <c r="I251" s="614"/>
      <c r="J251" s="613"/>
      <c r="K251" s="647">
        <v>1</v>
      </c>
      <c r="L251" s="830"/>
      <c r="M251" s="821">
        <f t="shared" si="19"/>
        <v>0</v>
      </c>
    </row>
    <row r="252" spans="1:13">
      <c r="A252" s="605" t="s">
        <v>436</v>
      </c>
      <c r="B252" s="606" t="s">
        <v>452</v>
      </c>
      <c r="C252" s="606"/>
      <c r="D252" s="607"/>
      <c r="E252" s="607"/>
      <c r="F252" s="607"/>
      <c r="G252" s="607"/>
      <c r="H252" s="608" t="s">
        <v>453</v>
      </c>
      <c r="I252" s="608"/>
      <c r="J252" s="607"/>
      <c r="K252" s="616">
        <v>1</v>
      </c>
      <c r="L252" s="830"/>
      <c r="M252" s="821">
        <f t="shared" si="19"/>
        <v>0</v>
      </c>
    </row>
    <row r="253" spans="1:13">
      <c r="A253" s="945" t="s">
        <v>436</v>
      </c>
      <c r="B253" s="641" t="s">
        <v>450</v>
      </c>
      <c r="C253" s="641"/>
      <c r="D253" s="650"/>
      <c r="E253" s="650"/>
      <c r="F253" s="650"/>
      <c r="G253" s="650"/>
      <c r="H253" s="651" t="s">
        <v>451</v>
      </c>
      <c r="I253" s="651"/>
      <c r="J253" s="650"/>
      <c r="K253" s="652">
        <v>1</v>
      </c>
      <c r="L253" s="830"/>
      <c r="M253" s="821">
        <f t="shared" si="19"/>
        <v>0</v>
      </c>
    </row>
    <row r="254" spans="1:13" ht="13.5" thickBot="1">
      <c r="A254" s="633" t="s">
        <v>436</v>
      </c>
      <c r="B254" s="636" t="s">
        <v>503</v>
      </c>
      <c r="C254" s="636"/>
      <c r="D254" s="635"/>
      <c r="E254" s="635"/>
      <c r="F254" s="635"/>
      <c r="G254" s="635"/>
      <c r="H254" s="608" t="s">
        <v>504</v>
      </c>
      <c r="I254" s="608"/>
      <c r="J254" s="607"/>
      <c r="K254" s="616">
        <v>4</v>
      </c>
      <c r="L254" s="832"/>
      <c r="M254" s="828">
        <f t="shared" si="19"/>
        <v>0</v>
      </c>
    </row>
    <row r="255" spans="1:13" ht="20.25" customHeight="1" thickBot="1">
      <c r="A255" s="979" t="s">
        <v>436</v>
      </c>
      <c r="B255" s="1019" t="s">
        <v>2224</v>
      </c>
      <c r="C255" s="1020"/>
      <c r="D255" s="1021"/>
      <c r="E255" s="1021"/>
      <c r="F255" s="1021"/>
      <c r="G255" s="1021"/>
      <c r="H255" s="688" t="s">
        <v>2225</v>
      </c>
      <c r="I255" s="688" t="s">
        <v>2226</v>
      </c>
      <c r="J255" s="687"/>
      <c r="K255" s="755">
        <v>1</v>
      </c>
      <c r="L255" s="1023" t="s">
        <v>1333</v>
      </c>
      <c r="M255" s="1023" t="s">
        <v>1333</v>
      </c>
    </row>
    <row r="256" spans="1:13" ht="13.5" thickBot="1">
      <c r="A256" s="979" t="s">
        <v>436</v>
      </c>
      <c r="B256" s="722" t="s">
        <v>2227</v>
      </c>
      <c r="C256" s="947"/>
      <c r="D256" s="938"/>
      <c r="E256" s="938"/>
      <c r="F256" s="938"/>
      <c r="G256" s="938"/>
      <c r="H256" s="703" t="s">
        <v>2225</v>
      </c>
      <c r="I256" s="703" t="s">
        <v>2226</v>
      </c>
      <c r="J256" s="704"/>
      <c r="K256" s="753">
        <v>1</v>
      </c>
      <c r="L256" s="1025" t="s">
        <v>1333</v>
      </c>
      <c r="M256" s="1025" t="s">
        <v>1333</v>
      </c>
    </row>
    <row r="257" spans="1:13" ht="13.5" thickBot="1">
      <c r="A257" s="979" t="s">
        <v>436</v>
      </c>
      <c r="B257" s="1024" t="s">
        <v>2228</v>
      </c>
      <c r="C257" s="688"/>
      <c r="D257" s="687"/>
      <c r="E257" s="687"/>
      <c r="F257" s="687"/>
      <c r="G257" s="687"/>
      <c r="H257" s="688" t="s">
        <v>2225</v>
      </c>
      <c r="I257" s="688" t="s">
        <v>2226</v>
      </c>
      <c r="J257" s="687"/>
      <c r="K257" s="687">
        <v>1</v>
      </c>
      <c r="L257" s="1023" t="s">
        <v>1333</v>
      </c>
      <c r="M257" s="1023" t="s">
        <v>1333</v>
      </c>
    </row>
    <row r="258" spans="1:13" ht="27.75" customHeight="1" thickBot="1">
      <c r="A258" s="979" t="s">
        <v>436</v>
      </c>
      <c r="B258" s="1026" t="s">
        <v>2229</v>
      </c>
      <c r="C258" s="688"/>
      <c r="D258" s="687"/>
      <c r="E258" s="687"/>
      <c r="F258" s="687"/>
      <c r="G258" s="687"/>
      <c r="H258" s="688" t="s">
        <v>2230</v>
      </c>
      <c r="I258" s="688" t="s">
        <v>2226</v>
      </c>
      <c r="J258" s="687"/>
      <c r="K258" s="687">
        <v>1</v>
      </c>
      <c r="L258" s="1023" t="s">
        <v>2231</v>
      </c>
      <c r="M258" s="1023" t="s">
        <v>1333</v>
      </c>
    </row>
    <row r="259" spans="1:13" ht="13.5" thickBot="1">
      <c r="A259" s="782"/>
      <c r="B259" s="785"/>
      <c r="C259" s="783"/>
      <c r="D259" s="783"/>
      <c r="E259" s="783"/>
      <c r="F259" s="783"/>
      <c r="G259" s="783"/>
      <c r="H259" s="879" t="s">
        <v>505</v>
      </c>
      <c r="I259" s="783"/>
      <c r="J259" s="780"/>
      <c r="K259" s="780"/>
      <c r="L259" s="780"/>
      <c r="M259" s="819"/>
    </row>
    <row r="260" spans="1:13">
      <c r="A260" s="949"/>
      <c r="B260" s="859" t="s">
        <v>152</v>
      </c>
      <c r="C260" s="859"/>
      <c r="D260" s="868"/>
      <c r="E260" s="868"/>
      <c r="F260" s="868"/>
      <c r="G260" s="868"/>
      <c r="H260" s="861"/>
      <c r="I260" s="868"/>
      <c r="J260" s="868"/>
      <c r="K260" s="869"/>
      <c r="L260" s="864"/>
      <c r="M260" s="865"/>
    </row>
    <row r="261" spans="1:13">
      <c r="A261" s="611" t="s">
        <v>506</v>
      </c>
      <c r="B261" s="612" t="s">
        <v>507</v>
      </c>
      <c r="C261" s="612"/>
      <c r="D261" s="613"/>
      <c r="E261" s="613"/>
      <c r="F261" s="613"/>
      <c r="G261" s="613"/>
      <c r="H261" s="614" t="s">
        <v>508</v>
      </c>
      <c r="I261" s="614"/>
      <c r="J261" s="613"/>
      <c r="K261" s="647">
        <v>1</v>
      </c>
      <c r="L261" s="830"/>
      <c r="M261" s="821">
        <f t="shared" ref="M261:M292" si="20">ROUND(L261*1.23,2)</f>
        <v>0</v>
      </c>
    </row>
    <row r="262" spans="1:13">
      <c r="A262" s="611" t="s">
        <v>506</v>
      </c>
      <c r="B262" s="612" t="s">
        <v>511</v>
      </c>
      <c r="C262" s="612"/>
      <c r="D262" s="613"/>
      <c r="E262" s="613"/>
      <c r="F262" s="613"/>
      <c r="G262" s="613"/>
      <c r="H262" s="614" t="s">
        <v>512</v>
      </c>
      <c r="I262" s="614"/>
      <c r="J262" s="613"/>
      <c r="K262" s="647">
        <v>1</v>
      </c>
      <c r="L262" s="830"/>
      <c r="M262" s="821">
        <f t="shared" si="20"/>
        <v>0</v>
      </c>
    </row>
    <row r="263" spans="1:13">
      <c r="A263" s="611" t="s">
        <v>506</v>
      </c>
      <c r="B263" s="612" t="s">
        <v>511</v>
      </c>
      <c r="C263" s="612"/>
      <c r="D263" s="613"/>
      <c r="E263" s="613"/>
      <c r="F263" s="613"/>
      <c r="G263" s="613"/>
      <c r="H263" s="614" t="s">
        <v>513</v>
      </c>
      <c r="I263" s="614"/>
      <c r="J263" s="613"/>
      <c r="K263" s="647">
        <v>1</v>
      </c>
      <c r="L263" s="830"/>
      <c r="M263" s="821">
        <f t="shared" si="20"/>
        <v>0</v>
      </c>
    </row>
    <row r="264" spans="1:13">
      <c r="A264" s="611" t="s">
        <v>506</v>
      </c>
      <c r="B264" s="612" t="s">
        <v>507</v>
      </c>
      <c r="C264" s="612"/>
      <c r="D264" s="613"/>
      <c r="E264" s="613"/>
      <c r="F264" s="613"/>
      <c r="G264" s="613"/>
      <c r="H264" s="614" t="s">
        <v>515</v>
      </c>
      <c r="I264" s="614"/>
      <c r="J264" s="613"/>
      <c r="K264" s="647">
        <v>1</v>
      </c>
      <c r="L264" s="830"/>
      <c r="M264" s="821">
        <f t="shared" si="20"/>
        <v>0</v>
      </c>
    </row>
    <row r="265" spans="1:13">
      <c r="A265" s="611" t="s">
        <v>506</v>
      </c>
      <c r="B265" s="612" t="s">
        <v>507</v>
      </c>
      <c r="C265" s="612"/>
      <c r="D265" s="613"/>
      <c r="E265" s="613"/>
      <c r="F265" s="613"/>
      <c r="G265" s="613"/>
      <c r="H265" s="614" t="s">
        <v>515</v>
      </c>
      <c r="I265" s="614"/>
      <c r="J265" s="613"/>
      <c r="K265" s="647">
        <v>1</v>
      </c>
      <c r="L265" s="830"/>
      <c r="M265" s="821">
        <f t="shared" si="20"/>
        <v>0</v>
      </c>
    </row>
    <row r="266" spans="1:13">
      <c r="A266" s="611" t="s">
        <v>506</v>
      </c>
      <c r="B266" s="612" t="s">
        <v>507</v>
      </c>
      <c r="C266" s="612"/>
      <c r="D266" s="613"/>
      <c r="E266" s="613"/>
      <c r="F266" s="613"/>
      <c r="G266" s="613"/>
      <c r="H266" s="614" t="s">
        <v>516</v>
      </c>
      <c r="I266" s="614"/>
      <c r="J266" s="613"/>
      <c r="K266" s="647">
        <v>1</v>
      </c>
      <c r="L266" s="830"/>
      <c r="M266" s="821">
        <f t="shared" si="20"/>
        <v>0</v>
      </c>
    </row>
    <row r="267" spans="1:13">
      <c r="A267" s="611" t="s">
        <v>506</v>
      </c>
      <c r="B267" s="612" t="s">
        <v>507</v>
      </c>
      <c r="C267" s="612"/>
      <c r="D267" s="613"/>
      <c r="E267" s="613"/>
      <c r="F267" s="613"/>
      <c r="G267" s="613"/>
      <c r="H267" s="614" t="s">
        <v>516</v>
      </c>
      <c r="I267" s="614"/>
      <c r="J267" s="613"/>
      <c r="K267" s="647">
        <v>1</v>
      </c>
      <c r="L267" s="830"/>
      <c r="M267" s="821">
        <f t="shared" si="20"/>
        <v>0</v>
      </c>
    </row>
    <row r="268" spans="1:13">
      <c r="A268" s="611" t="s">
        <v>506</v>
      </c>
      <c r="B268" s="612" t="s">
        <v>511</v>
      </c>
      <c r="C268" s="612"/>
      <c r="D268" s="613"/>
      <c r="E268" s="613"/>
      <c r="F268" s="613"/>
      <c r="G268" s="613"/>
      <c r="H268" s="614" t="s">
        <v>517</v>
      </c>
      <c r="I268" s="614"/>
      <c r="J268" s="613"/>
      <c r="K268" s="647">
        <v>1</v>
      </c>
      <c r="L268" s="830"/>
      <c r="M268" s="821">
        <f t="shared" si="20"/>
        <v>0</v>
      </c>
    </row>
    <row r="269" spans="1:13">
      <c r="A269" s="611" t="s">
        <v>506</v>
      </c>
      <c r="B269" s="612" t="s">
        <v>511</v>
      </c>
      <c r="C269" s="612"/>
      <c r="D269" s="613"/>
      <c r="E269" s="613"/>
      <c r="F269" s="613"/>
      <c r="G269" s="613"/>
      <c r="H269" s="614" t="s">
        <v>518</v>
      </c>
      <c r="I269" s="614"/>
      <c r="J269" s="613"/>
      <c r="K269" s="647">
        <v>1</v>
      </c>
      <c r="L269" s="830"/>
      <c r="M269" s="821">
        <f t="shared" si="20"/>
        <v>0</v>
      </c>
    </row>
    <row r="270" spans="1:13">
      <c r="A270" s="611" t="s">
        <v>506</v>
      </c>
      <c r="B270" s="612" t="s">
        <v>511</v>
      </c>
      <c r="C270" s="612"/>
      <c r="D270" s="613"/>
      <c r="E270" s="613"/>
      <c r="F270" s="613"/>
      <c r="G270" s="613"/>
      <c r="H270" s="614" t="s">
        <v>519</v>
      </c>
      <c r="I270" s="614"/>
      <c r="J270" s="613"/>
      <c r="K270" s="647">
        <v>1</v>
      </c>
      <c r="L270" s="830"/>
      <c r="M270" s="821">
        <f t="shared" si="20"/>
        <v>0</v>
      </c>
    </row>
    <row r="271" spans="1:13">
      <c r="A271" s="611" t="s">
        <v>506</v>
      </c>
      <c r="B271" s="612" t="s">
        <v>511</v>
      </c>
      <c r="C271" s="612"/>
      <c r="D271" s="613"/>
      <c r="E271" s="613"/>
      <c r="F271" s="613"/>
      <c r="G271" s="613"/>
      <c r="H271" s="614" t="s">
        <v>520</v>
      </c>
      <c r="I271" s="614"/>
      <c r="J271" s="613"/>
      <c r="K271" s="647">
        <v>1</v>
      </c>
      <c r="L271" s="830"/>
      <c r="M271" s="821">
        <f t="shared" si="20"/>
        <v>0</v>
      </c>
    </row>
    <row r="272" spans="1:13">
      <c r="A272" s="611" t="s">
        <v>506</v>
      </c>
      <c r="B272" s="612" t="s">
        <v>521</v>
      </c>
      <c r="C272" s="612"/>
      <c r="D272" s="613"/>
      <c r="E272" s="613"/>
      <c r="F272" s="613"/>
      <c r="G272" s="613"/>
      <c r="H272" s="614" t="s">
        <v>522</v>
      </c>
      <c r="I272" s="614"/>
      <c r="J272" s="613"/>
      <c r="K272" s="647">
        <v>1</v>
      </c>
      <c r="L272" s="830"/>
      <c r="M272" s="821">
        <f t="shared" si="20"/>
        <v>0</v>
      </c>
    </row>
    <row r="273" spans="1:13">
      <c r="A273" s="611" t="s">
        <v>506</v>
      </c>
      <c r="B273" s="612" t="s">
        <v>521</v>
      </c>
      <c r="C273" s="612"/>
      <c r="D273" s="613"/>
      <c r="E273" s="613"/>
      <c r="F273" s="613"/>
      <c r="G273" s="613"/>
      <c r="H273" s="614" t="s">
        <v>523</v>
      </c>
      <c r="I273" s="614"/>
      <c r="J273" s="613"/>
      <c r="K273" s="647">
        <v>1</v>
      </c>
      <c r="L273" s="830"/>
      <c r="M273" s="821">
        <f t="shared" si="20"/>
        <v>0</v>
      </c>
    </row>
    <row r="274" spans="1:13">
      <c r="A274" s="611" t="s">
        <v>506</v>
      </c>
      <c r="B274" s="612" t="s">
        <v>524</v>
      </c>
      <c r="C274" s="612"/>
      <c r="D274" s="613"/>
      <c r="E274" s="613"/>
      <c r="F274" s="613"/>
      <c r="G274" s="613"/>
      <c r="H274" s="614" t="s">
        <v>525</v>
      </c>
      <c r="I274" s="614"/>
      <c r="J274" s="613"/>
      <c r="K274" s="647">
        <v>1</v>
      </c>
      <c r="L274" s="830"/>
      <c r="M274" s="821">
        <f t="shared" si="20"/>
        <v>0</v>
      </c>
    </row>
    <row r="275" spans="1:13" ht="26">
      <c r="A275" s="611" t="s">
        <v>506</v>
      </c>
      <c r="B275" s="612" t="s">
        <v>543</v>
      </c>
      <c r="C275" s="612"/>
      <c r="D275" s="613"/>
      <c r="E275" s="613"/>
      <c r="F275" s="613"/>
      <c r="G275" s="613"/>
      <c r="H275" s="614" t="s">
        <v>544</v>
      </c>
      <c r="I275" s="614"/>
      <c r="J275" s="613"/>
      <c r="K275" s="647">
        <v>6</v>
      </c>
      <c r="L275" s="830"/>
      <c r="M275" s="821">
        <f t="shared" si="20"/>
        <v>0</v>
      </c>
    </row>
    <row r="276" spans="1:13">
      <c r="A276" s="601" t="s">
        <v>506</v>
      </c>
      <c r="B276" s="602" t="s">
        <v>526</v>
      </c>
      <c r="C276" s="602"/>
      <c r="D276" s="603"/>
      <c r="E276" s="603"/>
      <c r="F276" s="603"/>
      <c r="G276" s="603"/>
      <c r="H276" s="604" t="s">
        <v>527</v>
      </c>
      <c r="I276" s="604"/>
      <c r="J276" s="603"/>
      <c r="K276" s="620">
        <v>1</v>
      </c>
      <c r="L276" s="838"/>
      <c r="M276" s="826">
        <f t="shared" si="20"/>
        <v>0</v>
      </c>
    </row>
    <row r="277" spans="1:13">
      <c r="A277" s="611" t="s">
        <v>506</v>
      </c>
      <c r="B277" s="612" t="s">
        <v>526</v>
      </c>
      <c r="C277" s="612"/>
      <c r="D277" s="613"/>
      <c r="E277" s="613"/>
      <c r="F277" s="613"/>
      <c r="G277" s="613"/>
      <c r="H277" s="614" t="s">
        <v>530</v>
      </c>
      <c r="I277" s="614"/>
      <c r="J277" s="613"/>
      <c r="K277" s="647">
        <v>1</v>
      </c>
      <c r="L277" s="830"/>
      <c r="M277" s="821">
        <f t="shared" si="20"/>
        <v>0</v>
      </c>
    </row>
    <row r="278" spans="1:13">
      <c r="A278" s="611" t="s">
        <v>506</v>
      </c>
      <c r="B278" s="612" t="s">
        <v>526</v>
      </c>
      <c r="C278" s="612"/>
      <c r="D278" s="613"/>
      <c r="E278" s="613"/>
      <c r="F278" s="613"/>
      <c r="G278" s="613"/>
      <c r="H278" s="614" t="s">
        <v>531</v>
      </c>
      <c r="I278" s="614"/>
      <c r="J278" s="613"/>
      <c r="K278" s="647">
        <v>1</v>
      </c>
      <c r="L278" s="830"/>
      <c r="M278" s="821">
        <f t="shared" si="20"/>
        <v>0</v>
      </c>
    </row>
    <row r="279" spans="1:13">
      <c r="A279" s="611" t="s">
        <v>506</v>
      </c>
      <c r="B279" s="612" t="s">
        <v>526</v>
      </c>
      <c r="C279" s="612"/>
      <c r="D279" s="613"/>
      <c r="E279" s="613"/>
      <c r="F279" s="613"/>
      <c r="G279" s="613"/>
      <c r="H279" s="614" t="s">
        <v>532</v>
      </c>
      <c r="I279" s="614"/>
      <c r="J279" s="613"/>
      <c r="K279" s="647">
        <v>1</v>
      </c>
      <c r="L279" s="830"/>
      <c r="M279" s="821">
        <f t="shared" si="20"/>
        <v>0</v>
      </c>
    </row>
    <row r="280" spans="1:13">
      <c r="A280" s="611" t="s">
        <v>506</v>
      </c>
      <c r="B280" s="612" t="s">
        <v>526</v>
      </c>
      <c r="C280" s="612"/>
      <c r="D280" s="613"/>
      <c r="E280" s="613"/>
      <c r="F280" s="613"/>
      <c r="G280" s="613"/>
      <c r="H280" s="614" t="s">
        <v>533</v>
      </c>
      <c r="I280" s="614"/>
      <c r="J280" s="613"/>
      <c r="K280" s="647">
        <v>1</v>
      </c>
      <c r="L280" s="830"/>
      <c r="M280" s="821">
        <f t="shared" si="20"/>
        <v>0</v>
      </c>
    </row>
    <row r="281" spans="1:13">
      <c r="A281" s="611" t="s">
        <v>506</v>
      </c>
      <c r="B281" s="612" t="s">
        <v>526</v>
      </c>
      <c r="C281" s="612"/>
      <c r="D281" s="613"/>
      <c r="E281" s="613"/>
      <c r="F281" s="613"/>
      <c r="G281" s="613"/>
      <c r="H281" s="614" t="s">
        <v>534</v>
      </c>
      <c r="I281" s="614"/>
      <c r="J281" s="613"/>
      <c r="K281" s="647">
        <v>1</v>
      </c>
      <c r="L281" s="830"/>
      <c r="M281" s="821">
        <f t="shared" si="20"/>
        <v>0</v>
      </c>
    </row>
    <row r="282" spans="1:13">
      <c r="A282" s="611" t="s">
        <v>506</v>
      </c>
      <c r="B282" s="612" t="s">
        <v>526</v>
      </c>
      <c r="C282" s="612"/>
      <c r="D282" s="613"/>
      <c r="E282" s="613"/>
      <c r="F282" s="613"/>
      <c r="G282" s="613"/>
      <c r="H282" s="614" t="s">
        <v>536</v>
      </c>
      <c r="I282" s="614"/>
      <c r="J282" s="613"/>
      <c r="K282" s="647">
        <v>1</v>
      </c>
      <c r="L282" s="830"/>
      <c r="M282" s="821">
        <f t="shared" si="20"/>
        <v>0</v>
      </c>
    </row>
    <row r="283" spans="1:13">
      <c r="A283" s="611" t="s">
        <v>506</v>
      </c>
      <c r="B283" s="612" t="s">
        <v>526</v>
      </c>
      <c r="C283" s="612"/>
      <c r="D283" s="613"/>
      <c r="E283" s="613"/>
      <c r="F283" s="613"/>
      <c r="G283" s="613"/>
      <c r="H283" s="614" t="s">
        <v>537</v>
      </c>
      <c r="I283" s="614"/>
      <c r="J283" s="613"/>
      <c r="K283" s="647">
        <v>1</v>
      </c>
      <c r="L283" s="830"/>
      <c r="M283" s="821">
        <f t="shared" si="20"/>
        <v>0</v>
      </c>
    </row>
    <row r="284" spans="1:13">
      <c r="A284" s="611" t="s">
        <v>506</v>
      </c>
      <c r="B284" s="612" t="s">
        <v>526</v>
      </c>
      <c r="C284" s="612"/>
      <c r="D284" s="613"/>
      <c r="E284" s="613"/>
      <c r="F284" s="613"/>
      <c r="G284" s="613"/>
      <c r="H284" s="614" t="s">
        <v>538</v>
      </c>
      <c r="I284" s="614"/>
      <c r="J284" s="613"/>
      <c r="K284" s="647">
        <v>1</v>
      </c>
      <c r="L284" s="830"/>
      <c r="M284" s="821">
        <f t="shared" si="20"/>
        <v>0</v>
      </c>
    </row>
    <row r="285" spans="1:13">
      <c r="A285" s="611" t="s">
        <v>506</v>
      </c>
      <c r="B285" s="612" t="s">
        <v>526</v>
      </c>
      <c r="C285" s="612"/>
      <c r="D285" s="613"/>
      <c r="E285" s="613"/>
      <c r="F285" s="613"/>
      <c r="G285" s="613"/>
      <c r="H285" s="614" t="s">
        <v>539</v>
      </c>
      <c r="I285" s="614"/>
      <c r="J285" s="613"/>
      <c r="K285" s="647">
        <v>1</v>
      </c>
      <c r="L285" s="830"/>
      <c r="M285" s="821">
        <f t="shared" si="20"/>
        <v>0</v>
      </c>
    </row>
    <row r="286" spans="1:13">
      <c r="A286" s="611" t="s">
        <v>506</v>
      </c>
      <c r="B286" s="612" t="s">
        <v>526</v>
      </c>
      <c r="C286" s="612"/>
      <c r="D286" s="613"/>
      <c r="E286" s="613"/>
      <c r="F286" s="613"/>
      <c r="G286" s="613"/>
      <c r="H286" s="614" t="s">
        <v>540</v>
      </c>
      <c r="I286" s="614"/>
      <c r="J286" s="613"/>
      <c r="K286" s="647">
        <v>1</v>
      </c>
      <c r="L286" s="830"/>
      <c r="M286" s="821">
        <f t="shared" si="20"/>
        <v>0</v>
      </c>
    </row>
    <row r="287" spans="1:13">
      <c r="A287" s="611" t="s">
        <v>506</v>
      </c>
      <c r="B287" s="612" t="s">
        <v>526</v>
      </c>
      <c r="C287" s="612"/>
      <c r="D287" s="613"/>
      <c r="E287" s="613"/>
      <c r="F287" s="613"/>
      <c r="G287" s="613"/>
      <c r="H287" s="614" t="s">
        <v>541</v>
      </c>
      <c r="I287" s="614"/>
      <c r="J287" s="613"/>
      <c r="K287" s="647">
        <v>1</v>
      </c>
      <c r="L287" s="830"/>
      <c r="M287" s="821">
        <f t="shared" si="20"/>
        <v>0</v>
      </c>
    </row>
    <row r="288" spans="1:13">
      <c r="A288" s="605" t="s">
        <v>506</v>
      </c>
      <c r="B288" s="606" t="s">
        <v>542</v>
      </c>
      <c r="C288" s="606"/>
      <c r="D288" s="607"/>
      <c r="E288" s="607"/>
      <c r="F288" s="607"/>
      <c r="G288" s="607"/>
      <c r="H288" s="608" t="s">
        <v>525</v>
      </c>
      <c r="I288" s="608"/>
      <c r="J288" s="607"/>
      <c r="K288" s="616">
        <v>1</v>
      </c>
      <c r="L288" s="832"/>
      <c r="M288" s="828">
        <f t="shared" si="20"/>
        <v>0</v>
      </c>
    </row>
    <row r="289" spans="1:13">
      <c r="A289" s="687" t="s">
        <v>506</v>
      </c>
      <c r="B289" s="1038" t="s">
        <v>2232</v>
      </c>
      <c r="C289" s="723"/>
      <c r="D289" s="687"/>
      <c r="E289" s="687"/>
      <c r="F289" s="687"/>
      <c r="G289" s="687"/>
      <c r="H289" s="688" t="s">
        <v>2233</v>
      </c>
      <c r="I289" s="688" t="s">
        <v>2234</v>
      </c>
      <c r="J289" s="687"/>
      <c r="K289" s="687">
        <v>2</v>
      </c>
      <c r="L289" s="1023" t="s">
        <v>2231</v>
      </c>
      <c r="M289" s="1023" t="s">
        <v>2231</v>
      </c>
    </row>
    <row r="290" spans="1:13" ht="26">
      <c r="A290" s="687" t="s">
        <v>506</v>
      </c>
      <c r="B290" s="1037" t="s">
        <v>2235</v>
      </c>
      <c r="C290" s="723"/>
      <c r="D290" s="687"/>
      <c r="E290" s="687"/>
      <c r="F290" s="687"/>
      <c r="G290" s="687"/>
      <c r="H290" s="688" t="s">
        <v>2236</v>
      </c>
      <c r="I290" s="688" t="s">
        <v>2234</v>
      </c>
      <c r="J290" s="687"/>
      <c r="K290" s="687">
        <v>1</v>
      </c>
      <c r="L290" s="1023" t="s">
        <v>2231</v>
      </c>
      <c r="M290" s="1023" t="s">
        <v>1328</v>
      </c>
    </row>
    <row r="291" spans="1:13" ht="13.5" thickBot="1">
      <c r="A291" s="782"/>
      <c r="B291" s="783"/>
      <c r="C291" s="783"/>
      <c r="D291" s="780"/>
      <c r="E291" s="780"/>
      <c r="F291" s="780"/>
      <c r="G291" s="780"/>
      <c r="H291" s="784" t="s">
        <v>2237</v>
      </c>
      <c r="I291" s="784"/>
      <c r="J291" s="780"/>
      <c r="K291" s="780"/>
      <c r="L291" s="780"/>
      <c r="M291" s="819"/>
    </row>
    <row r="292" spans="1:13">
      <c r="A292" s="950" t="s">
        <v>547</v>
      </c>
      <c r="B292" s="669" t="s">
        <v>548</v>
      </c>
      <c r="C292" s="669"/>
      <c r="D292" s="670"/>
      <c r="E292" s="1015"/>
      <c r="F292" s="1015"/>
      <c r="G292" s="1015"/>
      <c r="H292" s="671" t="s">
        <v>549</v>
      </c>
      <c r="I292" s="669" t="s">
        <v>550</v>
      </c>
      <c r="J292" s="840"/>
      <c r="K292" s="672">
        <v>1</v>
      </c>
      <c r="L292" s="1156"/>
      <c r="M292" s="1157">
        <f t="shared" si="20"/>
        <v>0</v>
      </c>
    </row>
    <row r="293" spans="1:13">
      <c r="A293" s="617"/>
      <c r="B293" s="602" t="s">
        <v>552</v>
      </c>
      <c r="C293" s="610"/>
      <c r="D293" s="599"/>
      <c r="E293" s="706"/>
      <c r="F293" s="706"/>
      <c r="G293" s="706"/>
      <c r="H293" s="673"/>
      <c r="I293" s="600" t="s">
        <v>553</v>
      </c>
      <c r="J293" s="599" t="s">
        <v>36</v>
      </c>
      <c r="K293" s="618"/>
      <c r="L293" s="1154"/>
      <c r="M293" s="1153"/>
    </row>
    <row r="294" spans="1:13">
      <c r="A294" s="605" t="s">
        <v>547</v>
      </c>
      <c r="B294" s="606" t="s">
        <v>380</v>
      </c>
      <c r="C294" s="606"/>
      <c r="D294" s="607">
        <v>1998</v>
      </c>
      <c r="E294" s="607"/>
      <c r="F294" s="607"/>
      <c r="G294" s="607"/>
      <c r="H294" s="608" t="s">
        <v>554</v>
      </c>
      <c r="I294" s="608" t="s">
        <v>555</v>
      </c>
      <c r="J294" s="607" t="s">
        <v>36</v>
      </c>
      <c r="K294" s="616">
        <v>1</v>
      </c>
      <c r="L294" s="1154"/>
      <c r="M294" s="1153">
        <f>ROUND(L294*1.23,2)</f>
        <v>0</v>
      </c>
    </row>
    <row r="295" spans="1:13">
      <c r="A295" s="609"/>
      <c r="B295" s="610" t="s">
        <v>556</v>
      </c>
      <c r="C295" s="610"/>
      <c r="D295" s="599"/>
      <c r="E295" s="599"/>
      <c r="F295" s="599"/>
      <c r="G295" s="599"/>
      <c r="H295" s="600"/>
      <c r="I295" s="600" t="s">
        <v>557</v>
      </c>
      <c r="J295" s="599"/>
      <c r="K295" s="618"/>
      <c r="L295" s="1154"/>
      <c r="M295" s="1153"/>
    </row>
    <row r="296" spans="1:13">
      <c r="A296" s="609"/>
      <c r="B296" s="610"/>
      <c r="C296" s="610"/>
      <c r="D296" s="599"/>
      <c r="E296" s="599"/>
      <c r="F296" s="599"/>
      <c r="G296" s="599"/>
      <c r="H296" s="600"/>
      <c r="I296" s="600" t="s">
        <v>558</v>
      </c>
      <c r="J296" s="599"/>
      <c r="K296" s="618"/>
      <c r="L296" s="1154"/>
      <c r="M296" s="1153"/>
    </row>
    <row r="297" spans="1:13">
      <c r="A297" s="605" t="s">
        <v>547</v>
      </c>
      <c r="B297" s="606" t="s">
        <v>380</v>
      </c>
      <c r="C297" s="606"/>
      <c r="D297" s="607">
        <v>1999</v>
      </c>
      <c r="E297" s="607"/>
      <c r="F297" s="607"/>
      <c r="G297" s="607"/>
      <c r="H297" s="608" t="s">
        <v>559</v>
      </c>
      <c r="I297" s="608" t="s">
        <v>445</v>
      </c>
      <c r="J297" s="607" t="s">
        <v>36</v>
      </c>
      <c r="K297" s="616">
        <v>1</v>
      </c>
      <c r="L297" s="1154"/>
      <c r="M297" s="1153">
        <f t="shared" ref="M297:M299" si="21">ROUND(L297*1.23,2)</f>
        <v>0</v>
      </c>
    </row>
    <row r="298" spans="1:13">
      <c r="A298" s="609"/>
      <c r="B298" s="610" t="s">
        <v>560</v>
      </c>
      <c r="C298" s="610"/>
      <c r="D298" s="599"/>
      <c r="E298" s="599"/>
      <c r="F298" s="599"/>
      <c r="G298" s="599"/>
      <c r="H298" s="600"/>
      <c r="I298" s="600"/>
      <c r="J298" s="599"/>
      <c r="K298" s="618"/>
      <c r="L298" s="1154"/>
      <c r="M298" s="1153"/>
    </row>
    <row r="299" spans="1:13">
      <c r="A299" s="605" t="s">
        <v>547</v>
      </c>
      <c r="B299" s="606" t="s">
        <v>561</v>
      </c>
      <c r="C299" s="606"/>
      <c r="D299" s="607">
        <v>1998</v>
      </c>
      <c r="E299" s="607"/>
      <c r="F299" s="607"/>
      <c r="G299" s="607"/>
      <c r="H299" s="608"/>
      <c r="I299" s="608" t="s">
        <v>216</v>
      </c>
      <c r="J299" s="607" t="s">
        <v>36</v>
      </c>
      <c r="K299" s="616">
        <v>1</v>
      </c>
      <c r="L299" s="1154"/>
      <c r="M299" s="1153">
        <f t="shared" si="21"/>
        <v>0</v>
      </c>
    </row>
    <row r="300" spans="1:13">
      <c r="A300" s="601"/>
      <c r="B300" s="602" t="s">
        <v>562</v>
      </c>
      <c r="C300" s="602"/>
      <c r="D300" s="603"/>
      <c r="E300" s="603"/>
      <c r="F300" s="603"/>
      <c r="G300" s="603"/>
      <c r="H300" s="604"/>
      <c r="I300" s="604" t="s">
        <v>557</v>
      </c>
      <c r="J300" s="603"/>
      <c r="K300" s="620"/>
      <c r="L300" s="1154"/>
      <c r="M300" s="1153"/>
    </row>
    <row r="301" spans="1:13">
      <c r="A301" s="945" t="s">
        <v>547</v>
      </c>
      <c r="B301" s="641" t="s">
        <v>563</v>
      </c>
      <c r="C301" s="641"/>
      <c r="D301" s="650"/>
      <c r="E301" s="650"/>
      <c r="F301" s="650"/>
      <c r="G301" s="650"/>
      <c r="H301" s="651">
        <v>402</v>
      </c>
      <c r="I301" s="886" t="s">
        <v>2238</v>
      </c>
      <c r="J301" s="650" t="s">
        <v>36</v>
      </c>
      <c r="K301" s="652">
        <v>1</v>
      </c>
      <c r="L301" s="830"/>
      <c r="M301" s="821">
        <f>ROUND(L301*1.23,2)</f>
        <v>0</v>
      </c>
    </row>
    <row r="302" spans="1:13">
      <c r="A302" s="930"/>
      <c r="B302" s="888" t="s">
        <v>152</v>
      </c>
      <c r="C302" s="888"/>
      <c r="D302" s="887"/>
      <c r="E302" s="887"/>
      <c r="F302" s="887"/>
      <c r="G302" s="887"/>
      <c r="H302" s="889"/>
      <c r="I302" s="873"/>
      <c r="J302" s="887"/>
      <c r="K302" s="890"/>
      <c r="L302" s="891"/>
      <c r="M302" s="876"/>
    </row>
    <row r="303" spans="1:13">
      <c r="A303" s="601" t="s">
        <v>547</v>
      </c>
      <c r="B303" s="602" t="s">
        <v>566</v>
      </c>
      <c r="C303" s="602"/>
      <c r="D303" s="603"/>
      <c r="E303" s="603"/>
      <c r="F303" s="603"/>
      <c r="G303" s="603"/>
      <c r="H303" s="604">
        <v>305</v>
      </c>
      <c r="I303" s="604"/>
      <c r="J303" s="603"/>
      <c r="K303" s="620">
        <v>1</v>
      </c>
      <c r="L303" s="830"/>
      <c r="M303" s="821">
        <f>ROUND(L303*1.23,2)</f>
        <v>0</v>
      </c>
    </row>
    <row r="304" spans="1:13">
      <c r="A304" s="611" t="s">
        <v>547</v>
      </c>
      <c r="B304" s="612" t="s">
        <v>567</v>
      </c>
      <c r="C304" s="612"/>
      <c r="D304" s="613"/>
      <c r="E304" s="613"/>
      <c r="F304" s="613"/>
      <c r="G304" s="613"/>
      <c r="H304" s="614">
        <v>130</v>
      </c>
      <c r="I304" s="614"/>
      <c r="J304" s="613"/>
      <c r="K304" s="647">
        <v>1</v>
      </c>
      <c r="L304" s="830"/>
      <c r="M304" s="821">
        <f t="shared" ref="M304:M362" si="22">ROUND(L304*1.23,2)</f>
        <v>0</v>
      </c>
    </row>
    <row r="305" spans="1:13">
      <c r="A305" s="611" t="s">
        <v>547</v>
      </c>
      <c r="B305" s="612" t="s">
        <v>568</v>
      </c>
      <c r="C305" s="612"/>
      <c r="D305" s="613"/>
      <c r="E305" s="613"/>
      <c r="F305" s="613"/>
      <c r="G305" s="613"/>
      <c r="H305" s="614">
        <v>430</v>
      </c>
      <c r="I305" s="614"/>
      <c r="J305" s="613"/>
      <c r="K305" s="647">
        <v>1</v>
      </c>
      <c r="L305" s="830"/>
      <c r="M305" s="821">
        <f t="shared" si="22"/>
        <v>0</v>
      </c>
    </row>
    <row r="306" spans="1:13">
      <c r="A306" s="611" t="s">
        <v>547</v>
      </c>
      <c r="B306" s="612" t="s">
        <v>569</v>
      </c>
      <c r="C306" s="612"/>
      <c r="D306" s="613"/>
      <c r="E306" s="613"/>
      <c r="F306" s="613"/>
      <c r="G306" s="613"/>
      <c r="H306" s="614">
        <v>15</v>
      </c>
      <c r="I306" s="614"/>
      <c r="J306" s="613"/>
      <c r="K306" s="647">
        <v>1</v>
      </c>
      <c r="L306" s="830"/>
      <c r="M306" s="821">
        <f t="shared" si="22"/>
        <v>0</v>
      </c>
    </row>
    <row r="307" spans="1:13">
      <c r="A307" s="611" t="s">
        <v>547</v>
      </c>
      <c r="B307" s="612" t="s">
        <v>569</v>
      </c>
      <c r="C307" s="612"/>
      <c r="D307" s="613"/>
      <c r="E307" s="613"/>
      <c r="F307" s="613"/>
      <c r="G307" s="613"/>
      <c r="H307" s="614">
        <v>15</v>
      </c>
      <c r="I307" s="614"/>
      <c r="J307" s="613"/>
      <c r="K307" s="647">
        <v>1</v>
      </c>
      <c r="L307" s="830"/>
      <c r="M307" s="821">
        <f t="shared" si="22"/>
        <v>0</v>
      </c>
    </row>
    <row r="308" spans="1:13">
      <c r="A308" s="611" t="s">
        <v>547</v>
      </c>
      <c r="B308" s="612" t="s">
        <v>570</v>
      </c>
      <c r="C308" s="612"/>
      <c r="D308" s="613"/>
      <c r="E308" s="613"/>
      <c r="F308" s="613"/>
      <c r="G308" s="613"/>
      <c r="H308" s="614" t="s">
        <v>571</v>
      </c>
      <c r="I308" s="614"/>
      <c r="J308" s="613"/>
      <c r="K308" s="647">
        <v>2</v>
      </c>
      <c r="L308" s="830"/>
      <c r="M308" s="821">
        <f t="shared" si="22"/>
        <v>0</v>
      </c>
    </row>
    <row r="309" spans="1:13">
      <c r="A309" s="611" t="s">
        <v>547</v>
      </c>
      <c r="B309" s="612" t="s">
        <v>572</v>
      </c>
      <c r="C309" s="612"/>
      <c r="D309" s="613"/>
      <c r="E309" s="613"/>
      <c r="F309" s="613"/>
      <c r="G309" s="613"/>
      <c r="H309" s="614">
        <v>6</v>
      </c>
      <c r="I309" s="614"/>
      <c r="J309" s="613"/>
      <c r="K309" s="647">
        <v>1</v>
      </c>
      <c r="L309" s="830"/>
      <c r="M309" s="821">
        <f t="shared" si="22"/>
        <v>0</v>
      </c>
    </row>
    <row r="310" spans="1:13">
      <c r="A310" s="611" t="s">
        <v>547</v>
      </c>
      <c r="B310" s="612" t="s">
        <v>573</v>
      </c>
      <c r="C310" s="612"/>
      <c r="D310" s="613"/>
      <c r="E310" s="613"/>
      <c r="F310" s="613"/>
      <c r="G310" s="613"/>
      <c r="H310" s="614">
        <v>106</v>
      </c>
      <c r="I310" s="614"/>
      <c r="J310" s="613"/>
      <c r="K310" s="647">
        <v>1</v>
      </c>
      <c r="L310" s="830"/>
      <c r="M310" s="821">
        <f t="shared" si="22"/>
        <v>0</v>
      </c>
    </row>
    <row r="311" spans="1:13">
      <c r="A311" s="605" t="s">
        <v>547</v>
      </c>
      <c r="B311" s="606" t="s">
        <v>574</v>
      </c>
      <c r="C311" s="606"/>
      <c r="D311" s="607"/>
      <c r="E311" s="607"/>
      <c r="F311" s="607"/>
      <c r="G311" s="607"/>
      <c r="H311" s="608">
        <v>120</v>
      </c>
      <c r="I311" s="608"/>
      <c r="J311" s="607"/>
      <c r="K311" s="616">
        <v>1</v>
      </c>
      <c r="L311" s="830"/>
      <c r="M311" s="821">
        <f t="shared" si="22"/>
        <v>0</v>
      </c>
    </row>
    <row r="312" spans="1:13">
      <c r="A312" s="611" t="s">
        <v>547</v>
      </c>
      <c r="B312" s="612" t="s">
        <v>575</v>
      </c>
      <c r="C312" s="612"/>
      <c r="D312" s="613"/>
      <c r="E312" s="613"/>
      <c r="F312" s="613"/>
      <c r="G312" s="613"/>
      <c r="H312" s="614">
        <v>4</v>
      </c>
      <c r="I312" s="614"/>
      <c r="J312" s="613"/>
      <c r="K312" s="843">
        <v>1</v>
      </c>
      <c r="L312" s="830"/>
      <c r="M312" s="821">
        <f t="shared" si="22"/>
        <v>0</v>
      </c>
    </row>
    <row r="313" spans="1:13">
      <c r="A313" s="944" t="s">
        <v>547</v>
      </c>
      <c r="B313" s="612" t="s">
        <v>576</v>
      </c>
      <c r="C313" s="743"/>
      <c r="D313" s="648"/>
      <c r="E313" s="648"/>
      <c r="F313" s="648"/>
      <c r="G313" s="648"/>
      <c r="H313" s="614">
        <v>4</v>
      </c>
      <c r="I313" s="614"/>
      <c r="J313" s="613"/>
      <c r="K313" s="843">
        <v>1</v>
      </c>
      <c r="L313" s="830"/>
      <c r="M313" s="821">
        <f t="shared" si="22"/>
        <v>0</v>
      </c>
    </row>
    <row r="314" spans="1:13">
      <c r="A314" s="611" t="s">
        <v>547</v>
      </c>
      <c r="B314" s="602" t="s">
        <v>577</v>
      </c>
      <c r="C314" s="602"/>
      <c r="D314" s="613"/>
      <c r="E314" s="613"/>
      <c r="F314" s="613"/>
      <c r="G314" s="613"/>
      <c r="H314" s="614">
        <v>5</v>
      </c>
      <c r="I314" s="614"/>
      <c r="J314" s="613"/>
      <c r="K314" s="647">
        <v>1</v>
      </c>
      <c r="L314" s="830"/>
      <c r="M314" s="821">
        <f t="shared" si="22"/>
        <v>0</v>
      </c>
    </row>
    <row r="315" spans="1:13">
      <c r="A315" s="611" t="s">
        <v>547</v>
      </c>
      <c r="B315" s="612" t="s">
        <v>578</v>
      </c>
      <c r="C315" s="612"/>
      <c r="D315" s="613"/>
      <c r="E315" s="613"/>
      <c r="F315" s="613"/>
      <c r="G315" s="613"/>
      <c r="H315" s="614">
        <v>30</v>
      </c>
      <c r="I315" s="614"/>
      <c r="J315" s="613"/>
      <c r="K315" s="647">
        <v>1</v>
      </c>
      <c r="L315" s="830"/>
      <c r="M315" s="821">
        <f t="shared" si="22"/>
        <v>0</v>
      </c>
    </row>
    <row r="316" spans="1:13">
      <c r="A316" s="611" t="s">
        <v>547</v>
      </c>
      <c r="B316" s="612" t="s">
        <v>579</v>
      </c>
      <c r="C316" s="612"/>
      <c r="D316" s="613"/>
      <c r="E316" s="613"/>
      <c r="F316" s="613"/>
      <c r="G316" s="613"/>
      <c r="H316" s="614" t="s">
        <v>580</v>
      </c>
      <c r="I316" s="614"/>
      <c r="J316" s="613"/>
      <c r="K316" s="647">
        <v>1</v>
      </c>
      <c r="L316" s="830"/>
      <c r="M316" s="821">
        <f t="shared" si="22"/>
        <v>0</v>
      </c>
    </row>
    <row r="317" spans="1:13">
      <c r="A317" s="611" t="s">
        <v>547</v>
      </c>
      <c r="B317" s="612" t="s">
        <v>581</v>
      </c>
      <c r="C317" s="612"/>
      <c r="D317" s="613"/>
      <c r="E317" s="613"/>
      <c r="F317" s="613"/>
      <c r="G317" s="613"/>
      <c r="H317" s="614">
        <v>415</v>
      </c>
      <c r="I317" s="614"/>
      <c r="J317" s="613"/>
      <c r="K317" s="647">
        <v>1</v>
      </c>
      <c r="L317" s="830"/>
      <c r="M317" s="821">
        <f t="shared" si="22"/>
        <v>0</v>
      </c>
    </row>
    <row r="318" spans="1:13">
      <c r="A318" s="611" t="s">
        <v>547</v>
      </c>
      <c r="B318" s="612" t="s">
        <v>582</v>
      </c>
      <c r="C318" s="612"/>
      <c r="D318" s="613"/>
      <c r="E318" s="613"/>
      <c r="F318" s="613"/>
      <c r="G318" s="613"/>
      <c r="H318" s="614">
        <v>120</v>
      </c>
      <c r="I318" s="614"/>
      <c r="J318" s="613"/>
      <c r="K318" s="647">
        <v>2</v>
      </c>
      <c r="L318" s="830"/>
      <c r="M318" s="821">
        <f t="shared" si="22"/>
        <v>0</v>
      </c>
    </row>
    <row r="319" spans="1:13">
      <c r="A319" s="611" t="s">
        <v>547</v>
      </c>
      <c r="B319" s="612" t="s">
        <v>583</v>
      </c>
      <c r="C319" s="612"/>
      <c r="D319" s="613"/>
      <c r="E319" s="613"/>
      <c r="F319" s="613"/>
      <c r="G319" s="613"/>
      <c r="H319" s="614" t="s">
        <v>584</v>
      </c>
      <c r="I319" s="614"/>
      <c r="J319" s="613"/>
      <c r="K319" s="647">
        <v>1</v>
      </c>
      <c r="L319" s="830"/>
      <c r="M319" s="821">
        <f t="shared" si="22"/>
        <v>0</v>
      </c>
    </row>
    <row r="320" spans="1:13">
      <c r="A320" s="611" t="s">
        <v>547</v>
      </c>
      <c r="B320" s="612" t="s">
        <v>585</v>
      </c>
      <c r="C320" s="612"/>
      <c r="D320" s="613">
        <v>2011</v>
      </c>
      <c r="E320" s="613"/>
      <c r="F320" s="613"/>
      <c r="G320" s="613"/>
      <c r="H320" s="614">
        <v>100</v>
      </c>
      <c r="I320" s="614"/>
      <c r="J320" s="613"/>
      <c r="K320" s="647">
        <v>2</v>
      </c>
      <c r="L320" s="830"/>
      <c r="M320" s="821">
        <f t="shared" si="22"/>
        <v>0</v>
      </c>
    </row>
    <row r="321" spans="1:13">
      <c r="A321" s="611" t="s">
        <v>547</v>
      </c>
      <c r="B321" s="612" t="s">
        <v>587</v>
      </c>
      <c r="C321" s="612"/>
      <c r="D321" s="613"/>
      <c r="E321" s="613"/>
      <c r="F321" s="613"/>
      <c r="G321" s="613"/>
      <c r="H321" s="614">
        <v>508</v>
      </c>
      <c r="I321" s="614"/>
      <c r="J321" s="613"/>
      <c r="K321" s="647">
        <v>2</v>
      </c>
      <c r="L321" s="830"/>
      <c r="M321" s="821">
        <f t="shared" si="22"/>
        <v>0</v>
      </c>
    </row>
    <row r="322" spans="1:13">
      <c r="A322" s="611" t="s">
        <v>547</v>
      </c>
      <c r="B322" s="612" t="s">
        <v>588</v>
      </c>
      <c r="C322" s="612"/>
      <c r="D322" s="613"/>
      <c r="E322" s="613"/>
      <c r="F322" s="613"/>
      <c r="G322" s="613"/>
      <c r="H322" s="614" t="s">
        <v>589</v>
      </c>
      <c r="I322" s="614"/>
      <c r="J322" s="613"/>
      <c r="K322" s="647">
        <v>1</v>
      </c>
      <c r="L322" s="830"/>
      <c r="M322" s="821">
        <f t="shared" si="22"/>
        <v>0</v>
      </c>
    </row>
    <row r="323" spans="1:13">
      <c r="A323" s="611" t="s">
        <v>547</v>
      </c>
      <c r="B323" s="612" t="s">
        <v>588</v>
      </c>
      <c r="C323" s="612"/>
      <c r="D323" s="613"/>
      <c r="E323" s="613"/>
      <c r="F323" s="613"/>
      <c r="G323" s="613"/>
      <c r="H323" s="614">
        <v>313</v>
      </c>
      <c r="I323" s="614"/>
      <c r="J323" s="613"/>
      <c r="K323" s="647">
        <v>1</v>
      </c>
      <c r="L323" s="830"/>
      <c r="M323" s="821">
        <f t="shared" si="22"/>
        <v>0</v>
      </c>
    </row>
    <row r="324" spans="1:13">
      <c r="A324" s="611" t="s">
        <v>547</v>
      </c>
      <c r="B324" s="612" t="s">
        <v>590</v>
      </c>
      <c r="C324" s="612"/>
      <c r="D324" s="613"/>
      <c r="E324" s="613"/>
      <c r="F324" s="613"/>
      <c r="G324" s="613"/>
      <c r="H324" s="614" t="s">
        <v>591</v>
      </c>
      <c r="I324" s="614"/>
      <c r="J324" s="613"/>
      <c r="K324" s="647">
        <v>1</v>
      </c>
      <c r="L324" s="830"/>
      <c r="M324" s="821">
        <f t="shared" si="22"/>
        <v>0</v>
      </c>
    </row>
    <row r="325" spans="1:13">
      <c r="A325" s="611" t="s">
        <v>547</v>
      </c>
      <c r="B325" s="612" t="s">
        <v>590</v>
      </c>
      <c r="C325" s="612"/>
      <c r="D325" s="613"/>
      <c r="E325" s="613"/>
      <c r="F325" s="613"/>
      <c r="G325" s="613"/>
      <c r="H325" s="614">
        <v>315</v>
      </c>
      <c r="I325" s="614"/>
      <c r="J325" s="613"/>
      <c r="K325" s="647">
        <v>1</v>
      </c>
      <c r="L325" s="830"/>
      <c r="M325" s="821">
        <f t="shared" si="22"/>
        <v>0</v>
      </c>
    </row>
    <row r="326" spans="1:13">
      <c r="A326" s="611" t="s">
        <v>547</v>
      </c>
      <c r="B326" s="612" t="s">
        <v>592</v>
      </c>
      <c r="C326" s="612"/>
      <c r="D326" s="613">
        <v>2012</v>
      </c>
      <c r="E326" s="613"/>
      <c r="F326" s="613"/>
      <c r="G326" s="613"/>
      <c r="H326" s="614">
        <v>314</v>
      </c>
      <c r="I326" s="614"/>
      <c r="J326" s="613"/>
      <c r="K326" s="647">
        <v>1</v>
      </c>
      <c r="L326" s="830"/>
      <c r="M326" s="821">
        <f t="shared" si="22"/>
        <v>0</v>
      </c>
    </row>
    <row r="327" spans="1:13">
      <c r="A327" s="611" t="s">
        <v>547</v>
      </c>
      <c r="B327" s="612" t="s">
        <v>593</v>
      </c>
      <c r="C327" s="612"/>
      <c r="D327" s="613">
        <v>2004</v>
      </c>
      <c r="E327" s="613"/>
      <c r="F327" s="613"/>
      <c r="G327" s="613"/>
      <c r="H327" s="614">
        <v>305</v>
      </c>
      <c r="I327" s="614"/>
      <c r="J327" s="613"/>
      <c r="K327" s="647">
        <v>1</v>
      </c>
      <c r="L327" s="830"/>
      <c r="M327" s="821">
        <f t="shared" si="22"/>
        <v>0</v>
      </c>
    </row>
    <row r="328" spans="1:13">
      <c r="A328" s="611" t="s">
        <v>547</v>
      </c>
      <c r="B328" s="612" t="s">
        <v>594</v>
      </c>
      <c r="C328" s="612"/>
      <c r="D328" s="613">
        <v>2012</v>
      </c>
      <c r="E328" s="613"/>
      <c r="F328" s="613"/>
      <c r="G328" s="613"/>
      <c r="H328" s="614">
        <v>104</v>
      </c>
      <c r="I328" s="614"/>
      <c r="J328" s="613"/>
      <c r="K328" s="647">
        <v>1</v>
      </c>
      <c r="L328" s="830"/>
      <c r="M328" s="821">
        <f t="shared" si="22"/>
        <v>0</v>
      </c>
    </row>
    <row r="329" spans="1:13">
      <c r="A329" s="611" t="s">
        <v>547</v>
      </c>
      <c r="B329" s="612" t="s">
        <v>595</v>
      </c>
      <c r="C329" s="612"/>
      <c r="D329" s="613">
        <v>2012</v>
      </c>
      <c r="E329" s="613"/>
      <c r="F329" s="613"/>
      <c r="G329" s="613"/>
      <c r="H329" s="614">
        <v>107</v>
      </c>
      <c r="I329" s="614"/>
      <c r="J329" s="613"/>
      <c r="K329" s="647">
        <v>1</v>
      </c>
      <c r="L329" s="830"/>
      <c r="M329" s="821">
        <f t="shared" si="22"/>
        <v>0</v>
      </c>
    </row>
    <row r="330" spans="1:13">
      <c r="A330" s="611" t="s">
        <v>547</v>
      </c>
      <c r="B330" s="612" t="s">
        <v>595</v>
      </c>
      <c r="C330" s="612"/>
      <c r="D330" s="613">
        <v>2012</v>
      </c>
      <c r="E330" s="613"/>
      <c r="F330" s="613"/>
      <c r="G330" s="613"/>
      <c r="H330" s="614">
        <v>230</v>
      </c>
      <c r="I330" s="614"/>
      <c r="J330" s="613"/>
      <c r="K330" s="647">
        <v>1</v>
      </c>
      <c r="L330" s="830"/>
      <c r="M330" s="821">
        <f t="shared" si="22"/>
        <v>0</v>
      </c>
    </row>
    <row r="331" spans="1:13">
      <c r="A331" s="611" t="s">
        <v>547</v>
      </c>
      <c r="B331" s="612" t="s">
        <v>595</v>
      </c>
      <c r="C331" s="612"/>
      <c r="D331" s="613"/>
      <c r="E331" s="613"/>
      <c r="F331" s="613"/>
      <c r="G331" s="613"/>
      <c r="H331" s="614">
        <v>130</v>
      </c>
      <c r="I331" s="614"/>
      <c r="J331" s="613"/>
      <c r="K331" s="647">
        <v>1</v>
      </c>
      <c r="L331" s="830"/>
      <c r="M331" s="821">
        <f t="shared" si="22"/>
        <v>0</v>
      </c>
    </row>
    <row r="332" spans="1:13">
      <c r="A332" s="611" t="s">
        <v>547</v>
      </c>
      <c r="B332" s="612" t="s">
        <v>596</v>
      </c>
      <c r="C332" s="612"/>
      <c r="D332" s="613">
        <v>2012</v>
      </c>
      <c r="E332" s="613"/>
      <c r="F332" s="613"/>
      <c r="G332" s="613"/>
      <c r="H332" s="614">
        <v>32</v>
      </c>
      <c r="I332" s="614"/>
      <c r="J332" s="613"/>
      <c r="K332" s="647">
        <v>1</v>
      </c>
      <c r="L332" s="830"/>
      <c r="M332" s="821">
        <f t="shared" si="22"/>
        <v>0</v>
      </c>
    </row>
    <row r="333" spans="1:13">
      <c r="A333" s="611" t="s">
        <v>547</v>
      </c>
      <c r="B333" s="612" t="s">
        <v>597</v>
      </c>
      <c r="C333" s="612"/>
      <c r="D333" s="613"/>
      <c r="E333" s="613"/>
      <c r="F333" s="613"/>
      <c r="G333" s="613"/>
      <c r="H333" s="614">
        <v>518</v>
      </c>
      <c r="I333" s="614"/>
      <c r="J333" s="613"/>
      <c r="K333" s="647">
        <v>2</v>
      </c>
      <c r="L333" s="830"/>
      <c r="M333" s="821">
        <f t="shared" si="22"/>
        <v>0</v>
      </c>
    </row>
    <row r="334" spans="1:13">
      <c r="A334" s="611" t="s">
        <v>547</v>
      </c>
      <c r="B334" s="612" t="s">
        <v>598</v>
      </c>
      <c r="C334" s="612"/>
      <c r="D334" s="613"/>
      <c r="E334" s="613"/>
      <c r="F334" s="613"/>
      <c r="G334" s="613"/>
      <c r="H334" s="614">
        <v>328</v>
      </c>
      <c r="I334" s="614"/>
      <c r="J334" s="613"/>
      <c r="K334" s="647">
        <v>1</v>
      </c>
      <c r="L334" s="830"/>
      <c r="M334" s="821">
        <f t="shared" si="22"/>
        <v>0</v>
      </c>
    </row>
    <row r="335" spans="1:13">
      <c r="A335" s="611" t="s">
        <v>547</v>
      </c>
      <c r="B335" s="612" t="s">
        <v>595</v>
      </c>
      <c r="C335" s="612"/>
      <c r="D335" s="613">
        <v>2012</v>
      </c>
      <c r="E335" s="613"/>
      <c r="F335" s="613"/>
      <c r="G335" s="613"/>
      <c r="H335" s="614">
        <v>328</v>
      </c>
      <c r="I335" s="614"/>
      <c r="J335" s="613"/>
      <c r="K335" s="647">
        <v>1</v>
      </c>
      <c r="L335" s="830"/>
      <c r="M335" s="821">
        <f t="shared" si="22"/>
        <v>0</v>
      </c>
    </row>
    <row r="336" spans="1:13">
      <c r="A336" s="611" t="s">
        <v>547</v>
      </c>
      <c r="B336" s="612" t="s">
        <v>599</v>
      </c>
      <c r="C336" s="612"/>
      <c r="D336" s="613"/>
      <c r="E336" s="613"/>
      <c r="F336" s="613"/>
      <c r="G336" s="613"/>
      <c r="H336" s="614">
        <v>328</v>
      </c>
      <c r="I336" s="614"/>
      <c r="J336" s="613"/>
      <c r="K336" s="647">
        <v>1</v>
      </c>
      <c r="L336" s="830"/>
      <c r="M336" s="821">
        <f t="shared" si="22"/>
        <v>0</v>
      </c>
    </row>
    <row r="337" spans="1:13">
      <c r="A337" s="601" t="s">
        <v>547</v>
      </c>
      <c r="B337" s="632" t="s">
        <v>600</v>
      </c>
      <c r="C337" s="632"/>
      <c r="D337" s="676"/>
      <c r="E337" s="676"/>
      <c r="F337" s="676"/>
      <c r="G337" s="676"/>
      <c r="H337" s="677">
        <v>24</v>
      </c>
      <c r="I337" s="602"/>
      <c r="J337" s="603"/>
      <c r="K337" s="620">
        <v>1</v>
      </c>
      <c r="L337" s="830"/>
      <c r="M337" s="821">
        <f t="shared" si="22"/>
        <v>0</v>
      </c>
    </row>
    <row r="338" spans="1:13">
      <c r="A338" s="611" t="s">
        <v>547</v>
      </c>
      <c r="B338" s="678" t="s">
        <v>601</v>
      </c>
      <c r="C338" s="678"/>
      <c r="D338" s="679"/>
      <c r="E338" s="679"/>
      <c r="F338" s="679"/>
      <c r="G338" s="679"/>
      <c r="H338" s="680">
        <v>26</v>
      </c>
      <c r="I338" s="612"/>
      <c r="J338" s="613"/>
      <c r="K338" s="647">
        <v>1</v>
      </c>
      <c r="L338" s="830"/>
      <c r="M338" s="821">
        <f t="shared" si="22"/>
        <v>0</v>
      </c>
    </row>
    <row r="339" spans="1:13">
      <c r="A339" s="605" t="s">
        <v>547</v>
      </c>
      <c r="B339" s="788" t="s">
        <v>602</v>
      </c>
      <c r="C339" s="788"/>
      <c r="D339" s="681"/>
      <c r="E339" s="681"/>
      <c r="F339" s="681"/>
      <c r="G339" s="681"/>
      <c r="H339" s="682">
        <v>117</v>
      </c>
      <c r="I339" s="606"/>
      <c r="J339" s="607"/>
      <c r="K339" s="616">
        <v>1</v>
      </c>
      <c r="L339" s="830"/>
      <c r="M339" s="821">
        <f t="shared" si="22"/>
        <v>0</v>
      </c>
    </row>
    <row r="340" spans="1:13">
      <c r="A340" s="611" t="s">
        <v>547</v>
      </c>
      <c r="B340" s="626" t="s">
        <v>602</v>
      </c>
      <c r="C340" s="626"/>
      <c r="D340" s="612"/>
      <c r="E340" s="612"/>
      <c r="F340" s="612"/>
      <c r="G340" s="612"/>
      <c r="H340" s="614">
        <v>118</v>
      </c>
      <c r="I340" s="612"/>
      <c r="J340" s="613"/>
      <c r="K340" s="647">
        <v>1</v>
      </c>
      <c r="L340" s="830"/>
      <c r="M340" s="821">
        <f t="shared" si="22"/>
        <v>0</v>
      </c>
    </row>
    <row r="341" spans="1:13">
      <c r="A341" s="611" t="s">
        <v>547</v>
      </c>
      <c r="B341" s="626" t="s">
        <v>603</v>
      </c>
      <c r="C341" s="626"/>
      <c r="D341" s="613"/>
      <c r="E341" s="613"/>
      <c r="F341" s="613"/>
      <c r="G341" s="613"/>
      <c r="H341" s="614">
        <v>402</v>
      </c>
      <c r="I341" s="612"/>
      <c r="J341" s="613"/>
      <c r="K341" s="647">
        <v>2</v>
      </c>
      <c r="L341" s="830"/>
      <c r="M341" s="821">
        <f t="shared" si="22"/>
        <v>0</v>
      </c>
    </row>
    <row r="342" spans="1:13">
      <c r="A342" s="611" t="s">
        <v>547</v>
      </c>
      <c r="B342" s="626" t="s">
        <v>2239</v>
      </c>
      <c r="C342" s="626"/>
      <c r="D342" s="613"/>
      <c r="E342" s="613"/>
      <c r="F342" s="613"/>
      <c r="G342" s="613"/>
      <c r="H342" s="614" t="s">
        <v>606</v>
      </c>
      <c r="I342" s="612"/>
      <c r="J342" s="613"/>
      <c r="K342" s="647">
        <v>4</v>
      </c>
      <c r="L342" s="830"/>
      <c r="M342" s="821">
        <f t="shared" si="22"/>
        <v>0</v>
      </c>
    </row>
    <row r="343" spans="1:13">
      <c r="A343" s="611" t="s">
        <v>547</v>
      </c>
      <c r="B343" s="626" t="s">
        <v>605</v>
      </c>
      <c r="C343" s="626"/>
      <c r="D343" s="613"/>
      <c r="E343" s="613"/>
      <c r="F343" s="613"/>
      <c r="G343" s="613"/>
      <c r="H343" s="614" t="s">
        <v>609</v>
      </c>
      <c r="I343" s="612"/>
      <c r="J343" s="613"/>
      <c r="K343" s="647">
        <v>4</v>
      </c>
      <c r="L343" s="830"/>
      <c r="M343" s="821">
        <f t="shared" si="22"/>
        <v>0</v>
      </c>
    </row>
    <row r="344" spans="1:13">
      <c r="A344" s="611" t="s">
        <v>547</v>
      </c>
      <c r="B344" s="626" t="s">
        <v>605</v>
      </c>
      <c r="C344" s="626"/>
      <c r="D344" s="613"/>
      <c r="E344" s="613"/>
      <c r="F344" s="613"/>
      <c r="G344" s="613"/>
      <c r="H344" s="614" t="s">
        <v>610</v>
      </c>
      <c r="I344" s="612"/>
      <c r="J344" s="613"/>
      <c r="K344" s="647">
        <v>4</v>
      </c>
      <c r="L344" s="830"/>
      <c r="M344" s="821">
        <f t="shared" si="22"/>
        <v>0</v>
      </c>
    </row>
    <row r="345" spans="1:13">
      <c r="A345" s="611" t="s">
        <v>547</v>
      </c>
      <c r="B345" s="614" t="s">
        <v>611</v>
      </c>
      <c r="C345" s="614"/>
      <c r="D345" s="613"/>
      <c r="E345" s="613"/>
      <c r="F345" s="613"/>
      <c r="G345" s="613"/>
      <c r="H345" s="614" t="s">
        <v>612</v>
      </c>
      <c r="I345" s="614"/>
      <c r="J345" s="613"/>
      <c r="K345" s="647">
        <v>1</v>
      </c>
      <c r="L345" s="830"/>
      <c r="M345" s="821">
        <f t="shared" si="22"/>
        <v>0</v>
      </c>
    </row>
    <row r="346" spans="1:13">
      <c r="A346" s="611" t="s">
        <v>547</v>
      </c>
      <c r="B346" s="614" t="s">
        <v>611</v>
      </c>
      <c r="C346" s="614"/>
      <c r="D346" s="613"/>
      <c r="E346" s="613"/>
      <c r="F346" s="613"/>
      <c r="G346" s="613"/>
      <c r="H346" s="614" t="s">
        <v>614</v>
      </c>
      <c r="I346" s="614"/>
      <c r="J346" s="613"/>
      <c r="K346" s="647">
        <v>1</v>
      </c>
      <c r="L346" s="830"/>
      <c r="M346" s="821">
        <f t="shared" si="22"/>
        <v>0</v>
      </c>
    </row>
    <row r="347" spans="1:13">
      <c r="A347" s="611" t="s">
        <v>547</v>
      </c>
      <c r="B347" s="614" t="s">
        <v>615</v>
      </c>
      <c r="C347" s="614"/>
      <c r="D347" s="613"/>
      <c r="E347" s="613"/>
      <c r="F347" s="613"/>
      <c r="G347" s="613"/>
      <c r="H347" s="614" t="s">
        <v>616</v>
      </c>
      <c r="I347" s="614"/>
      <c r="J347" s="613"/>
      <c r="K347" s="647">
        <v>2</v>
      </c>
      <c r="L347" s="830"/>
      <c r="M347" s="821">
        <f t="shared" si="22"/>
        <v>0</v>
      </c>
    </row>
    <row r="348" spans="1:13">
      <c r="A348" s="611" t="s">
        <v>547</v>
      </c>
      <c r="B348" s="614" t="s">
        <v>611</v>
      </c>
      <c r="C348" s="614"/>
      <c r="D348" s="613"/>
      <c r="E348" s="613"/>
      <c r="F348" s="613"/>
      <c r="G348" s="613"/>
      <c r="H348" s="614" t="s">
        <v>617</v>
      </c>
      <c r="I348" s="614"/>
      <c r="J348" s="613"/>
      <c r="K348" s="647">
        <v>1</v>
      </c>
      <c r="L348" s="830"/>
      <c r="M348" s="821">
        <f t="shared" si="22"/>
        <v>0</v>
      </c>
    </row>
    <row r="349" spans="1:13">
      <c r="A349" s="611" t="s">
        <v>547</v>
      </c>
      <c r="B349" s="614" t="s">
        <v>618</v>
      </c>
      <c r="C349" s="614"/>
      <c r="D349" s="613"/>
      <c r="E349" s="613"/>
      <c r="F349" s="613"/>
      <c r="G349" s="613"/>
      <c r="H349" s="614" t="s">
        <v>619</v>
      </c>
      <c r="I349" s="614"/>
      <c r="J349" s="613"/>
      <c r="K349" s="647">
        <v>1</v>
      </c>
      <c r="L349" s="830"/>
      <c r="M349" s="821">
        <f t="shared" si="22"/>
        <v>0</v>
      </c>
    </row>
    <row r="350" spans="1:13" ht="26">
      <c r="A350" s="611" t="s">
        <v>547</v>
      </c>
      <c r="B350" s="614" t="s">
        <v>620</v>
      </c>
      <c r="C350" s="614"/>
      <c r="D350" s="613"/>
      <c r="E350" s="613"/>
      <c r="F350" s="613"/>
      <c r="G350" s="613"/>
      <c r="H350" s="614" t="s">
        <v>621</v>
      </c>
      <c r="I350" s="614"/>
      <c r="J350" s="613"/>
      <c r="K350" s="647">
        <v>1</v>
      </c>
      <c r="L350" s="830"/>
      <c r="M350" s="821">
        <f t="shared" si="22"/>
        <v>0</v>
      </c>
    </row>
    <row r="351" spans="1:13" ht="26">
      <c r="A351" s="611" t="s">
        <v>547</v>
      </c>
      <c r="B351" s="614" t="s">
        <v>622</v>
      </c>
      <c r="C351" s="614"/>
      <c r="D351" s="613"/>
      <c r="E351" s="613"/>
      <c r="F351" s="613"/>
      <c r="G351" s="613"/>
      <c r="H351" s="614" t="s">
        <v>621</v>
      </c>
      <c r="I351" s="614"/>
      <c r="J351" s="613"/>
      <c r="K351" s="647">
        <v>1</v>
      </c>
      <c r="L351" s="830"/>
      <c r="M351" s="821">
        <f t="shared" si="22"/>
        <v>0</v>
      </c>
    </row>
    <row r="352" spans="1:13">
      <c r="A352" s="611" t="s">
        <v>547</v>
      </c>
      <c r="B352" s="614" t="s">
        <v>623</v>
      </c>
      <c r="C352" s="614"/>
      <c r="D352" s="613"/>
      <c r="E352" s="613"/>
      <c r="F352" s="613"/>
      <c r="G352" s="613"/>
      <c r="H352" s="614" t="s">
        <v>624</v>
      </c>
      <c r="I352" s="614"/>
      <c r="J352" s="613"/>
      <c r="K352" s="647">
        <v>1</v>
      </c>
      <c r="L352" s="830"/>
      <c r="M352" s="821">
        <f t="shared" si="22"/>
        <v>0</v>
      </c>
    </row>
    <row r="353" spans="1:13">
      <c r="A353" s="611" t="s">
        <v>547</v>
      </c>
      <c r="B353" s="614" t="s">
        <v>623</v>
      </c>
      <c r="C353" s="614"/>
      <c r="D353" s="613"/>
      <c r="E353" s="613"/>
      <c r="F353" s="613"/>
      <c r="G353" s="613"/>
      <c r="H353" s="614" t="s">
        <v>626</v>
      </c>
      <c r="I353" s="614"/>
      <c r="J353" s="613"/>
      <c r="K353" s="647">
        <v>1</v>
      </c>
      <c r="L353" s="830"/>
      <c r="M353" s="821">
        <f t="shared" si="22"/>
        <v>0</v>
      </c>
    </row>
    <row r="354" spans="1:13" ht="26">
      <c r="A354" s="611" t="s">
        <v>547</v>
      </c>
      <c r="B354" s="614" t="s">
        <v>627</v>
      </c>
      <c r="C354" s="614"/>
      <c r="D354" s="613"/>
      <c r="E354" s="613"/>
      <c r="F354" s="613"/>
      <c r="G354" s="613"/>
      <c r="H354" s="614" t="s">
        <v>628</v>
      </c>
      <c r="I354" s="614"/>
      <c r="J354" s="613"/>
      <c r="K354" s="647">
        <v>1</v>
      </c>
      <c r="L354" s="830"/>
      <c r="M354" s="821">
        <f t="shared" si="22"/>
        <v>0</v>
      </c>
    </row>
    <row r="355" spans="1:13">
      <c r="A355" s="611" t="s">
        <v>547</v>
      </c>
      <c r="B355" s="614" t="s">
        <v>629</v>
      </c>
      <c r="C355" s="614"/>
      <c r="D355" s="613"/>
      <c r="E355" s="613"/>
      <c r="F355" s="613"/>
      <c r="G355" s="613"/>
      <c r="H355" s="614" t="s">
        <v>630</v>
      </c>
      <c r="I355" s="614"/>
      <c r="J355" s="613"/>
      <c r="K355" s="647">
        <v>1</v>
      </c>
      <c r="L355" s="830"/>
      <c r="M355" s="821">
        <f t="shared" si="22"/>
        <v>0</v>
      </c>
    </row>
    <row r="356" spans="1:13" ht="26">
      <c r="A356" s="611" t="s">
        <v>547</v>
      </c>
      <c r="B356" s="614" t="s">
        <v>631</v>
      </c>
      <c r="C356" s="614"/>
      <c r="D356" s="613"/>
      <c r="E356" s="613"/>
      <c r="F356" s="613"/>
      <c r="G356" s="613"/>
      <c r="H356" s="614" t="s">
        <v>630</v>
      </c>
      <c r="I356" s="614"/>
      <c r="J356" s="613"/>
      <c r="K356" s="647">
        <v>1</v>
      </c>
      <c r="L356" s="830"/>
      <c r="M356" s="821">
        <f t="shared" si="22"/>
        <v>0</v>
      </c>
    </row>
    <row r="357" spans="1:13">
      <c r="A357" s="611" t="s">
        <v>547</v>
      </c>
      <c r="B357" s="614" t="s">
        <v>2240</v>
      </c>
      <c r="C357" s="614"/>
      <c r="D357" s="626"/>
      <c r="E357" s="626"/>
      <c r="F357" s="626"/>
      <c r="G357" s="626"/>
      <c r="H357" s="761">
        <v>308</v>
      </c>
      <c r="I357" s="626"/>
      <c r="J357" s="732"/>
      <c r="K357" s="647">
        <v>1</v>
      </c>
      <c r="L357" s="830"/>
      <c r="M357" s="821">
        <f t="shared" si="22"/>
        <v>0</v>
      </c>
    </row>
    <row r="358" spans="1:13">
      <c r="A358" s="605" t="s">
        <v>547</v>
      </c>
      <c r="B358" s="608" t="s">
        <v>2240</v>
      </c>
      <c r="C358" s="608"/>
      <c r="D358" s="1027"/>
      <c r="E358" s="1027"/>
      <c r="F358" s="1027"/>
      <c r="G358" s="1027"/>
      <c r="H358" s="1028">
        <v>322</v>
      </c>
      <c r="I358" s="1027"/>
      <c r="J358" s="841"/>
      <c r="K358" s="616">
        <v>1</v>
      </c>
      <c r="L358" s="832"/>
      <c r="M358" s="828">
        <f t="shared" si="22"/>
        <v>0</v>
      </c>
    </row>
    <row r="359" spans="1:13">
      <c r="A359" s="605" t="s">
        <v>547</v>
      </c>
      <c r="B359" s="1029" t="s">
        <v>2241</v>
      </c>
      <c r="C359" s="688"/>
      <c r="D359" s="716"/>
      <c r="E359" s="716"/>
      <c r="F359" s="716"/>
      <c r="G359" s="716"/>
      <c r="H359" s="1030" t="s">
        <v>586</v>
      </c>
      <c r="I359" s="716" t="s">
        <v>2242</v>
      </c>
      <c r="J359" s="842"/>
      <c r="K359" s="687">
        <v>1</v>
      </c>
      <c r="L359" s="1023" t="s">
        <v>1329</v>
      </c>
      <c r="M359" s="834" t="s">
        <v>2231</v>
      </c>
    </row>
    <row r="360" spans="1:13" ht="37.5">
      <c r="A360" s="605" t="s">
        <v>547</v>
      </c>
      <c r="B360" s="1031" t="s">
        <v>2243</v>
      </c>
      <c r="C360" s="703"/>
      <c r="D360" s="1032"/>
      <c r="E360" s="1032"/>
      <c r="F360" s="1032"/>
      <c r="G360" s="1032"/>
      <c r="H360" s="703" t="s">
        <v>2244</v>
      </c>
      <c r="I360" s="1032" t="s">
        <v>2245</v>
      </c>
      <c r="J360" s="1033"/>
      <c r="K360" s="704">
        <v>1</v>
      </c>
      <c r="L360" s="1025" t="s">
        <v>1329</v>
      </c>
      <c r="M360" s="858" t="s">
        <v>1333</v>
      </c>
    </row>
    <row r="361" spans="1:13">
      <c r="A361" s="687" t="s">
        <v>547</v>
      </c>
      <c r="B361" s="688" t="s">
        <v>2246</v>
      </c>
      <c r="C361" s="688"/>
      <c r="D361" s="716"/>
      <c r="E361" s="716"/>
      <c r="F361" s="716"/>
      <c r="G361" s="716"/>
      <c r="H361" s="754" t="s">
        <v>630</v>
      </c>
      <c r="I361" s="716"/>
      <c r="J361" s="842"/>
      <c r="K361" s="687">
        <v>2</v>
      </c>
      <c r="L361" s="1022"/>
      <c r="M361" s="821">
        <f t="shared" si="22"/>
        <v>0</v>
      </c>
    </row>
    <row r="362" spans="1:13" ht="26">
      <c r="A362" s="704" t="s">
        <v>547</v>
      </c>
      <c r="B362" s="703" t="s">
        <v>633</v>
      </c>
      <c r="C362" s="703"/>
      <c r="D362" s="1032"/>
      <c r="E362" s="1032"/>
      <c r="F362" s="1032"/>
      <c r="G362" s="1032"/>
      <c r="H362" s="703" t="s">
        <v>628</v>
      </c>
      <c r="I362" s="1032"/>
      <c r="J362" s="1033"/>
      <c r="K362" s="704">
        <v>2</v>
      </c>
      <c r="L362" s="1034"/>
      <c r="M362" s="828">
        <f t="shared" si="22"/>
        <v>0</v>
      </c>
    </row>
    <row r="363" spans="1:13">
      <c r="A363" s="687" t="s">
        <v>547</v>
      </c>
      <c r="B363" s="1039" t="s">
        <v>2247</v>
      </c>
      <c r="C363" s="688"/>
      <c r="D363" s="716"/>
      <c r="E363" s="716"/>
      <c r="F363" s="716"/>
      <c r="G363" s="716"/>
      <c r="H363" s="688" t="s">
        <v>2248</v>
      </c>
      <c r="I363" s="716" t="s">
        <v>2249</v>
      </c>
      <c r="J363" s="842"/>
      <c r="K363" s="687">
        <v>1</v>
      </c>
      <c r="L363" s="1023" t="s">
        <v>2231</v>
      </c>
      <c r="M363" s="1023" t="s">
        <v>2231</v>
      </c>
    </row>
    <row r="364" spans="1:13" ht="26">
      <c r="A364" s="704" t="s">
        <v>547</v>
      </c>
      <c r="B364" s="1031" t="s">
        <v>2250</v>
      </c>
      <c r="C364" s="703"/>
      <c r="D364" s="1032"/>
      <c r="E364" s="1032"/>
      <c r="F364" s="1032"/>
      <c r="G364" s="1032"/>
      <c r="H364" s="703" t="s">
        <v>2244</v>
      </c>
      <c r="I364" s="1032" t="s">
        <v>2249</v>
      </c>
      <c r="J364" s="1033"/>
      <c r="K364" s="704">
        <v>1</v>
      </c>
      <c r="L364" s="1025" t="s">
        <v>1329</v>
      </c>
      <c r="M364" s="1025" t="s">
        <v>2231</v>
      </c>
    </row>
    <row r="365" spans="1:13">
      <c r="A365" s="687" t="s">
        <v>547</v>
      </c>
      <c r="B365" s="1026" t="s">
        <v>2251</v>
      </c>
      <c r="C365" s="688"/>
      <c r="D365" s="716"/>
      <c r="E365" s="716"/>
      <c r="F365" s="716"/>
      <c r="G365" s="716"/>
      <c r="H365" s="688" t="s">
        <v>2252</v>
      </c>
      <c r="I365" s="716" t="s">
        <v>2253</v>
      </c>
      <c r="J365" s="842"/>
      <c r="K365" s="687">
        <v>1</v>
      </c>
      <c r="L365" s="1023" t="s">
        <v>2231</v>
      </c>
      <c r="M365" s="1023" t="s">
        <v>2231</v>
      </c>
    </row>
    <row r="366" spans="1:13">
      <c r="A366" s="687" t="s">
        <v>547</v>
      </c>
      <c r="B366" s="1026" t="s">
        <v>2251</v>
      </c>
      <c r="C366" s="688"/>
      <c r="D366" s="716"/>
      <c r="E366" s="716"/>
      <c r="F366" s="716"/>
      <c r="G366" s="716"/>
      <c r="H366" s="688" t="s">
        <v>2254</v>
      </c>
      <c r="I366" s="716" t="s">
        <v>2253</v>
      </c>
      <c r="J366" s="842"/>
      <c r="K366" s="687">
        <v>1</v>
      </c>
      <c r="L366" s="1023" t="s">
        <v>2231</v>
      </c>
      <c r="M366" s="1023" t="s">
        <v>2231</v>
      </c>
    </row>
    <row r="367" spans="1:13">
      <c r="A367" s="687" t="s">
        <v>547</v>
      </c>
      <c r="B367" s="1026" t="s">
        <v>2251</v>
      </c>
      <c r="C367" s="688"/>
      <c r="D367" s="716"/>
      <c r="E367" s="716"/>
      <c r="F367" s="716"/>
      <c r="G367" s="716"/>
      <c r="H367" s="688" t="s">
        <v>2255</v>
      </c>
      <c r="I367" s="716" t="s">
        <v>2253</v>
      </c>
      <c r="J367" s="842"/>
      <c r="K367" s="687">
        <v>1</v>
      </c>
      <c r="L367" s="1023" t="s">
        <v>2231</v>
      </c>
      <c r="M367" s="1023" t="s">
        <v>2231</v>
      </c>
    </row>
    <row r="368" spans="1:13">
      <c r="A368" s="687" t="s">
        <v>547</v>
      </c>
      <c r="B368" s="1026" t="s">
        <v>2251</v>
      </c>
      <c r="C368" s="688"/>
      <c r="D368" s="716"/>
      <c r="E368" s="716"/>
      <c r="F368" s="716"/>
      <c r="G368" s="716"/>
      <c r="H368" s="688" t="s">
        <v>2256</v>
      </c>
      <c r="I368" s="716" t="s">
        <v>2253</v>
      </c>
      <c r="J368" s="842"/>
      <c r="K368" s="687">
        <v>1</v>
      </c>
      <c r="L368" s="1023" t="s">
        <v>2231</v>
      </c>
      <c r="M368" s="1023" t="s">
        <v>2231</v>
      </c>
    </row>
    <row r="369" spans="1:13">
      <c r="A369" s="687" t="s">
        <v>547</v>
      </c>
      <c r="B369" s="1026" t="s">
        <v>2257</v>
      </c>
      <c r="C369" s="688"/>
      <c r="D369" s="716"/>
      <c r="E369" s="716"/>
      <c r="F369" s="716"/>
      <c r="G369" s="716"/>
      <c r="H369" s="688" t="s">
        <v>2258</v>
      </c>
      <c r="I369" s="716" t="s">
        <v>2253</v>
      </c>
      <c r="J369" s="842"/>
      <c r="K369" s="687">
        <v>1</v>
      </c>
      <c r="L369" s="1023" t="s">
        <v>2231</v>
      </c>
      <c r="M369" s="1023" t="s">
        <v>2231</v>
      </c>
    </row>
    <row r="370" spans="1:13" ht="25">
      <c r="A370" s="704" t="s">
        <v>547</v>
      </c>
      <c r="B370" s="1031" t="s">
        <v>2259</v>
      </c>
      <c r="C370" s="703"/>
      <c r="D370" s="1032"/>
      <c r="E370" s="1032"/>
      <c r="F370" s="1032"/>
      <c r="G370" s="1032"/>
      <c r="H370" s="703" t="s">
        <v>2260</v>
      </c>
      <c r="I370" s="1032" t="s">
        <v>2253</v>
      </c>
      <c r="J370" s="1033"/>
      <c r="K370" s="704">
        <v>1</v>
      </c>
      <c r="L370" s="1025" t="s">
        <v>2231</v>
      </c>
      <c r="M370" s="1025" t="s">
        <v>2231</v>
      </c>
    </row>
    <row r="371" spans="1:13">
      <c r="A371" s="704" t="s">
        <v>547</v>
      </c>
      <c r="B371" s="1026" t="s">
        <v>2261</v>
      </c>
      <c r="C371" s="703"/>
      <c r="D371" s="1032"/>
      <c r="E371" s="1032"/>
      <c r="F371" s="1032"/>
      <c r="G371" s="1032"/>
      <c r="H371" s="703" t="s">
        <v>2262</v>
      </c>
      <c r="I371" s="716" t="s">
        <v>2263</v>
      </c>
      <c r="J371" s="1033"/>
      <c r="K371" s="704">
        <v>1</v>
      </c>
      <c r="L371" s="1025" t="s">
        <v>2231</v>
      </c>
      <c r="M371" s="1025" t="s">
        <v>2231</v>
      </c>
    </row>
    <row r="372" spans="1:13">
      <c r="A372" s="687" t="s">
        <v>547</v>
      </c>
      <c r="B372" s="1026" t="s">
        <v>2261</v>
      </c>
      <c r="C372" s="688"/>
      <c r="D372" s="716"/>
      <c r="E372" s="716"/>
      <c r="F372" s="716"/>
      <c r="G372" s="716"/>
      <c r="H372" s="688" t="s">
        <v>2262</v>
      </c>
      <c r="I372" s="716" t="s">
        <v>2263</v>
      </c>
      <c r="J372" s="842"/>
      <c r="K372" s="687">
        <v>1</v>
      </c>
      <c r="L372" s="1025" t="s">
        <v>2231</v>
      </c>
      <c r="M372" s="1025" t="s">
        <v>2231</v>
      </c>
    </row>
    <row r="373" spans="1:13" ht="26">
      <c r="A373" s="687" t="s">
        <v>547</v>
      </c>
      <c r="B373" s="1031" t="s">
        <v>2264</v>
      </c>
      <c r="C373" s="688"/>
      <c r="D373" s="716"/>
      <c r="E373" s="716"/>
      <c r="F373" s="716"/>
      <c r="G373" s="716"/>
      <c r="H373" s="688" t="s">
        <v>2265</v>
      </c>
      <c r="I373" s="716" t="s">
        <v>2263</v>
      </c>
      <c r="J373" s="842"/>
      <c r="K373" s="687">
        <v>1</v>
      </c>
      <c r="L373" s="1025" t="s">
        <v>2231</v>
      </c>
      <c r="M373" s="1025" t="s">
        <v>2231</v>
      </c>
    </row>
    <row r="374" spans="1:13" ht="13.5" thickBot="1">
      <c r="A374" s="778"/>
      <c r="B374" s="940"/>
      <c r="C374" s="940"/>
      <c r="D374" s="941"/>
      <c r="E374" s="941"/>
      <c r="F374" s="941"/>
      <c r="G374" s="941"/>
      <c r="H374" s="784" t="s">
        <v>2266</v>
      </c>
      <c r="I374" s="942"/>
      <c r="J374" s="780"/>
      <c r="K374" s="780"/>
      <c r="L374" s="780"/>
      <c r="M374" s="819"/>
    </row>
    <row r="375" spans="1:13">
      <c r="A375" s="685" t="s">
        <v>635</v>
      </c>
      <c r="B375" s="658" t="s">
        <v>636</v>
      </c>
      <c r="C375" s="658"/>
      <c r="D375" s="657"/>
      <c r="E375" s="657"/>
      <c r="F375" s="657"/>
      <c r="G375" s="657"/>
      <c r="H375" s="683" t="s">
        <v>637</v>
      </c>
      <c r="I375" s="683" t="s">
        <v>638</v>
      </c>
      <c r="J375" s="657" t="s">
        <v>36</v>
      </c>
      <c r="K375" s="668">
        <v>1</v>
      </c>
      <c r="L375" s="1151"/>
      <c r="M375" s="1152">
        <f>ROUND(L375*1.23,2)</f>
        <v>0</v>
      </c>
    </row>
    <row r="376" spans="1:13">
      <c r="A376" s="609"/>
      <c r="B376" s="610" t="s">
        <v>640</v>
      </c>
      <c r="C376" s="610"/>
      <c r="D376" s="599"/>
      <c r="E376" s="599"/>
      <c r="F376" s="599"/>
      <c r="G376" s="599"/>
      <c r="H376" s="600" t="s">
        <v>641</v>
      </c>
      <c r="I376" s="600" t="s">
        <v>642</v>
      </c>
      <c r="J376" s="599"/>
      <c r="K376" s="618"/>
      <c r="L376" s="1144"/>
      <c r="M376" s="1140"/>
    </row>
    <row r="377" spans="1:13">
      <c r="A377" s="609"/>
      <c r="B377" s="610" t="s">
        <v>643</v>
      </c>
      <c r="C377" s="610"/>
      <c r="D377" s="599"/>
      <c r="E377" s="599"/>
      <c r="F377" s="599"/>
      <c r="G377" s="599"/>
      <c r="H377" s="600"/>
      <c r="I377" s="600" t="s">
        <v>644</v>
      </c>
      <c r="J377" s="599"/>
      <c r="K377" s="618"/>
      <c r="L377" s="1144"/>
      <c r="M377" s="1140"/>
    </row>
    <row r="378" spans="1:13">
      <c r="A378" s="601"/>
      <c r="B378" s="602"/>
      <c r="C378" s="602"/>
      <c r="D378" s="603"/>
      <c r="E378" s="603"/>
      <c r="F378" s="603"/>
      <c r="G378" s="603"/>
      <c r="H378" s="604"/>
      <c r="I378" s="604" t="s">
        <v>645</v>
      </c>
      <c r="J378" s="603"/>
      <c r="K378" s="620"/>
      <c r="L378" s="1143"/>
      <c r="M378" s="1141"/>
    </row>
    <row r="379" spans="1:13">
      <c r="A379" s="609" t="s">
        <v>635</v>
      </c>
      <c r="B379" s="610" t="s">
        <v>646</v>
      </c>
      <c r="C379" s="610"/>
      <c r="D379" s="599"/>
      <c r="E379" s="599"/>
      <c r="F379" s="599"/>
      <c r="G379" s="599"/>
      <c r="H379" s="600" t="s">
        <v>647</v>
      </c>
      <c r="I379" s="600" t="s">
        <v>238</v>
      </c>
      <c r="J379" s="599" t="s">
        <v>36</v>
      </c>
      <c r="K379" s="618">
        <v>1</v>
      </c>
      <c r="L379" s="823"/>
      <c r="M379" s="829">
        <f>ROUND(L379*1.23,2)</f>
        <v>0</v>
      </c>
    </row>
    <row r="380" spans="1:13" ht="26">
      <c r="A380" s="605" t="s">
        <v>635</v>
      </c>
      <c r="B380" s="606" t="s">
        <v>2267</v>
      </c>
      <c r="C380" s="606"/>
      <c r="D380" s="607"/>
      <c r="E380" s="607"/>
      <c r="F380" s="607"/>
      <c r="G380" s="607"/>
      <c r="H380" s="608" t="s">
        <v>649</v>
      </c>
      <c r="I380" s="608" t="s">
        <v>2268</v>
      </c>
      <c r="J380" s="607" t="s">
        <v>36</v>
      </c>
      <c r="K380" s="616">
        <v>1</v>
      </c>
      <c r="L380" s="827"/>
      <c r="M380" s="829">
        <f t="shared" ref="M380:M405" si="23">ROUND(L380*1.23,2)</f>
        <v>0</v>
      </c>
    </row>
    <row r="381" spans="1:13" ht="26">
      <c r="A381" s="605" t="s">
        <v>635</v>
      </c>
      <c r="B381" s="606" t="s">
        <v>2269</v>
      </c>
      <c r="C381" s="606"/>
      <c r="D381" s="607">
        <v>2000</v>
      </c>
      <c r="E381" s="607"/>
      <c r="F381" s="607"/>
      <c r="G381" s="607"/>
      <c r="H381" s="608" t="s">
        <v>652</v>
      </c>
      <c r="I381" s="608" t="s">
        <v>2270</v>
      </c>
      <c r="J381" s="607" t="s">
        <v>36</v>
      </c>
      <c r="K381" s="616">
        <v>1</v>
      </c>
      <c r="L381" s="830"/>
      <c r="M381" s="829">
        <f t="shared" si="23"/>
        <v>0</v>
      </c>
    </row>
    <row r="382" spans="1:13" ht="26">
      <c r="A382" s="611" t="s">
        <v>635</v>
      </c>
      <c r="B382" s="612" t="s">
        <v>657</v>
      </c>
      <c r="C382" s="612"/>
      <c r="D382" s="613"/>
      <c r="E382" s="613"/>
      <c r="F382" s="613"/>
      <c r="G382" s="613"/>
      <c r="H382" s="614" t="s">
        <v>658</v>
      </c>
      <c r="I382" s="614" t="s">
        <v>2271</v>
      </c>
      <c r="J382" s="613" t="s">
        <v>36</v>
      </c>
      <c r="K382" s="647">
        <v>1</v>
      </c>
      <c r="L382" s="830"/>
      <c r="M382" s="829">
        <f t="shared" si="23"/>
        <v>0</v>
      </c>
    </row>
    <row r="383" spans="1:13">
      <c r="A383" s="611" t="s">
        <v>635</v>
      </c>
      <c r="B383" s="612" t="s">
        <v>660</v>
      </c>
      <c r="C383" s="612"/>
      <c r="D383" s="613"/>
      <c r="E383" s="613"/>
      <c r="F383" s="613"/>
      <c r="G383" s="613"/>
      <c r="H383" s="614" t="s">
        <v>658</v>
      </c>
      <c r="I383" s="614" t="s">
        <v>661</v>
      </c>
      <c r="J383" s="613" t="s">
        <v>36</v>
      </c>
      <c r="K383" s="647">
        <v>1</v>
      </c>
      <c r="L383" s="830"/>
      <c r="M383" s="829">
        <f t="shared" si="23"/>
        <v>0</v>
      </c>
    </row>
    <row r="384" spans="1:13">
      <c r="A384" s="893"/>
      <c r="B384" s="888" t="s">
        <v>152</v>
      </c>
      <c r="C384" s="871"/>
      <c r="D384" s="870"/>
      <c r="E384" s="870"/>
      <c r="F384" s="870"/>
      <c r="G384" s="870"/>
      <c r="H384" s="889"/>
      <c r="I384" s="873"/>
      <c r="J384" s="887"/>
      <c r="K384" s="890"/>
      <c r="L384" s="891"/>
      <c r="M384" s="892"/>
    </row>
    <row r="385" spans="1:13">
      <c r="A385" s="605" t="s">
        <v>635</v>
      </c>
      <c r="B385" s="606" t="s">
        <v>666</v>
      </c>
      <c r="C385" s="606"/>
      <c r="D385" s="607"/>
      <c r="E385" s="607"/>
      <c r="F385" s="607"/>
      <c r="G385" s="607"/>
      <c r="H385" s="608" t="s">
        <v>667</v>
      </c>
      <c r="I385" s="608"/>
      <c r="J385" s="607"/>
      <c r="K385" s="616">
        <v>1</v>
      </c>
      <c r="L385" s="830"/>
      <c r="M385" s="829">
        <f t="shared" si="23"/>
        <v>0</v>
      </c>
    </row>
    <row r="386" spans="1:13">
      <c r="A386" s="605" t="s">
        <v>635</v>
      </c>
      <c r="B386" s="606" t="s">
        <v>666</v>
      </c>
      <c r="C386" s="606"/>
      <c r="D386" s="607"/>
      <c r="E386" s="607"/>
      <c r="F386" s="607"/>
      <c r="G386" s="607"/>
      <c r="H386" s="608" t="s">
        <v>668</v>
      </c>
      <c r="I386" s="608"/>
      <c r="J386" s="607"/>
      <c r="K386" s="616">
        <v>1</v>
      </c>
      <c r="L386" s="830"/>
      <c r="M386" s="829">
        <f t="shared" si="23"/>
        <v>0</v>
      </c>
    </row>
    <row r="387" spans="1:13">
      <c r="A387" s="601" t="s">
        <v>635</v>
      </c>
      <c r="B387" s="602" t="s">
        <v>666</v>
      </c>
      <c r="C387" s="602"/>
      <c r="D387" s="603"/>
      <c r="E387" s="603"/>
      <c r="F387" s="603"/>
      <c r="G387" s="603"/>
      <c r="H387" s="604" t="s">
        <v>669</v>
      </c>
      <c r="I387" s="604"/>
      <c r="J387" s="603"/>
      <c r="K387" s="620">
        <v>1</v>
      </c>
      <c r="L387" s="830"/>
      <c r="M387" s="829">
        <f t="shared" si="23"/>
        <v>0</v>
      </c>
    </row>
    <row r="388" spans="1:13">
      <c r="A388" s="611" t="s">
        <v>635</v>
      </c>
      <c r="B388" s="612" t="s">
        <v>670</v>
      </c>
      <c r="C388" s="612"/>
      <c r="D388" s="613">
        <v>2006</v>
      </c>
      <c r="E388" s="613"/>
      <c r="F388" s="613"/>
      <c r="G388" s="613"/>
      <c r="H388" s="614" t="s">
        <v>671</v>
      </c>
      <c r="I388" s="614"/>
      <c r="J388" s="613"/>
      <c r="K388" s="647">
        <v>1</v>
      </c>
      <c r="L388" s="830"/>
      <c r="M388" s="829">
        <f t="shared" si="23"/>
        <v>0</v>
      </c>
    </row>
    <row r="389" spans="1:13">
      <c r="A389" s="605" t="s">
        <v>635</v>
      </c>
      <c r="B389" s="606" t="s">
        <v>672</v>
      </c>
      <c r="C389" s="612"/>
      <c r="D389" s="613">
        <v>2007</v>
      </c>
      <c r="E389" s="613"/>
      <c r="F389" s="613"/>
      <c r="G389" s="613"/>
      <c r="H389" s="614" t="s">
        <v>673</v>
      </c>
      <c r="I389" s="614"/>
      <c r="J389" s="613"/>
      <c r="K389" s="647">
        <v>1</v>
      </c>
      <c r="L389" s="830"/>
      <c r="M389" s="829">
        <f t="shared" si="23"/>
        <v>0</v>
      </c>
    </row>
    <row r="390" spans="1:13">
      <c r="A390" s="687" t="s">
        <v>635</v>
      </c>
      <c r="B390" s="723" t="s">
        <v>674</v>
      </c>
      <c r="C390" s="741"/>
      <c r="D390" s="603"/>
      <c r="E390" s="603"/>
      <c r="F390" s="603"/>
      <c r="G390" s="603"/>
      <c r="H390" s="604" t="s">
        <v>675</v>
      </c>
      <c r="I390" s="604"/>
      <c r="J390" s="603"/>
      <c r="K390" s="620">
        <v>3</v>
      </c>
      <c r="L390" s="830"/>
      <c r="M390" s="829">
        <f t="shared" si="23"/>
        <v>0</v>
      </c>
    </row>
    <row r="391" spans="1:13">
      <c r="A391" s="687" t="s">
        <v>635</v>
      </c>
      <c r="B391" s="723" t="s">
        <v>676</v>
      </c>
      <c r="C391" s="741"/>
      <c r="D391" s="603"/>
      <c r="E391" s="603"/>
      <c r="F391" s="603"/>
      <c r="G391" s="603"/>
      <c r="H391" s="604" t="s">
        <v>677</v>
      </c>
      <c r="I391" s="604"/>
      <c r="J391" s="603"/>
      <c r="K391" s="620">
        <v>1</v>
      </c>
      <c r="L391" s="830"/>
      <c r="M391" s="829">
        <f t="shared" si="23"/>
        <v>0</v>
      </c>
    </row>
    <row r="392" spans="1:13">
      <c r="A392" s="687" t="s">
        <v>635</v>
      </c>
      <c r="B392" s="723" t="s">
        <v>676</v>
      </c>
      <c r="C392" s="741"/>
      <c r="D392" s="603"/>
      <c r="E392" s="603"/>
      <c r="F392" s="603"/>
      <c r="G392" s="603"/>
      <c r="H392" s="604" t="s">
        <v>678</v>
      </c>
      <c r="I392" s="604"/>
      <c r="J392" s="603"/>
      <c r="K392" s="620">
        <v>1</v>
      </c>
      <c r="L392" s="830"/>
      <c r="M392" s="829">
        <f t="shared" si="23"/>
        <v>0</v>
      </c>
    </row>
    <row r="393" spans="1:13">
      <c r="A393" s="687" t="s">
        <v>635</v>
      </c>
      <c r="B393" s="723" t="s">
        <v>679</v>
      </c>
      <c r="C393" s="741"/>
      <c r="D393" s="603"/>
      <c r="E393" s="603"/>
      <c r="F393" s="603"/>
      <c r="G393" s="603"/>
      <c r="H393" s="604" t="s">
        <v>680</v>
      </c>
      <c r="I393" s="604"/>
      <c r="J393" s="603"/>
      <c r="K393" s="620">
        <v>1</v>
      </c>
      <c r="L393" s="830"/>
      <c r="M393" s="829">
        <f t="shared" si="23"/>
        <v>0</v>
      </c>
    </row>
    <row r="394" spans="1:13">
      <c r="A394" s="687" t="s">
        <v>635</v>
      </c>
      <c r="B394" s="723" t="s">
        <v>676</v>
      </c>
      <c r="C394" s="741"/>
      <c r="D394" s="603"/>
      <c r="E394" s="603"/>
      <c r="F394" s="603"/>
      <c r="G394" s="603"/>
      <c r="H394" s="604" t="s">
        <v>681</v>
      </c>
      <c r="I394" s="604"/>
      <c r="J394" s="603"/>
      <c r="K394" s="620">
        <v>1</v>
      </c>
      <c r="L394" s="830"/>
      <c r="M394" s="829">
        <f t="shared" si="23"/>
        <v>0</v>
      </c>
    </row>
    <row r="395" spans="1:13">
      <c r="A395" s="687" t="s">
        <v>635</v>
      </c>
      <c r="B395" s="723" t="s">
        <v>676</v>
      </c>
      <c r="C395" s="741"/>
      <c r="D395" s="603"/>
      <c r="E395" s="603"/>
      <c r="F395" s="603"/>
      <c r="G395" s="603"/>
      <c r="H395" s="604" t="s">
        <v>682</v>
      </c>
      <c r="I395" s="604"/>
      <c r="J395" s="603"/>
      <c r="K395" s="620">
        <v>1</v>
      </c>
      <c r="L395" s="830"/>
      <c r="M395" s="829">
        <f t="shared" si="23"/>
        <v>0</v>
      </c>
    </row>
    <row r="396" spans="1:13">
      <c r="A396" s="687" t="s">
        <v>635</v>
      </c>
      <c r="B396" s="723" t="s">
        <v>676</v>
      </c>
      <c r="C396" s="741"/>
      <c r="D396" s="603"/>
      <c r="E396" s="603"/>
      <c r="F396" s="603"/>
      <c r="G396" s="603"/>
      <c r="H396" s="604" t="s">
        <v>683</v>
      </c>
      <c r="I396" s="604"/>
      <c r="J396" s="603"/>
      <c r="K396" s="620">
        <v>1</v>
      </c>
      <c r="L396" s="830"/>
      <c r="M396" s="829">
        <f t="shared" si="23"/>
        <v>0</v>
      </c>
    </row>
    <row r="397" spans="1:13">
      <c r="A397" s="687" t="s">
        <v>635</v>
      </c>
      <c r="B397" s="723" t="s">
        <v>676</v>
      </c>
      <c r="C397" s="741"/>
      <c r="D397" s="603"/>
      <c r="E397" s="603"/>
      <c r="F397" s="603"/>
      <c r="G397" s="603"/>
      <c r="H397" s="604" t="s">
        <v>684</v>
      </c>
      <c r="I397" s="604"/>
      <c r="J397" s="603"/>
      <c r="K397" s="620">
        <v>1</v>
      </c>
      <c r="L397" s="830"/>
      <c r="M397" s="829">
        <f t="shared" si="23"/>
        <v>0</v>
      </c>
    </row>
    <row r="398" spans="1:13">
      <c r="A398" s="687" t="s">
        <v>635</v>
      </c>
      <c r="B398" s="723" t="s">
        <v>676</v>
      </c>
      <c r="C398" s="741"/>
      <c r="D398" s="603"/>
      <c r="E398" s="603"/>
      <c r="F398" s="603"/>
      <c r="G398" s="603"/>
      <c r="H398" s="604" t="s">
        <v>685</v>
      </c>
      <c r="I398" s="604"/>
      <c r="J398" s="603"/>
      <c r="K398" s="620">
        <v>1</v>
      </c>
      <c r="L398" s="830"/>
      <c r="M398" s="829">
        <f t="shared" si="23"/>
        <v>0</v>
      </c>
    </row>
    <row r="399" spans="1:13">
      <c r="A399" s="687" t="s">
        <v>635</v>
      </c>
      <c r="B399" s="723" t="s">
        <v>686</v>
      </c>
      <c r="C399" s="741"/>
      <c r="D399" s="603"/>
      <c r="E399" s="603"/>
      <c r="F399" s="603"/>
      <c r="G399" s="603"/>
      <c r="H399" s="604" t="s">
        <v>687</v>
      </c>
      <c r="I399" s="604"/>
      <c r="J399" s="603"/>
      <c r="K399" s="620">
        <v>1</v>
      </c>
      <c r="L399" s="830"/>
      <c r="M399" s="829">
        <f t="shared" si="23"/>
        <v>0</v>
      </c>
    </row>
    <row r="400" spans="1:13">
      <c r="A400" s="687" t="s">
        <v>635</v>
      </c>
      <c r="B400" s="723" t="s">
        <v>676</v>
      </c>
      <c r="C400" s="743"/>
      <c r="D400" s="613"/>
      <c r="E400" s="613"/>
      <c r="F400" s="613"/>
      <c r="G400" s="613"/>
      <c r="H400" s="614" t="s">
        <v>688</v>
      </c>
      <c r="I400" s="614"/>
      <c r="J400" s="613"/>
      <c r="K400" s="647">
        <v>1</v>
      </c>
      <c r="L400" s="830"/>
      <c r="M400" s="829">
        <f t="shared" si="23"/>
        <v>0</v>
      </c>
    </row>
    <row r="401" spans="1:13">
      <c r="A401" s="687" t="s">
        <v>635</v>
      </c>
      <c r="B401" s="723" t="s">
        <v>679</v>
      </c>
      <c r="C401" s="743"/>
      <c r="D401" s="613"/>
      <c r="E401" s="613"/>
      <c r="F401" s="613"/>
      <c r="G401" s="613"/>
      <c r="H401" s="614" t="s">
        <v>689</v>
      </c>
      <c r="I401" s="614"/>
      <c r="J401" s="613"/>
      <c r="K401" s="647">
        <v>1</v>
      </c>
      <c r="L401" s="830"/>
      <c r="M401" s="829">
        <f t="shared" si="23"/>
        <v>0</v>
      </c>
    </row>
    <row r="402" spans="1:13">
      <c r="A402" s="687" t="s">
        <v>635</v>
      </c>
      <c r="B402" s="723" t="s">
        <v>690</v>
      </c>
      <c r="C402" s="741"/>
      <c r="D402" s="603"/>
      <c r="E402" s="603"/>
      <c r="F402" s="603"/>
      <c r="G402" s="603"/>
      <c r="H402" s="604" t="s">
        <v>691</v>
      </c>
      <c r="I402" s="604"/>
      <c r="J402" s="603"/>
      <c r="K402" s="620">
        <v>1</v>
      </c>
      <c r="L402" s="830"/>
      <c r="M402" s="829">
        <f t="shared" si="23"/>
        <v>0</v>
      </c>
    </row>
    <row r="403" spans="1:13">
      <c r="A403" s="601" t="s">
        <v>635</v>
      </c>
      <c r="B403" s="602" t="s">
        <v>692</v>
      </c>
      <c r="C403" s="612"/>
      <c r="D403" s="613"/>
      <c r="E403" s="613"/>
      <c r="F403" s="613"/>
      <c r="G403" s="613"/>
      <c r="H403" s="614" t="s">
        <v>693</v>
      </c>
      <c r="I403" s="614"/>
      <c r="J403" s="613"/>
      <c r="K403" s="647">
        <v>7</v>
      </c>
      <c r="L403" s="830"/>
      <c r="M403" s="829">
        <f t="shared" si="23"/>
        <v>0</v>
      </c>
    </row>
    <row r="404" spans="1:13">
      <c r="A404" s="611" t="s">
        <v>635</v>
      </c>
      <c r="B404" s="612" t="s">
        <v>694</v>
      </c>
      <c r="C404" s="612"/>
      <c r="D404" s="613"/>
      <c r="E404" s="613"/>
      <c r="F404" s="613"/>
      <c r="G404" s="613"/>
      <c r="H404" s="614" t="s">
        <v>695</v>
      </c>
      <c r="I404" s="614"/>
      <c r="J404" s="613"/>
      <c r="K404" s="647">
        <v>1</v>
      </c>
      <c r="L404" s="830"/>
      <c r="M404" s="829">
        <f t="shared" si="23"/>
        <v>0</v>
      </c>
    </row>
    <row r="405" spans="1:13" ht="13.5" thickBot="1">
      <c r="A405" s="633" t="s">
        <v>635</v>
      </c>
      <c r="B405" s="667" t="s">
        <v>696</v>
      </c>
      <c r="C405" s="667"/>
      <c r="D405" s="635"/>
      <c r="E405" s="635"/>
      <c r="F405" s="635"/>
      <c r="G405" s="635"/>
      <c r="H405" s="636" t="s">
        <v>697</v>
      </c>
      <c r="I405" s="636"/>
      <c r="J405" s="635"/>
      <c r="K405" s="664">
        <v>1</v>
      </c>
      <c r="L405" s="830"/>
      <c r="M405" s="829">
        <f t="shared" si="23"/>
        <v>0</v>
      </c>
    </row>
    <row r="406" spans="1:13" ht="13.5" thickBot="1">
      <c r="A406" s="778"/>
      <c r="B406" s="940"/>
      <c r="C406" s="940"/>
      <c r="D406" s="941"/>
      <c r="E406" s="941"/>
      <c r="F406" s="941"/>
      <c r="G406" s="941"/>
      <c r="H406" s="779" t="s">
        <v>2272</v>
      </c>
      <c r="I406" s="942"/>
      <c r="J406" s="780"/>
      <c r="K406" s="780"/>
      <c r="L406" s="780"/>
      <c r="M406" s="819"/>
    </row>
    <row r="407" spans="1:13">
      <c r="A407" s="685" t="s">
        <v>701</v>
      </c>
      <c r="B407" s="658" t="s">
        <v>702</v>
      </c>
      <c r="C407" s="658"/>
      <c r="D407" s="657">
        <v>2001</v>
      </c>
      <c r="E407" s="657"/>
      <c r="F407" s="657"/>
      <c r="G407" s="657"/>
      <c r="H407" s="683" t="s">
        <v>703</v>
      </c>
      <c r="I407" s="683" t="s">
        <v>704</v>
      </c>
      <c r="J407" s="657" t="s">
        <v>36</v>
      </c>
      <c r="K407" s="668">
        <v>1</v>
      </c>
      <c r="L407" s="1151"/>
      <c r="M407" s="1152">
        <f>ROUND(L407*1.23,2)</f>
        <v>0</v>
      </c>
    </row>
    <row r="408" spans="1:13">
      <c r="A408" s="601"/>
      <c r="B408" s="602" t="s">
        <v>706</v>
      </c>
      <c r="C408" s="602"/>
      <c r="D408" s="603"/>
      <c r="E408" s="603"/>
      <c r="F408" s="603"/>
      <c r="G408" s="603"/>
      <c r="H408" s="604"/>
      <c r="I408" s="604"/>
      <c r="J408" s="603"/>
      <c r="K408" s="620"/>
      <c r="L408" s="1143"/>
      <c r="M408" s="1141"/>
    </row>
    <row r="409" spans="1:13">
      <c r="A409" s="605" t="s">
        <v>701</v>
      </c>
      <c r="B409" s="606" t="s">
        <v>708</v>
      </c>
      <c r="C409" s="606"/>
      <c r="D409" s="607">
        <v>2001</v>
      </c>
      <c r="E409" s="607"/>
      <c r="F409" s="607"/>
      <c r="G409" s="607"/>
      <c r="H409" s="608" t="s">
        <v>709</v>
      </c>
      <c r="I409" s="608" t="s">
        <v>710</v>
      </c>
      <c r="J409" s="607" t="s">
        <v>36</v>
      </c>
      <c r="K409" s="616">
        <v>1</v>
      </c>
      <c r="L409" s="1142"/>
      <c r="M409" s="1139">
        <f>ROUND(L409*1.23,2)</f>
        <v>0</v>
      </c>
    </row>
    <row r="410" spans="1:13">
      <c r="A410" s="609"/>
      <c r="B410" s="610" t="s">
        <v>711</v>
      </c>
      <c r="C410" s="610"/>
      <c r="D410" s="599"/>
      <c r="E410" s="599"/>
      <c r="F410" s="599"/>
      <c r="G410" s="599"/>
      <c r="H410" s="600"/>
      <c r="I410" s="600"/>
      <c r="J410" s="599"/>
      <c r="K410" s="618"/>
      <c r="L410" s="1143"/>
      <c r="M410" s="1141"/>
    </row>
    <row r="411" spans="1:13">
      <c r="A411" s="605" t="s">
        <v>701</v>
      </c>
      <c r="B411" s="606" t="s">
        <v>712</v>
      </c>
      <c r="C411" s="606"/>
      <c r="D411" s="607">
        <v>2001</v>
      </c>
      <c r="E411" s="607"/>
      <c r="F411" s="607"/>
      <c r="G411" s="607"/>
      <c r="H411" s="608" t="s">
        <v>713</v>
      </c>
      <c r="I411" s="608" t="s">
        <v>714</v>
      </c>
      <c r="J411" s="607" t="s">
        <v>36</v>
      </c>
      <c r="K411" s="616">
        <v>1</v>
      </c>
      <c r="L411" s="1142"/>
      <c r="M411" s="1139">
        <f t="shared" ref="M411" si="24">ROUND(L411*1.23,2)</f>
        <v>0</v>
      </c>
    </row>
    <row r="412" spans="1:13">
      <c r="A412" s="601"/>
      <c r="B412" s="602" t="s">
        <v>715</v>
      </c>
      <c r="C412" s="602"/>
      <c r="D412" s="603"/>
      <c r="E412" s="599"/>
      <c r="F412" s="599"/>
      <c r="G412" s="599"/>
      <c r="H412" s="600"/>
      <c r="I412" s="604" t="s">
        <v>716</v>
      </c>
      <c r="J412" s="603"/>
      <c r="K412" s="620"/>
      <c r="L412" s="1143"/>
      <c r="M412" s="1141"/>
    </row>
    <row r="413" spans="1:13">
      <c r="A413" s="605" t="s">
        <v>701</v>
      </c>
      <c r="B413" s="606" t="s">
        <v>717</v>
      </c>
      <c r="C413" s="654"/>
      <c r="D413" s="616">
        <v>2001</v>
      </c>
      <c r="E413" s="616"/>
      <c r="F413" s="616"/>
      <c r="G413" s="616"/>
      <c r="H413" s="608" t="s">
        <v>718</v>
      </c>
      <c r="I413" s="655" t="s">
        <v>710</v>
      </c>
      <c r="J413" s="607" t="s">
        <v>36</v>
      </c>
      <c r="K413" s="616">
        <v>1</v>
      </c>
      <c r="L413" s="1142"/>
      <c r="M413" s="1139">
        <f t="shared" ref="M413" si="25">ROUND(L413*1.23,2)</f>
        <v>0</v>
      </c>
    </row>
    <row r="414" spans="1:13">
      <c r="A414" s="609"/>
      <c r="B414" s="610" t="s">
        <v>719</v>
      </c>
      <c r="C414" s="659"/>
      <c r="D414" s="618"/>
      <c r="E414" s="618"/>
      <c r="F414" s="618"/>
      <c r="G414" s="618"/>
      <c r="H414" s="600"/>
      <c r="I414" s="673"/>
      <c r="J414" s="599"/>
      <c r="K414" s="618"/>
      <c r="L414" s="1143"/>
      <c r="M414" s="1141"/>
    </row>
    <row r="415" spans="1:13">
      <c r="A415" s="605" t="s">
        <v>701</v>
      </c>
      <c r="B415" s="606" t="s">
        <v>720</v>
      </c>
      <c r="C415" s="606"/>
      <c r="D415" s="607">
        <v>2000</v>
      </c>
      <c r="E415" s="607"/>
      <c r="F415" s="607"/>
      <c r="G415" s="607"/>
      <c r="H415" s="608" t="s">
        <v>721</v>
      </c>
      <c r="I415" s="608" t="s">
        <v>557</v>
      </c>
      <c r="J415" s="607" t="s">
        <v>36</v>
      </c>
      <c r="K415" s="616">
        <v>1</v>
      </c>
      <c r="L415" s="1142"/>
      <c r="M415" s="1139">
        <f t="shared" ref="M415" si="26">ROUND(L415*1.23,2)</f>
        <v>0</v>
      </c>
    </row>
    <row r="416" spans="1:13">
      <c r="A416" s="609"/>
      <c r="B416" s="610"/>
      <c r="C416" s="610"/>
      <c r="D416" s="599"/>
      <c r="E416" s="599"/>
      <c r="F416" s="599"/>
      <c r="G416" s="599"/>
      <c r="H416" s="600" t="s">
        <v>723</v>
      </c>
      <c r="I416" s="600" t="s">
        <v>724</v>
      </c>
      <c r="J416" s="599"/>
      <c r="K416" s="618"/>
      <c r="L416" s="1143"/>
      <c r="M416" s="1141"/>
    </row>
    <row r="417" spans="1:13">
      <c r="A417" s="605" t="s">
        <v>701</v>
      </c>
      <c r="B417" s="606" t="s">
        <v>2273</v>
      </c>
      <c r="C417" s="606"/>
      <c r="D417" s="607"/>
      <c r="E417" s="607"/>
      <c r="F417" s="607"/>
      <c r="G417" s="607"/>
      <c r="H417" s="608" t="s">
        <v>726</v>
      </c>
      <c r="I417" s="608"/>
      <c r="J417" s="607"/>
      <c r="K417" s="616">
        <v>1</v>
      </c>
      <c r="L417" s="1154"/>
      <c r="M417" s="1139">
        <f t="shared" ref="M417" si="27">ROUND(L417*1.23,2)</f>
        <v>0</v>
      </c>
    </row>
    <row r="418" spans="1:13">
      <c r="A418" s="609"/>
      <c r="B418" s="610"/>
      <c r="C418" s="610"/>
      <c r="D418" s="599"/>
      <c r="E418" s="599"/>
      <c r="F418" s="599"/>
      <c r="G418" s="599"/>
      <c r="H418" s="600" t="s">
        <v>727</v>
      </c>
      <c r="I418" s="600"/>
      <c r="J418" s="599"/>
      <c r="K418" s="618"/>
      <c r="L418" s="1154"/>
      <c r="M418" s="1141"/>
    </row>
    <row r="419" spans="1:13">
      <c r="A419" s="605" t="s">
        <v>701</v>
      </c>
      <c r="B419" s="686" t="s">
        <v>2274</v>
      </c>
      <c r="C419" s="686"/>
      <c r="D419" s="687"/>
      <c r="E419" s="687"/>
      <c r="F419" s="687"/>
      <c r="G419" s="687"/>
      <c r="H419" s="688" t="s">
        <v>2275</v>
      </c>
      <c r="I419" s="688"/>
      <c r="J419" s="687"/>
      <c r="K419" s="755">
        <v>1</v>
      </c>
      <c r="L419" s="835"/>
      <c r="M419" s="831">
        <f>ROUND(L419*1.23,2)</f>
        <v>0</v>
      </c>
    </row>
    <row r="420" spans="1:13">
      <c r="A420" s="951" t="s">
        <v>701</v>
      </c>
      <c r="B420" s="689" t="s">
        <v>728</v>
      </c>
      <c r="C420" s="689"/>
      <c r="D420" s="690"/>
      <c r="E420" s="690"/>
      <c r="F420" s="690"/>
      <c r="G420" s="690"/>
      <c r="H420" s="691">
        <v>19</v>
      </c>
      <c r="I420" s="691" t="s">
        <v>2276</v>
      </c>
      <c r="J420" s="690" t="s">
        <v>36</v>
      </c>
      <c r="K420" s="692">
        <v>1</v>
      </c>
      <c r="L420" s="1155"/>
      <c r="M420" s="1139">
        <f t="shared" ref="M420" si="28">ROUND(L420*1.23,2)</f>
        <v>0</v>
      </c>
    </row>
    <row r="421" spans="1:13" ht="13.5" thickBot="1">
      <c r="A421" s="952"/>
      <c r="B421" s="689"/>
      <c r="C421" s="689"/>
      <c r="D421" s="690"/>
      <c r="E421" s="690"/>
      <c r="F421" s="690"/>
      <c r="G421" s="690"/>
      <c r="H421" s="691"/>
      <c r="I421" s="691"/>
      <c r="J421" s="690"/>
      <c r="K421" s="692"/>
      <c r="L421" s="1155"/>
      <c r="M421" s="1141"/>
    </row>
    <row r="422" spans="1:13" ht="13.5" thickBot="1">
      <c r="A422" s="953"/>
      <c r="B422" s="693"/>
      <c r="C422" s="693"/>
      <c r="D422" s="694"/>
      <c r="E422" s="694"/>
      <c r="F422" s="694"/>
      <c r="G422" s="694"/>
      <c r="H422" s="789" t="s">
        <v>2277</v>
      </c>
      <c r="I422" s="695"/>
      <c r="J422" s="694"/>
      <c r="K422" s="813"/>
      <c r="L422" s="813"/>
      <c r="M422" s="954"/>
    </row>
    <row r="423" spans="1:13">
      <c r="A423" s="696" t="s">
        <v>729</v>
      </c>
      <c r="B423" s="610" t="s">
        <v>732</v>
      </c>
      <c r="C423" s="610"/>
      <c r="D423" s="599"/>
      <c r="E423" s="599"/>
      <c r="F423" s="599"/>
      <c r="G423" s="599"/>
      <c r="H423" s="600" t="s">
        <v>733</v>
      </c>
      <c r="I423" s="600" t="s">
        <v>2278</v>
      </c>
      <c r="J423" s="599" t="s">
        <v>734</v>
      </c>
      <c r="K423" s="618">
        <v>1</v>
      </c>
      <c r="L423" s="830"/>
      <c r="M423" s="831">
        <f>ROUND(L423*1.23,2)</f>
        <v>0</v>
      </c>
    </row>
    <row r="424" spans="1:13" ht="26">
      <c r="A424" s="697" t="s">
        <v>729</v>
      </c>
      <c r="B424" s="698" t="s">
        <v>2279</v>
      </c>
      <c r="C424" s="698"/>
      <c r="D424" s="699"/>
      <c r="E424" s="699"/>
      <c r="F424" s="699"/>
      <c r="G424" s="699"/>
      <c r="H424" s="608" t="s">
        <v>738</v>
      </c>
      <c r="I424" s="608" t="s">
        <v>739</v>
      </c>
      <c r="J424" s="699" t="s">
        <v>36</v>
      </c>
      <c r="K424" s="700">
        <v>1</v>
      </c>
      <c r="L424" s="830"/>
      <c r="M424" s="821">
        <f>ROUND(L424*1.23,2)</f>
        <v>0</v>
      </c>
    </row>
    <row r="425" spans="1:13">
      <c r="A425" s="611" t="s">
        <v>729</v>
      </c>
      <c r="B425" s="612" t="s">
        <v>740</v>
      </c>
      <c r="C425" s="612"/>
      <c r="D425" s="613"/>
      <c r="E425" s="613"/>
      <c r="F425" s="613"/>
      <c r="G425" s="613"/>
      <c r="H425" s="614" t="s">
        <v>2280</v>
      </c>
      <c r="I425" s="614" t="s">
        <v>2281</v>
      </c>
      <c r="J425" s="613" t="s">
        <v>43</v>
      </c>
      <c r="K425" s="647">
        <v>1</v>
      </c>
      <c r="L425" s="830"/>
      <c r="M425" s="821">
        <f t="shared" ref="M425:M430" si="29">ROUND(L425*1.23,2)</f>
        <v>0</v>
      </c>
    </row>
    <row r="426" spans="1:13">
      <c r="A426" s="611" t="s">
        <v>729</v>
      </c>
      <c r="B426" s="612" t="s">
        <v>2282</v>
      </c>
      <c r="C426" s="612"/>
      <c r="D426" s="613"/>
      <c r="E426" s="607"/>
      <c r="F426" s="607"/>
      <c r="G426" s="607"/>
      <c r="H426" s="608" t="s">
        <v>2283</v>
      </c>
      <c r="I426" s="608"/>
      <c r="J426" s="607"/>
      <c r="K426" s="616">
        <v>1</v>
      </c>
      <c r="L426" s="830"/>
      <c r="M426" s="821">
        <f t="shared" si="29"/>
        <v>0</v>
      </c>
    </row>
    <row r="427" spans="1:13">
      <c r="A427" s="611" t="s">
        <v>729</v>
      </c>
      <c r="B427" s="602" t="s">
        <v>2284</v>
      </c>
      <c r="C427" s="777"/>
      <c r="D427" s="938"/>
      <c r="E427" s="938"/>
      <c r="F427" s="938"/>
      <c r="G427" s="938"/>
      <c r="H427" s="688" t="s">
        <v>2285</v>
      </c>
      <c r="I427" s="688" t="s">
        <v>2286</v>
      </c>
      <c r="J427" s="687"/>
      <c r="K427" s="755">
        <v>1</v>
      </c>
      <c r="L427" s="835"/>
      <c r="M427" s="821">
        <f t="shared" si="29"/>
        <v>0</v>
      </c>
    </row>
    <row r="428" spans="1:13">
      <c r="A428" s="611" t="s">
        <v>729</v>
      </c>
      <c r="B428" s="602" t="s">
        <v>2287</v>
      </c>
      <c r="C428" s="777"/>
      <c r="D428" s="938"/>
      <c r="E428" s="938"/>
      <c r="F428" s="938"/>
      <c r="G428" s="938"/>
      <c r="H428" s="688" t="s">
        <v>2285</v>
      </c>
      <c r="I428" s="688" t="s">
        <v>2286</v>
      </c>
      <c r="J428" s="687"/>
      <c r="K428" s="755">
        <v>1</v>
      </c>
      <c r="L428" s="835"/>
      <c r="M428" s="821">
        <f t="shared" si="29"/>
        <v>0</v>
      </c>
    </row>
    <row r="429" spans="1:13">
      <c r="A429" s="617"/>
      <c r="B429" s="627" t="s">
        <v>152</v>
      </c>
      <c r="C429" s="1005"/>
      <c r="D429" s="938"/>
      <c r="E429" s="938"/>
      <c r="F429" s="938"/>
      <c r="G429" s="938"/>
      <c r="H429" s="701"/>
      <c r="I429" s="701"/>
      <c r="J429" s="702"/>
      <c r="K429" s="775"/>
      <c r="L429" s="835"/>
      <c r="M429" s="821">
        <f t="shared" si="29"/>
        <v>0</v>
      </c>
    </row>
    <row r="430" spans="1:13" ht="13.5" thickBot="1">
      <c r="A430" s="605" t="s">
        <v>729</v>
      </c>
      <c r="B430" s="610" t="s">
        <v>2288</v>
      </c>
      <c r="C430" s="777"/>
      <c r="D430" s="938"/>
      <c r="E430" s="938"/>
      <c r="F430" s="938"/>
      <c r="G430" s="938"/>
      <c r="H430" s="703" t="s">
        <v>2289</v>
      </c>
      <c r="I430" s="703" t="s">
        <v>2286</v>
      </c>
      <c r="J430" s="704"/>
      <c r="K430" s="753">
        <v>11</v>
      </c>
      <c r="L430" s="835"/>
      <c r="M430" s="821">
        <f t="shared" si="29"/>
        <v>0</v>
      </c>
    </row>
    <row r="431" spans="1:13" ht="13.5" thickBot="1">
      <c r="A431" s="955"/>
      <c r="B431" s="790"/>
      <c r="C431" s="790"/>
      <c r="D431" s="791"/>
      <c r="E431" s="791"/>
      <c r="F431" s="791"/>
      <c r="G431" s="791"/>
      <c r="H431" s="792" t="s">
        <v>2272</v>
      </c>
      <c r="I431" s="792"/>
      <c r="J431" s="791"/>
      <c r="K431" s="791"/>
      <c r="L431" s="791"/>
      <c r="M431" s="956"/>
    </row>
    <row r="432" spans="1:13">
      <c r="A432" s="893"/>
      <c r="B432" s="871" t="s">
        <v>152</v>
      </c>
      <c r="C432" s="1006"/>
      <c r="D432" s="894"/>
      <c r="E432" s="1016"/>
      <c r="F432" s="1016"/>
      <c r="G432" s="1016"/>
      <c r="H432" s="895"/>
      <c r="I432" s="896"/>
      <c r="J432" s="897"/>
      <c r="K432" s="898"/>
      <c r="L432" s="891"/>
      <c r="M432" s="899"/>
    </row>
    <row r="433" spans="1:13">
      <c r="A433" s="611" t="s">
        <v>701</v>
      </c>
      <c r="B433" s="612" t="s">
        <v>2290</v>
      </c>
      <c r="C433" s="612"/>
      <c r="D433" s="613"/>
      <c r="E433" s="603"/>
      <c r="F433" s="603"/>
      <c r="G433" s="603"/>
      <c r="H433" s="604">
        <v>111</v>
      </c>
      <c r="I433" s="604"/>
      <c r="J433" s="603"/>
      <c r="K433" s="620">
        <v>3</v>
      </c>
      <c r="L433" s="830"/>
      <c r="M433" s="821">
        <f>ROUND(L433*1.23,2)</f>
        <v>0</v>
      </c>
    </row>
    <row r="434" spans="1:13">
      <c r="A434" s="611" t="s">
        <v>701</v>
      </c>
      <c r="B434" s="612" t="s">
        <v>752</v>
      </c>
      <c r="C434" s="612"/>
      <c r="D434" s="613"/>
      <c r="E434" s="613"/>
      <c r="F434" s="613"/>
      <c r="G434" s="613"/>
      <c r="H434" s="614" t="s">
        <v>753</v>
      </c>
      <c r="I434" s="614"/>
      <c r="J434" s="613"/>
      <c r="K434" s="647">
        <v>1</v>
      </c>
      <c r="L434" s="830"/>
      <c r="M434" s="821">
        <f t="shared" ref="M434:M468" si="30">ROUND(L434*1.23,2)</f>
        <v>0</v>
      </c>
    </row>
    <row r="435" spans="1:13">
      <c r="A435" s="611" t="s">
        <v>701</v>
      </c>
      <c r="B435" s="612" t="s">
        <v>754</v>
      </c>
      <c r="C435" s="612"/>
      <c r="D435" s="613"/>
      <c r="E435" s="613"/>
      <c r="F435" s="613"/>
      <c r="G435" s="613"/>
      <c r="H435" s="614">
        <v>117</v>
      </c>
      <c r="I435" s="614"/>
      <c r="J435" s="613"/>
      <c r="K435" s="647">
        <v>1</v>
      </c>
      <c r="L435" s="830"/>
      <c r="M435" s="821">
        <f t="shared" si="30"/>
        <v>0</v>
      </c>
    </row>
    <row r="436" spans="1:13">
      <c r="A436" s="611" t="s">
        <v>701</v>
      </c>
      <c r="B436" s="612" t="s">
        <v>755</v>
      </c>
      <c r="C436" s="612"/>
      <c r="D436" s="613"/>
      <c r="E436" s="613"/>
      <c r="F436" s="613"/>
      <c r="G436" s="613"/>
      <c r="H436" s="614" t="s">
        <v>756</v>
      </c>
      <c r="I436" s="614"/>
      <c r="J436" s="613"/>
      <c r="K436" s="647">
        <v>2</v>
      </c>
      <c r="L436" s="830"/>
      <c r="M436" s="821">
        <f t="shared" si="30"/>
        <v>0</v>
      </c>
    </row>
    <row r="437" spans="1:13">
      <c r="A437" s="611" t="s">
        <v>701</v>
      </c>
      <c r="B437" s="612" t="s">
        <v>757</v>
      </c>
      <c r="C437" s="612"/>
      <c r="D437" s="613"/>
      <c r="E437" s="613"/>
      <c r="F437" s="613"/>
      <c r="G437" s="613"/>
      <c r="H437" s="614">
        <v>21</v>
      </c>
      <c r="I437" s="614"/>
      <c r="J437" s="613"/>
      <c r="K437" s="647">
        <v>1</v>
      </c>
      <c r="L437" s="830"/>
      <c r="M437" s="821">
        <f t="shared" si="30"/>
        <v>0</v>
      </c>
    </row>
    <row r="438" spans="1:13">
      <c r="A438" s="611" t="s">
        <v>701</v>
      </c>
      <c r="B438" s="612" t="s">
        <v>765</v>
      </c>
      <c r="C438" s="612"/>
      <c r="D438" s="613"/>
      <c r="E438" s="613"/>
      <c r="F438" s="613"/>
      <c r="G438" s="613"/>
      <c r="H438" s="614" t="s">
        <v>766</v>
      </c>
      <c r="I438" s="614"/>
      <c r="J438" s="613"/>
      <c r="K438" s="647">
        <v>1</v>
      </c>
      <c r="L438" s="830"/>
      <c r="M438" s="821">
        <f t="shared" si="30"/>
        <v>0</v>
      </c>
    </row>
    <row r="439" spans="1:13">
      <c r="A439" s="611" t="s">
        <v>701</v>
      </c>
      <c r="B439" s="612" t="s">
        <v>767</v>
      </c>
      <c r="C439" s="612"/>
      <c r="D439" s="613"/>
      <c r="E439" s="613"/>
      <c r="F439" s="613"/>
      <c r="G439" s="613"/>
      <c r="H439" s="614" t="s">
        <v>768</v>
      </c>
      <c r="I439" s="614"/>
      <c r="J439" s="613"/>
      <c r="K439" s="647">
        <v>1</v>
      </c>
      <c r="L439" s="830"/>
      <c r="M439" s="821">
        <f t="shared" si="30"/>
        <v>0</v>
      </c>
    </row>
    <row r="440" spans="1:13">
      <c r="A440" s="611" t="s">
        <v>701</v>
      </c>
      <c r="B440" s="612" t="s">
        <v>769</v>
      </c>
      <c r="C440" s="612"/>
      <c r="D440" s="613"/>
      <c r="E440" s="613"/>
      <c r="F440" s="613"/>
      <c r="G440" s="613"/>
      <c r="H440" s="614" t="s">
        <v>770</v>
      </c>
      <c r="I440" s="614"/>
      <c r="J440" s="613"/>
      <c r="K440" s="647">
        <v>1</v>
      </c>
      <c r="L440" s="830"/>
      <c r="M440" s="821">
        <f t="shared" si="30"/>
        <v>0</v>
      </c>
    </row>
    <row r="441" spans="1:13">
      <c r="A441" s="611" t="s">
        <v>701</v>
      </c>
      <c r="B441" s="612" t="s">
        <v>769</v>
      </c>
      <c r="C441" s="612"/>
      <c r="D441" s="613"/>
      <c r="E441" s="613"/>
      <c r="F441" s="613"/>
      <c r="G441" s="613"/>
      <c r="H441" s="614" t="s">
        <v>771</v>
      </c>
      <c r="I441" s="614"/>
      <c r="J441" s="613"/>
      <c r="K441" s="647">
        <v>1</v>
      </c>
      <c r="L441" s="830"/>
      <c r="M441" s="821">
        <f t="shared" si="30"/>
        <v>0</v>
      </c>
    </row>
    <row r="442" spans="1:13">
      <c r="A442" s="611" t="s">
        <v>701</v>
      </c>
      <c r="B442" s="612" t="s">
        <v>772</v>
      </c>
      <c r="C442" s="612"/>
      <c r="D442" s="613"/>
      <c r="E442" s="613"/>
      <c r="F442" s="613"/>
      <c r="G442" s="613"/>
      <c r="H442" s="614" t="s">
        <v>773</v>
      </c>
      <c r="I442" s="614"/>
      <c r="J442" s="613"/>
      <c r="K442" s="647">
        <v>1</v>
      </c>
      <c r="L442" s="830"/>
      <c r="M442" s="821">
        <f t="shared" si="30"/>
        <v>0</v>
      </c>
    </row>
    <row r="443" spans="1:13">
      <c r="A443" s="611" t="s">
        <v>701</v>
      </c>
      <c r="B443" s="612" t="s">
        <v>774</v>
      </c>
      <c r="C443" s="612"/>
      <c r="D443" s="613"/>
      <c r="E443" s="613"/>
      <c r="F443" s="613"/>
      <c r="G443" s="613"/>
      <c r="H443" s="614" t="s">
        <v>775</v>
      </c>
      <c r="I443" s="614"/>
      <c r="J443" s="613"/>
      <c r="K443" s="647">
        <v>1</v>
      </c>
      <c r="L443" s="830"/>
      <c r="M443" s="821">
        <f t="shared" si="30"/>
        <v>0</v>
      </c>
    </row>
    <row r="444" spans="1:13">
      <c r="A444" s="611" t="s">
        <v>701</v>
      </c>
      <c r="B444" s="612" t="s">
        <v>776</v>
      </c>
      <c r="C444" s="612"/>
      <c r="D444" s="613"/>
      <c r="E444" s="613"/>
      <c r="F444" s="613"/>
      <c r="G444" s="613"/>
      <c r="H444" s="614" t="s">
        <v>777</v>
      </c>
      <c r="I444" s="614"/>
      <c r="J444" s="613"/>
      <c r="K444" s="647">
        <v>3</v>
      </c>
      <c r="L444" s="830"/>
      <c r="M444" s="821">
        <f t="shared" si="30"/>
        <v>0</v>
      </c>
    </row>
    <row r="445" spans="1:13">
      <c r="A445" s="611" t="s">
        <v>701</v>
      </c>
      <c r="B445" s="612" t="s">
        <v>2291</v>
      </c>
      <c r="C445" s="612"/>
      <c r="D445" s="613"/>
      <c r="E445" s="613"/>
      <c r="F445" s="613"/>
      <c r="G445" s="613"/>
      <c r="H445" s="614" t="s">
        <v>781</v>
      </c>
      <c r="I445" s="614"/>
      <c r="J445" s="613"/>
      <c r="K445" s="647">
        <v>4</v>
      </c>
      <c r="L445" s="830"/>
      <c r="M445" s="821">
        <f t="shared" si="30"/>
        <v>0</v>
      </c>
    </row>
    <row r="446" spans="1:13" ht="26">
      <c r="A446" s="611" t="s">
        <v>701</v>
      </c>
      <c r="B446" s="612" t="s">
        <v>784</v>
      </c>
      <c r="C446" s="612"/>
      <c r="D446" s="613"/>
      <c r="E446" s="613"/>
      <c r="F446" s="613"/>
      <c r="G446" s="613"/>
      <c r="H446" s="614" t="s">
        <v>785</v>
      </c>
      <c r="I446" s="614"/>
      <c r="J446" s="613"/>
      <c r="K446" s="647">
        <v>3</v>
      </c>
      <c r="L446" s="830"/>
      <c r="M446" s="821">
        <f t="shared" si="30"/>
        <v>0</v>
      </c>
    </row>
    <row r="447" spans="1:13">
      <c r="A447" s="611" t="s">
        <v>701</v>
      </c>
      <c r="B447" s="612" t="s">
        <v>786</v>
      </c>
      <c r="C447" s="612"/>
      <c r="D447" s="613"/>
      <c r="E447" s="613"/>
      <c r="F447" s="613"/>
      <c r="G447" s="613"/>
      <c r="H447" s="614" t="s">
        <v>787</v>
      </c>
      <c r="I447" s="614"/>
      <c r="J447" s="613"/>
      <c r="K447" s="647">
        <v>5</v>
      </c>
      <c r="L447" s="830"/>
      <c r="M447" s="821">
        <f t="shared" si="30"/>
        <v>0</v>
      </c>
    </row>
    <row r="448" spans="1:13">
      <c r="A448" s="611" t="s">
        <v>701</v>
      </c>
      <c r="B448" s="612" t="s">
        <v>187</v>
      </c>
      <c r="C448" s="612"/>
      <c r="D448" s="613"/>
      <c r="E448" s="613"/>
      <c r="F448" s="613"/>
      <c r="G448" s="613"/>
      <c r="H448" s="614"/>
      <c r="I448" s="614"/>
      <c r="J448" s="613"/>
      <c r="K448" s="647">
        <v>1</v>
      </c>
      <c r="L448" s="830"/>
      <c r="M448" s="821">
        <f t="shared" si="30"/>
        <v>0</v>
      </c>
    </row>
    <row r="449" spans="1:13">
      <c r="A449" s="611" t="s">
        <v>701</v>
      </c>
      <c r="B449" s="612" t="s">
        <v>2292</v>
      </c>
      <c r="C449" s="606"/>
      <c r="D449" s="607"/>
      <c r="E449" s="607"/>
      <c r="F449" s="607"/>
      <c r="G449" s="607"/>
      <c r="H449" s="608" t="s">
        <v>2293</v>
      </c>
      <c r="I449" s="608"/>
      <c r="J449" s="607"/>
      <c r="K449" s="616">
        <v>5</v>
      </c>
      <c r="L449" s="830"/>
      <c r="M449" s="821">
        <f t="shared" si="30"/>
        <v>0</v>
      </c>
    </row>
    <row r="450" spans="1:13" ht="26">
      <c r="A450" s="611" t="s">
        <v>701</v>
      </c>
      <c r="B450" s="612" t="s">
        <v>2294</v>
      </c>
      <c r="C450" s="612"/>
      <c r="D450" s="613"/>
      <c r="E450" s="613"/>
      <c r="F450" s="613"/>
      <c r="G450" s="613"/>
      <c r="H450" s="614" t="s">
        <v>2295</v>
      </c>
      <c r="I450" s="614"/>
      <c r="J450" s="613"/>
      <c r="K450" s="647">
        <v>10</v>
      </c>
      <c r="L450" s="830"/>
      <c r="M450" s="821">
        <f t="shared" si="30"/>
        <v>0</v>
      </c>
    </row>
    <row r="451" spans="1:13">
      <c r="A451" s="611" t="s">
        <v>701</v>
      </c>
      <c r="B451" s="612" t="s">
        <v>790</v>
      </c>
      <c r="C451" s="612"/>
      <c r="D451" s="613"/>
      <c r="E451" s="613"/>
      <c r="F451" s="613"/>
      <c r="G451" s="613"/>
      <c r="H451" s="614" t="s">
        <v>791</v>
      </c>
      <c r="I451" s="614"/>
      <c r="J451" s="613"/>
      <c r="K451" s="647">
        <v>3</v>
      </c>
      <c r="L451" s="830"/>
      <c r="M451" s="821">
        <f t="shared" si="30"/>
        <v>0</v>
      </c>
    </row>
    <row r="452" spans="1:13" ht="13.5" thickBot="1">
      <c r="A452" s="605" t="s">
        <v>793</v>
      </c>
      <c r="B452" s="606" t="s">
        <v>794</v>
      </c>
      <c r="C452" s="606"/>
      <c r="D452" s="607"/>
      <c r="E452" s="607"/>
      <c r="F452" s="607"/>
      <c r="G452" s="607"/>
      <c r="H452" s="608" t="s">
        <v>795</v>
      </c>
      <c r="I452" s="608"/>
      <c r="J452" s="607"/>
      <c r="K452" s="616">
        <v>1</v>
      </c>
      <c r="L452" s="830"/>
      <c r="M452" s="821">
        <f t="shared" si="30"/>
        <v>0</v>
      </c>
    </row>
    <row r="453" spans="1:13" ht="13.5" thickBot="1">
      <c r="A453" s="786"/>
      <c r="B453" s="781"/>
      <c r="C453" s="781"/>
      <c r="D453" s="787"/>
      <c r="E453" s="787"/>
      <c r="F453" s="787"/>
      <c r="G453" s="787"/>
      <c r="H453" s="779" t="s">
        <v>2296</v>
      </c>
      <c r="I453" s="779"/>
      <c r="J453" s="787"/>
      <c r="K453" s="787"/>
      <c r="L453" s="787"/>
      <c r="M453" s="901"/>
    </row>
    <row r="454" spans="1:13">
      <c r="A454" s="685" t="s">
        <v>798</v>
      </c>
      <c r="B454" s="658" t="s">
        <v>799</v>
      </c>
      <c r="C454" s="658"/>
      <c r="D454" s="657">
        <v>2004</v>
      </c>
      <c r="E454" s="657"/>
      <c r="F454" s="657"/>
      <c r="G454" s="657"/>
      <c r="H454" s="683" t="s">
        <v>800</v>
      </c>
      <c r="I454" s="683" t="s">
        <v>801</v>
      </c>
      <c r="J454" s="657" t="s">
        <v>36</v>
      </c>
      <c r="K454" s="668">
        <v>1</v>
      </c>
      <c r="L454" s="1151"/>
      <c r="M454" s="1152">
        <f t="shared" si="30"/>
        <v>0</v>
      </c>
    </row>
    <row r="455" spans="1:13">
      <c r="A455" s="609"/>
      <c r="B455" s="610" t="s">
        <v>803</v>
      </c>
      <c r="C455" s="610"/>
      <c r="D455" s="599"/>
      <c r="E455" s="599"/>
      <c r="F455" s="599"/>
      <c r="G455" s="599"/>
      <c r="H455" s="600"/>
      <c r="I455" s="600"/>
      <c r="J455" s="599"/>
      <c r="K455" s="618"/>
      <c r="L455" s="1143"/>
      <c r="M455" s="1141"/>
    </row>
    <row r="456" spans="1:13">
      <c r="A456" s="605" t="s">
        <v>798</v>
      </c>
      <c r="B456" s="606" t="s">
        <v>799</v>
      </c>
      <c r="C456" s="606"/>
      <c r="D456" s="607"/>
      <c r="E456" s="607"/>
      <c r="F456" s="607"/>
      <c r="G456" s="607"/>
      <c r="H456" s="608" t="s">
        <v>804</v>
      </c>
      <c r="I456" s="608" t="s">
        <v>805</v>
      </c>
      <c r="J456" s="607" t="s">
        <v>36</v>
      </c>
      <c r="K456" s="616">
        <v>1</v>
      </c>
      <c r="L456" s="1142"/>
      <c r="M456" s="1140">
        <f t="shared" si="30"/>
        <v>0</v>
      </c>
    </row>
    <row r="457" spans="1:13">
      <c r="A457" s="609"/>
      <c r="B457" s="610" t="s">
        <v>806</v>
      </c>
      <c r="C457" s="610"/>
      <c r="D457" s="599"/>
      <c r="E457" s="599"/>
      <c r="F457" s="599"/>
      <c r="G457" s="599"/>
      <c r="H457" s="600"/>
      <c r="I457" s="600"/>
      <c r="J457" s="599"/>
      <c r="K457" s="618"/>
      <c r="L457" s="1143"/>
      <c r="M457" s="1141"/>
    </row>
    <row r="458" spans="1:13">
      <c r="A458" s="615" t="s">
        <v>798</v>
      </c>
      <c r="B458" s="606" t="s">
        <v>807</v>
      </c>
      <c r="C458" s="718"/>
      <c r="D458" s="705">
        <v>2000</v>
      </c>
      <c r="E458" s="705"/>
      <c r="F458" s="705"/>
      <c r="G458" s="705"/>
      <c r="H458" s="608" t="s">
        <v>808</v>
      </c>
      <c r="I458" s="608" t="s">
        <v>809</v>
      </c>
      <c r="J458" s="607" t="s">
        <v>36</v>
      </c>
      <c r="K458" s="616">
        <v>1</v>
      </c>
      <c r="L458" s="1142"/>
      <c r="M458" s="1140">
        <f t="shared" si="30"/>
        <v>0</v>
      </c>
    </row>
    <row r="459" spans="1:13">
      <c r="A459" s="617"/>
      <c r="B459" s="602" t="s">
        <v>810</v>
      </c>
      <c r="C459" s="719"/>
      <c r="D459" s="706"/>
      <c r="E459" s="706"/>
      <c r="F459" s="706"/>
      <c r="G459" s="706"/>
      <c r="H459" s="600"/>
      <c r="I459" s="600"/>
      <c r="J459" s="599"/>
      <c r="K459" s="618"/>
      <c r="L459" s="1143"/>
      <c r="M459" s="1141"/>
    </row>
    <row r="460" spans="1:13">
      <c r="A460" s="605" t="s">
        <v>798</v>
      </c>
      <c r="B460" s="610" t="s">
        <v>811</v>
      </c>
      <c r="C460" s="610"/>
      <c r="D460" s="607">
        <v>2012</v>
      </c>
      <c r="E460" s="607"/>
      <c r="F460" s="607"/>
      <c r="G460" s="607"/>
      <c r="H460" s="608" t="s">
        <v>812</v>
      </c>
      <c r="I460" s="608" t="s">
        <v>386</v>
      </c>
      <c r="J460" s="607" t="s">
        <v>43</v>
      </c>
      <c r="K460" s="616">
        <v>1</v>
      </c>
      <c r="L460" s="1142"/>
      <c r="M460" s="1140">
        <f t="shared" si="30"/>
        <v>0</v>
      </c>
    </row>
    <row r="461" spans="1:13">
      <c r="A461" s="609"/>
      <c r="B461" s="610" t="s">
        <v>813</v>
      </c>
      <c r="C461" s="610"/>
      <c r="D461" s="599"/>
      <c r="E461" s="599"/>
      <c r="F461" s="599"/>
      <c r="G461" s="599"/>
      <c r="H461" s="600"/>
      <c r="I461" s="600" t="s">
        <v>814</v>
      </c>
      <c r="J461" s="599"/>
      <c r="K461" s="618"/>
      <c r="L461" s="1143"/>
      <c r="M461" s="1141"/>
    </row>
    <row r="462" spans="1:13">
      <c r="A462" s="605" t="s">
        <v>798</v>
      </c>
      <c r="B462" s="606" t="s">
        <v>815</v>
      </c>
      <c r="C462" s="606"/>
      <c r="D462" s="607"/>
      <c r="E462" s="607"/>
      <c r="F462" s="607"/>
      <c r="G462" s="607"/>
      <c r="H462" s="608" t="s">
        <v>816</v>
      </c>
      <c r="I462" s="608" t="s">
        <v>56</v>
      </c>
      <c r="J462" s="607" t="s">
        <v>43</v>
      </c>
      <c r="K462" s="616">
        <v>1</v>
      </c>
      <c r="L462" s="1142"/>
      <c r="M462" s="1140">
        <f t="shared" si="30"/>
        <v>0</v>
      </c>
    </row>
    <row r="463" spans="1:13">
      <c r="A463" s="601"/>
      <c r="B463" s="602"/>
      <c r="C463" s="602"/>
      <c r="D463" s="603"/>
      <c r="E463" s="603"/>
      <c r="F463" s="603"/>
      <c r="G463" s="603"/>
      <c r="H463" s="604"/>
      <c r="I463" s="604" t="s">
        <v>818</v>
      </c>
      <c r="J463" s="603"/>
      <c r="K463" s="620"/>
      <c r="L463" s="1143"/>
      <c r="M463" s="1141"/>
    </row>
    <row r="464" spans="1:13">
      <c r="A464" s="605" t="s">
        <v>798</v>
      </c>
      <c r="B464" s="606" t="s">
        <v>819</v>
      </c>
      <c r="C464" s="606"/>
      <c r="D464" s="613"/>
      <c r="E464" s="607"/>
      <c r="F464" s="607"/>
      <c r="G464" s="607"/>
      <c r="H464" s="608" t="s">
        <v>820</v>
      </c>
      <c r="I464" s="608" t="s">
        <v>130</v>
      </c>
      <c r="J464" s="607" t="s">
        <v>43</v>
      </c>
      <c r="K464" s="616">
        <v>1</v>
      </c>
      <c r="L464" s="1142"/>
      <c r="M464" s="1140">
        <f t="shared" si="30"/>
        <v>0</v>
      </c>
    </row>
    <row r="465" spans="1:13">
      <c r="A465" s="609"/>
      <c r="B465" s="602" t="s">
        <v>822</v>
      </c>
      <c r="C465" s="610"/>
      <c r="D465" s="607"/>
      <c r="E465" s="599"/>
      <c r="F465" s="599"/>
      <c r="G465" s="599"/>
      <c r="H465" s="604"/>
      <c r="I465" s="604"/>
      <c r="J465" s="603"/>
      <c r="K465" s="620">
        <v>1</v>
      </c>
      <c r="L465" s="1143"/>
      <c r="M465" s="1141"/>
    </row>
    <row r="466" spans="1:13">
      <c r="A466" s="605" t="s">
        <v>798</v>
      </c>
      <c r="B466" s="606" t="s">
        <v>823</v>
      </c>
      <c r="C466" s="606"/>
      <c r="D466" s="607">
        <v>2012</v>
      </c>
      <c r="E466" s="607"/>
      <c r="F466" s="607"/>
      <c r="G466" s="607"/>
      <c r="H466" s="608" t="s">
        <v>824</v>
      </c>
      <c r="I466" s="608" t="s">
        <v>2297</v>
      </c>
      <c r="J466" s="607" t="s">
        <v>242</v>
      </c>
      <c r="K466" s="616">
        <v>1</v>
      </c>
      <c r="L466" s="1142"/>
      <c r="M466" s="1140">
        <f t="shared" si="30"/>
        <v>0</v>
      </c>
    </row>
    <row r="467" spans="1:13">
      <c r="A467" s="601"/>
      <c r="B467" s="602" t="s">
        <v>827</v>
      </c>
      <c r="C467" s="602"/>
      <c r="D467" s="603"/>
      <c r="E467" s="603"/>
      <c r="F467" s="603"/>
      <c r="G467" s="603"/>
      <c r="H467" s="604"/>
      <c r="I467" s="604" t="s">
        <v>2298</v>
      </c>
      <c r="J467" s="603" t="s">
        <v>242</v>
      </c>
      <c r="K467" s="620"/>
      <c r="L467" s="1143"/>
      <c r="M467" s="1141"/>
    </row>
    <row r="468" spans="1:13">
      <c r="A468" s="605" t="s">
        <v>798</v>
      </c>
      <c r="B468" s="606" t="s">
        <v>2299</v>
      </c>
      <c r="C468" s="606"/>
      <c r="D468" s="607"/>
      <c r="E468" s="607"/>
      <c r="F468" s="607"/>
      <c r="G468" s="607"/>
      <c r="H468" s="608" t="s">
        <v>824</v>
      </c>
      <c r="I468" s="608" t="s">
        <v>2300</v>
      </c>
      <c r="J468" s="607" t="s">
        <v>2301</v>
      </c>
      <c r="K468" s="616">
        <v>1</v>
      </c>
      <c r="L468" s="1142"/>
      <c r="M468" s="1140">
        <f t="shared" si="30"/>
        <v>0</v>
      </c>
    </row>
    <row r="469" spans="1:13">
      <c r="A469" s="601"/>
      <c r="B469" s="602"/>
      <c r="C469" s="602"/>
      <c r="D469" s="603"/>
      <c r="E469" s="603"/>
      <c r="F469" s="603"/>
      <c r="G469" s="603"/>
      <c r="H469" s="604"/>
      <c r="I469" s="604" t="s">
        <v>2302</v>
      </c>
      <c r="J469" s="603" t="s">
        <v>2301</v>
      </c>
      <c r="K469" s="620"/>
      <c r="L469" s="1143"/>
      <c r="M469" s="1141"/>
    </row>
    <row r="470" spans="1:13" ht="26">
      <c r="A470" s="611" t="s">
        <v>798</v>
      </c>
      <c r="B470" s="612" t="s">
        <v>829</v>
      </c>
      <c r="C470" s="612"/>
      <c r="D470" s="613"/>
      <c r="E470" s="613"/>
      <c r="F470" s="613"/>
      <c r="G470" s="613"/>
      <c r="H470" s="614" t="s">
        <v>830</v>
      </c>
      <c r="I470" s="614" t="s">
        <v>739</v>
      </c>
      <c r="J470" s="613"/>
      <c r="K470" s="647">
        <v>1</v>
      </c>
      <c r="L470" s="830"/>
      <c r="M470" s="821">
        <f>ROUND(L470*1.23,2)</f>
        <v>0</v>
      </c>
    </row>
    <row r="471" spans="1:13">
      <c r="A471" s="611" t="s">
        <v>798</v>
      </c>
      <c r="B471" s="641" t="s">
        <v>730</v>
      </c>
      <c r="C471" s="641"/>
      <c r="D471" s="650"/>
      <c r="E471" s="650"/>
      <c r="F471" s="650"/>
      <c r="G471" s="650"/>
      <c r="H471" s="651" t="s">
        <v>731</v>
      </c>
      <c r="I471" s="886" t="s">
        <v>814</v>
      </c>
      <c r="J471" s="650"/>
      <c r="K471" s="652"/>
      <c r="L471" s="823"/>
      <c r="M471" s="821">
        <f t="shared" ref="M471:M483" si="31">ROUND(L471*1.23,2)</f>
        <v>0</v>
      </c>
    </row>
    <row r="472" spans="1:13">
      <c r="A472" s="611" t="s">
        <v>839</v>
      </c>
      <c r="B472" s="641" t="s">
        <v>730</v>
      </c>
      <c r="C472" s="641"/>
      <c r="D472" s="650">
        <v>2012</v>
      </c>
      <c r="E472" s="650"/>
      <c r="F472" s="650"/>
      <c r="G472" s="650"/>
      <c r="H472" s="651" t="s">
        <v>731</v>
      </c>
      <c r="I472" s="886" t="s">
        <v>386</v>
      </c>
      <c r="J472" s="650" t="s">
        <v>43</v>
      </c>
      <c r="K472" s="652">
        <v>1</v>
      </c>
      <c r="L472" s="823"/>
      <c r="M472" s="821">
        <f t="shared" si="31"/>
        <v>0</v>
      </c>
    </row>
    <row r="473" spans="1:13">
      <c r="A473" s="893"/>
      <c r="B473" s="871" t="s">
        <v>152</v>
      </c>
      <c r="C473" s="871"/>
      <c r="D473" s="870"/>
      <c r="E473" s="870"/>
      <c r="F473" s="870"/>
      <c r="G473" s="870"/>
      <c r="H473" s="872"/>
      <c r="I473" s="900"/>
      <c r="J473" s="870"/>
      <c r="K473" s="874"/>
      <c r="L473" s="891"/>
      <c r="M473" s="876"/>
    </row>
    <row r="474" spans="1:13">
      <c r="A474" s="605" t="s">
        <v>798</v>
      </c>
      <c r="B474" s="602" t="s">
        <v>835</v>
      </c>
      <c r="C474" s="602"/>
      <c r="D474" s="603"/>
      <c r="E474" s="603"/>
      <c r="F474" s="603"/>
      <c r="G474" s="603"/>
      <c r="H474" s="604" t="s">
        <v>836</v>
      </c>
      <c r="I474" s="604"/>
      <c r="J474" s="603"/>
      <c r="K474" s="620">
        <v>1</v>
      </c>
      <c r="L474" s="830"/>
      <c r="M474" s="821">
        <f t="shared" si="31"/>
        <v>0</v>
      </c>
    </row>
    <row r="475" spans="1:13">
      <c r="A475" s="611" t="s">
        <v>798</v>
      </c>
      <c r="B475" s="612" t="s">
        <v>837</v>
      </c>
      <c r="C475" s="612"/>
      <c r="D475" s="613"/>
      <c r="E475" s="613"/>
      <c r="F475" s="613"/>
      <c r="G475" s="613"/>
      <c r="H475" s="614" t="s">
        <v>838</v>
      </c>
      <c r="I475" s="614"/>
      <c r="J475" s="613"/>
      <c r="K475" s="647">
        <v>1</v>
      </c>
      <c r="L475" s="830"/>
      <c r="M475" s="821">
        <f t="shared" si="31"/>
        <v>0</v>
      </c>
    </row>
    <row r="476" spans="1:13" ht="16.5" customHeight="1">
      <c r="A476" s="609" t="s">
        <v>2303</v>
      </c>
      <c r="B476" s="604" t="s">
        <v>2304</v>
      </c>
      <c r="C476" s="604"/>
      <c r="D476" s="603"/>
      <c r="E476" s="603"/>
      <c r="F476" s="603"/>
      <c r="G476" s="603"/>
      <c r="H476" s="646" t="s">
        <v>2305</v>
      </c>
      <c r="I476" s="604" t="s">
        <v>2306</v>
      </c>
      <c r="J476" s="603"/>
      <c r="K476" s="620">
        <v>1</v>
      </c>
      <c r="L476" s="1023" t="s">
        <v>1333</v>
      </c>
      <c r="M476" s="1023" t="s">
        <v>1333</v>
      </c>
    </row>
    <row r="477" spans="1:13">
      <c r="A477" s="945" t="s">
        <v>2307</v>
      </c>
      <c r="B477" s="674" t="s">
        <v>2308</v>
      </c>
      <c r="C477" s="674"/>
      <c r="D477" s="650"/>
      <c r="E477" s="650"/>
      <c r="F477" s="650"/>
      <c r="G477" s="650"/>
      <c r="H477" s="651" t="s">
        <v>979</v>
      </c>
      <c r="I477" s="651"/>
      <c r="J477" s="650"/>
      <c r="K477" s="652">
        <v>3</v>
      </c>
      <c r="L477" s="830"/>
      <c r="M477" s="821">
        <f t="shared" si="31"/>
        <v>0</v>
      </c>
    </row>
    <row r="478" spans="1:13">
      <c r="A478" s="957" t="s">
        <v>2307</v>
      </c>
      <c r="B478" s="707" t="s">
        <v>2309</v>
      </c>
      <c r="C478" s="1007"/>
      <c r="D478" s="708"/>
      <c r="E478" s="708"/>
      <c r="F478" s="708"/>
      <c r="G478" s="708"/>
      <c r="H478" s="651" t="s">
        <v>2310</v>
      </c>
      <c r="I478" s="651"/>
      <c r="J478" s="650"/>
      <c r="K478" s="652">
        <v>3</v>
      </c>
      <c r="L478" s="830"/>
      <c r="M478" s="821">
        <f t="shared" si="31"/>
        <v>0</v>
      </c>
    </row>
    <row r="479" spans="1:13">
      <c r="A479" s="958" t="s">
        <v>2303</v>
      </c>
      <c r="B479" s="710" t="s">
        <v>2311</v>
      </c>
      <c r="C479" s="1007"/>
      <c r="D479" s="642"/>
      <c r="E479" s="642"/>
      <c r="F479" s="642"/>
      <c r="G479" s="642"/>
      <c r="H479" s="643">
        <v>21.22</v>
      </c>
      <c r="I479" s="643"/>
      <c r="J479" s="644"/>
      <c r="K479" s="640">
        <v>4</v>
      </c>
      <c r="L479" s="835"/>
      <c r="M479" s="821">
        <f t="shared" si="31"/>
        <v>0</v>
      </c>
    </row>
    <row r="480" spans="1:13">
      <c r="A480" s="958" t="s">
        <v>2303</v>
      </c>
      <c r="B480" s="710" t="s">
        <v>794</v>
      </c>
      <c r="C480" s="1007"/>
      <c r="D480" s="642"/>
      <c r="E480" s="642"/>
      <c r="F480" s="642"/>
      <c r="G480" s="642"/>
      <c r="H480" s="643">
        <v>123</v>
      </c>
      <c r="I480" s="643"/>
      <c r="J480" s="644"/>
      <c r="K480" s="640">
        <v>2</v>
      </c>
      <c r="L480" s="835"/>
      <c r="M480" s="821">
        <f t="shared" si="31"/>
        <v>0</v>
      </c>
    </row>
    <row r="481" spans="1:13">
      <c r="A481" s="959" t="s">
        <v>2303</v>
      </c>
      <c r="B481" s="712" t="s">
        <v>2312</v>
      </c>
      <c r="C481" s="978"/>
      <c r="D481" s="642"/>
      <c r="E481" s="642"/>
      <c r="F481" s="642"/>
      <c r="G481" s="642"/>
      <c r="H481" s="643">
        <v>123</v>
      </c>
      <c r="I481" s="643"/>
      <c r="J481" s="644"/>
      <c r="K481" s="640">
        <v>2</v>
      </c>
      <c r="L481" s="835"/>
      <c r="M481" s="821">
        <f t="shared" si="31"/>
        <v>0</v>
      </c>
    </row>
    <row r="482" spans="1:13">
      <c r="A482" s="943" t="s">
        <v>2303</v>
      </c>
      <c r="B482" s="713" t="s">
        <v>748</v>
      </c>
      <c r="C482" s="978"/>
      <c r="D482" s="642"/>
      <c r="E482" s="642"/>
      <c r="F482" s="642"/>
      <c r="G482" s="642"/>
      <c r="H482" s="643">
        <v>26.25</v>
      </c>
      <c r="I482" s="643"/>
      <c r="J482" s="644"/>
      <c r="K482" s="640">
        <v>3</v>
      </c>
      <c r="L482" s="835"/>
      <c r="M482" s="821">
        <f t="shared" si="31"/>
        <v>0</v>
      </c>
    </row>
    <row r="483" spans="1:13">
      <c r="A483" s="943" t="s">
        <v>2303</v>
      </c>
      <c r="B483" s="714" t="s">
        <v>748</v>
      </c>
      <c r="C483" s="1007"/>
      <c r="D483" s="642"/>
      <c r="E483" s="642"/>
      <c r="F483" s="642"/>
      <c r="G483" s="642"/>
      <c r="H483" s="643">
        <v>24.23</v>
      </c>
      <c r="I483" s="643"/>
      <c r="J483" s="644"/>
      <c r="K483" s="640">
        <v>3</v>
      </c>
      <c r="L483" s="835"/>
      <c r="M483" s="821">
        <f t="shared" si="31"/>
        <v>0</v>
      </c>
    </row>
    <row r="484" spans="1:13" ht="13.5" thickBot="1">
      <c r="A484" s="778"/>
      <c r="B484" s="940"/>
      <c r="C484" s="940"/>
      <c r="D484" s="941"/>
      <c r="E484" s="941"/>
      <c r="F484" s="941"/>
      <c r="G484" s="941"/>
      <c r="H484" s="784" t="s">
        <v>844</v>
      </c>
      <c r="I484" s="942"/>
      <c r="J484" s="780"/>
      <c r="K484" s="780"/>
      <c r="L484" s="780"/>
      <c r="M484" s="819"/>
    </row>
    <row r="485" spans="1:13">
      <c r="A485" s="685" t="s">
        <v>844</v>
      </c>
      <c r="B485" s="658" t="s">
        <v>845</v>
      </c>
      <c r="C485" s="658"/>
      <c r="D485" s="657">
        <v>2012</v>
      </c>
      <c r="E485" s="657"/>
      <c r="F485" s="657"/>
      <c r="G485" s="657"/>
      <c r="H485" s="683" t="s">
        <v>846</v>
      </c>
      <c r="I485" s="683" t="s">
        <v>56</v>
      </c>
      <c r="J485" s="657" t="s">
        <v>43</v>
      </c>
      <c r="K485" s="668">
        <v>1</v>
      </c>
      <c r="L485" s="1151"/>
      <c r="M485" s="1152">
        <f>ROUND(L485*1.23,2)</f>
        <v>0</v>
      </c>
    </row>
    <row r="486" spans="1:13">
      <c r="A486" s="609"/>
      <c r="B486" s="610" t="s">
        <v>848</v>
      </c>
      <c r="C486" s="610"/>
      <c r="D486" s="599"/>
      <c r="E486" s="599"/>
      <c r="F486" s="599"/>
      <c r="G486" s="599"/>
      <c r="H486" s="600"/>
      <c r="I486" s="600" t="s">
        <v>818</v>
      </c>
      <c r="J486" s="599"/>
      <c r="K486" s="618"/>
      <c r="L486" s="1143"/>
      <c r="M486" s="1141"/>
    </row>
    <row r="487" spans="1:13">
      <c r="A487" s="605" t="s">
        <v>844</v>
      </c>
      <c r="B487" s="606" t="s">
        <v>850</v>
      </c>
      <c r="C487" s="606"/>
      <c r="D487" s="607">
        <v>2012</v>
      </c>
      <c r="E487" s="607"/>
      <c r="F487" s="607"/>
      <c r="G487" s="607"/>
      <c r="H487" s="608" t="s">
        <v>846</v>
      </c>
      <c r="I487" s="608" t="s">
        <v>56</v>
      </c>
      <c r="J487" s="607" t="s">
        <v>43</v>
      </c>
      <c r="K487" s="616">
        <v>1</v>
      </c>
      <c r="L487" s="1144"/>
      <c r="M487" s="1139">
        <f>ROUND(L487*1.23,2)</f>
        <v>0</v>
      </c>
    </row>
    <row r="488" spans="1:13">
      <c r="A488" s="605"/>
      <c r="B488" s="602" t="s">
        <v>851</v>
      </c>
      <c r="C488" s="602"/>
      <c r="D488" s="603"/>
      <c r="E488" s="603"/>
      <c r="F488" s="603"/>
      <c r="G488" s="603"/>
      <c r="H488" s="604"/>
      <c r="I488" s="604" t="s">
        <v>818</v>
      </c>
      <c r="J488" s="603"/>
      <c r="K488" s="620"/>
      <c r="L488" s="1143"/>
      <c r="M488" s="1141"/>
    </row>
    <row r="489" spans="1:13">
      <c r="A489" s="611" t="s">
        <v>844</v>
      </c>
      <c r="B489" s="612" t="s">
        <v>852</v>
      </c>
      <c r="C489" s="612"/>
      <c r="D489" s="613">
        <v>2011</v>
      </c>
      <c r="E489" s="613"/>
      <c r="F489" s="613"/>
      <c r="G489" s="613"/>
      <c r="H489" s="614" t="s">
        <v>853</v>
      </c>
      <c r="I489" s="614" t="s">
        <v>854</v>
      </c>
      <c r="J489" s="613" t="s">
        <v>43</v>
      </c>
      <c r="K489" s="647">
        <v>1</v>
      </c>
      <c r="L489" s="830"/>
      <c r="M489" s="821">
        <f>ROUND(L489*1.23,2)</f>
        <v>0</v>
      </c>
    </row>
    <row r="490" spans="1:13">
      <c r="A490" s="611" t="s">
        <v>844</v>
      </c>
      <c r="B490" s="612" t="s">
        <v>856</v>
      </c>
      <c r="C490" s="612"/>
      <c r="D490" s="613"/>
      <c r="E490" s="613"/>
      <c r="F490" s="613"/>
      <c r="G490" s="613"/>
      <c r="H490" s="614" t="s">
        <v>857</v>
      </c>
      <c r="I490" s="614" t="s">
        <v>130</v>
      </c>
      <c r="J490" s="613" t="s">
        <v>43</v>
      </c>
      <c r="K490" s="647">
        <v>1</v>
      </c>
      <c r="L490" s="830"/>
      <c r="M490" s="821">
        <f t="shared" ref="M490:M520" si="32">ROUND(L490*1.23,2)</f>
        <v>0</v>
      </c>
    </row>
    <row r="491" spans="1:13">
      <c r="A491" s="611" t="s">
        <v>844</v>
      </c>
      <c r="B491" s="612" t="s">
        <v>858</v>
      </c>
      <c r="C491" s="612"/>
      <c r="D491" s="613"/>
      <c r="E491" s="613"/>
      <c r="F491" s="613"/>
      <c r="G491" s="613"/>
      <c r="H491" s="614" t="s">
        <v>859</v>
      </c>
      <c r="I491" s="614" t="s">
        <v>2313</v>
      </c>
      <c r="J491" s="613" t="s">
        <v>43</v>
      </c>
      <c r="K491" s="647">
        <v>1</v>
      </c>
      <c r="L491" s="823"/>
      <c r="M491" s="821">
        <f t="shared" si="32"/>
        <v>0</v>
      </c>
    </row>
    <row r="492" spans="1:13">
      <c r="A492" s="611" t="s">
        <v>844</v>
      </c>
      <c r="B492" s="612" t="s">
        <v>860</v>
      </c>
      <c r="C492" s="612"/>
      <c r="D492" s="613">
        <v>2011</v>
      </c>
      <c r="E492" s="613"/>
      <c r="F492" s="613"/>
      <c r="G492" s="613"/>
      <c r="H492" s="614" t="s">
        <v>861</v>
      </c>
      <c r="I492" s="614" t="s">
        <v>854</v>
      </c>
      <c r="J492" s="613" t="s">
        <v>36</v>
      </c>
      <c r="K492" s="647">
        <v>1</v>
      </c>
      <c r="L492" s="830"/>
      <c r="M492" s="821">
        <f t="shared" si="32"/>
        <v>0</v>
      </c>
    </row>
    <row r="493" spans="1:13">
      <c r="A493" s="945" t="s">
        <v>844</v>
      </c>
      <c r="B493" s="645" t="s">
        <v>2314</v>
      </c>
      <c r="C493" s="645"/>
      <c r="D493" s="650" t="s">
        <v>2315</v>
      </c>
      <c r="E493" s="650"/>
      <c r="F493" s="650"/>
      <c r="G493" s="650"/>
      <c r="H493" s="651" t="s">
        <v>2315</v>
      </c>
      <c r="I493" s="651" t="s">
        <v>2316</v>
      </c>
      <c r="J493" s="650" t="s">
        <v>36</v>
      </c>
      <c r="K493" s="652">
        <v>1</v>
      </c>
      <c r="L493" s="830"/>
      <c r="M493" s="821">
        <f t="shared" si="32"/>
        <v>0</v>
      </c>
    </row>
    <row r="494" spans="1:13">
      <c r="A494" s="611" t="s">
        <v>844</v>
      </c>
      <c r="B494" s="602" t="s">
        <v>2299</v>
      </c>
      <c r="C494" s="602"/>
      <c r="D494" s="613"/>
      <c r="E494" s="613"/>
      <c r="F494" s="613"/>
      <c r="G494" s="613"/>
      <c r="H494" s="614" t="s">
        <v>2317</v>
      </c>
      <c r="I494" s="600"/>
      <c r="J494" s="613" t="s">
        <v>36</v>
      </c>
      <c r="K494" s="647">
        <v>1</v>
      </c>
      <c r="L494" s="830"/>
      <c r="M494" s="821">
        <f t="shared" si="32"/>
        <v>0</v>
      </c>
    </row>
    <row r="495" spans="1:13">
      <c r="A495" s="930"/>
      <c r="B495" s="871" t="s">
        <v>152</v>
      </c>
      <c r="C495" s="871"/>
      <c r="D495" s="887"/>
      <c r="E495" s="887"/>
      <c r="F495" s="887"/>
      <c r="G495" s="887"/>
      <c r="H495" s="889"/>
      <c r="I495" s="873"/>
      <c r="J495" s="887"/>
      <c r="K495" s="890"/>
      <c r="L495" s="891"/>
      <c r="M495" s="876"/>
    </row>
    <row r="496" spans="1:13">
      <c r="A496" s="611" t="s">
        <v>844</v>
      </c>
      <c r="B496" s="612" t="s">
        <v>863</v>
      </c>
      <c r="C496" s="612"/>
      <c r="D496" s="613"/>
      <c r="E496" s="613"/>
      <c r="F496" s="613"/>
      <c r="G496" s="613"/>
      <c r="H496" s="614">
        <v>308</v>
      </c>
      <c r="I496" s="614"/>
      <c r="J496" s="613"/>
      <c r="K496" s="647">
        <v>1</v>
      </c>
      <c r="L496" s="830"/>
      <c r="M496" s="821">
        <f t="shared" si="32"/>
        <v>0</v>
      </c>
    </row>
    <row r="497" spans="1:13">
      <c r="A497" s="611" t="s">
        <v>844</v>
      </c>
      <c r="B497" s="612" t="s">
        <v>864</v>
      </c>
      <c r="C497" s="612"/>
      <c r="D497" s="613">
        <v>2007</v>
      </c>
      <c r="E497" s="613"/>
      <c r="F497" s="613"/>
      <c r="G497" s="613"/>
      <c r="H497" s="614" t="s">
        <v>865</v>
      </c>
      <c r="I497" s="614"/>
      <c r="J497" s="613"/>
      <c r="K497" s="647">
        <v>1</v>
      </c>
      <c r="L497" s="830"/>
      <c r="M497" s="821">
        <f t="shared" si="32"/>
        <v>0</v>
      </c>
    </row>
    <row r="498" spans="1:13">
      <c r="A498" s="611" t="s">
        <v>844</v>
      </c>
      <c r="B498" s="612" t="s">
        <v>581</v>
      </c>
      <c r="C498" s="612"/>
      <c r="D498" s="613">
        <v>2007</v>
      </c>
      <c r="E498" s="613"/>
      <c r="F498" s="613"/>
      <c r="G498" s="613"/>
      <c r="H498" s="614">
        <v>16</v>
      </c>
      <c r="I498" s="614"/>
      <c r="J498" s="613"/>
      <c r="K498" s="647">
        <v>2</v>
      </c>
      <c r="L498" s="830"/>
      <c r="M498" s="821">
        <f t="shared" si="32"/>
        <v>0</v>
      </c>
    </row>
    <row r="499" spans="1:13">
      <c r="A499" s="611" t="s">
        <v>844</v>
      </c>
      <c r="B499" s="612" t="s">
        <v>866</v>
      </c>
      <c r="C499" s="612"/>
      <c r="D499" s="613"/>
      <c r="E499" s="613"/>
      <c r="F499" s="613"/>
      <c r="G499" s="613"/>
      <c r="H499" s="614" t="s">
        <v>867</v>
      </c>
      <c r="I499" s="614"/>
      <c r="J499" s="613"/>
      <c r="K499" s="647">
        <v>4</v>
      </c>
      <c r="L499" s="830"/>
      <c r="M499" s="821">
        <f t="shared" si="32"/>
        <v>0</v>
      </c>
    </row>
    <row r="500" spans="1:13">
      <c r="A500" s="611" t="s">
        <v>844</v>
      </c>
      <c r="B500" s="612" t="s">
        <v>868</v>
      </c>
      <c r="C500" s="612"/>
      <c r="D500" s="613"/>
      <c r="E500" s="613"/>
      <c r="F500" s="613"/>
      <c r="G500" s="613"/>
      <c r="H500" s="614" t="s">
        <v>869</v>
      </c>
      <c r="I500" s="614"/>
      <c r="J500" s="613"/>
      <c r="K500" s="647">
        <v>1</v>
      </c>
      <c r="L500" s="830"/>
      <c r="M500" s="821">
        <f t="shared" si="32"/>
        <v>0</v>
      </c>
    </row>
    <row r="501" spans="1:13">
      <c r="A501" s="611" t="s">
        <v>844</v>
      </c>
      <c r="B501" s="612" t="s">
        <v>872</v>
      </c>
      <c r="C501" s="612"/>
      <c r="D501" s="613"/>
      <c r="E501" s="613"/>
      <c r="F501" s="613"/>
      <c r="G501" s="613"/>
      <c r="H501" s="614" t="s">
        <v>873</v>
      </c>
      <c r="I501" s="614"/>
      <c r="J501" s="613"/>
      <c r="K501" s="647">
        <v>1</v>
      </c>
      <c r="L501" s="830"/>
      <c r="M501" s="821">
        <f t="shared" si="32"/>
        <v>0</v>
      </c>
    </row>
    <row r="502" spans="1:13">
      <c r="A502" s="611" t="s">
        <v>844</v>
      </c>
      <c r="B502" s="612" t="s">
        <v>874</v>
      </c>
      <c r="C502" s="612"/>
      <c r="D502" s="613"/>
      <c r="E502" s="613"/>
      <c r="F502" s="613"/>
      <c r="G502" s="613"/>
      <c r="H502" s="614" t="s">
        <v>873</v>
      </c>
      <c r="I502" s="614"/>
      <c r="J502" s="613"/>
      <c r="K502" s="647">
        <v>1</v>
      </c>
      <c r="L502" s="830"/>
      <c r="M502" s="821">
        <f t="shared" si="32"/>
        <v>0</v>
      </c>
    </row>
    <row r="503" spans="1:13">
      <c r="A503" s="611" t="s">
        <v>844</v>
      </c>
      <c r="B503" s="612" t="s">
        <v>875</v>
      </c>
      <c r="C503" s="612"/>
      <c r="D503" s="613"/>
      <c r="E503" s="613"/>
      <c r="F503" s="613"/>
      <c r="G503" s="613"/>
      <c r="H503" s="614" t="s">
        <v>876</v>
      </c>
      <c r="I503" s="614"/>
      <c r="J503" s="613"/>
      <c r="K503" s="647">
        <v>1</v>
      </c>
      <c r="L503" s="830"/>
      <c r="M503" s="821">
        <f t="shared" si="32"/>
        <v>0</v>
      </c>
    </row>
    <row r="504" spans="1:13">
      <c r="A504" s="611" t="s">
        <v>844</v>
      </c>
      <c r="B504" s="612" t="s">
        <v>874</v>
      </c>
      <c r="C504" s="612"/>
      <c r="D504" s="613"/>
      <c r="E504" s="613"/>
      <c r="F504" s="613"/>
      <c r="G504" s="613"/>
      <c r="H504" s="614" t="s">
        <v>876</v>
      </c>
      <c r="I504" s="614"/>
      <c r="J504" s="613"/>
      <c r="K504" s="647">
        <v>1</v>
      </c>
      <c r="L504" s="830"/>
      <c r="M504" s="821">
        <f t="shared" si="32"/>
        <v>0</v>
      </c>
    </row>
    <row r="505" spans="1:13">
      <c r="A505" s="611" t="s">
        <v>844</v>
      </c>
      <c r="B505" s="612" t="s">
        <v>875</v>
      </c>
      <c r="C505" s="612"/>
      <c r="D505" s="613"/>
      <c r="E505" s="613"/>
      <c r="F505" s="613"/>
      <c r="G505" s="613"/>
      <c r="H505" s="614" t="s">
        <v>877</v>
      </c>
      <c r="I505" s="614"/>
      <c r="J505" s="613"/>
      <c r="K505" s="647">
        <v>1</v>
      </c>
      <c r="L505" s="830"/>
      <c r="M505" s="821">
        <f t="shared" si="32"/>
        <v>0</v>
      </c>
    </row>
    <row r="506" spans="1:13">
      <c r="A506" s="611" t="s">
        <v>844</v>
      </c>
      <c r="B506" s="612" t="s">
        <v>874</v>
      </c>
      <c r="C506" s="612"/>
      <c r="D506" s="613"/>
      <c r="E506" s="613"/>
      <c r="F506" s="613"/>
      <c r="G506" s="613"/>
      <c r="H506" s="614" t="s">
        <v>877</v>
      </c>
      <c r="I506" s="614"/>
      <c r="J506" s="613"/>
      <c r="K506" s="647">
        <v>1</v>
      </c>
      <c r="L506" s="830"/>
      <c r="M506" s="821">
        <f t="shared" si="32"/>
        <v>0</v>
      </c>
    </row>
    <row r="507" spans="1:13">
      <c r="A507" s="611" t="s">
        <v>844</v>
      </c>
      <c r="B507" s="612" t="s">
        <v>874</v>
      </c>
      <c r="C507" s="612"/>
      <c r="D507" s="613"/>
      <c r="E507" s="613"/>
      <c r="F507" s="613"/>
      <c r="G507" s="613"/>
      <c r="H507" s="614" t="s">
        <v>878</v>
      </c>
      <c r="I507" s="614"/>
      <c r="J507" s="613"/>
      <c r="K507" s="647">
        <v>1</v>
      </c>
      <c r="L507" s="830"/>
      <c r="M507" s="821">
        <f t="shared" si="32"/>
        <v>0</v>
      </c>
    </row>
    <row r="508" spans="1:13">
      <c r="A508" s="611" t="s">
        <v>844</v>
      </c>
      <c r="B508" s="612" t="s">
        <v>874</v>
      </c>
      <c r="C508" s="612"/>
      <c r="D508" s="613"/>
      <c r="E508" s="613"/>
      <c r="F508" s="613"/>
      <c r="G508" s="613"/>
      <c r="H508" s="614" t="s">
        <v>879</v>
      </c>
      <c r="I508" s="614"/>
      <c r="J508" s="613"/>
      <c r="K508" s="647">
        <v>1</v>
      </c>
      <c r="L508" s="830"/>
      <c r="M508" s="821">
        <f t="shared" si="32"/>
        <v>0</v>
      </c>
    </row>
    <row r="509" spans="1:13">
      <c r="A509" s="611" t="s">
        <v>844</v>
      </c>
      <c r="B509" s="612" t="s">
        <v>874</v>
      </c>
      <c r="C509" s="612"/>
      <c r="D509" s="613"/>
      <c r="E509" s="613"/>
      <c r="F509" s="613"/>
      <c r="G509" s="613"/>
      <c r="H509" s="614" t="s">
        <v>880</v>
      </c>
      <c r="I509" s="614"/>
      <c r="J509" s="613"/>
      <c r="K509" s="647">
        <v>1</v>
      </c>
      <c r="L509" s="830"/>
      <c r="M509" s="821">
        <f t="shared" si="32"/>
        <v>0</v>
      </c>
    </row>
    <row r="510" spans="1:13">
      <c r="A510" s="611" t="s">
        <v>844</v>
      </c>
      <c r="B510" s="612" t="s">
        <v>881</v>
      </c>
      <c r="C510" s="612"/>
      <c r="D510" s="613"/>
      <c r="E510" s="613"/>
      <c r="F510" s="613"/>
      <c r="G510" s="613"/>
      <c r="H510" s="614" t="s">
        <v>882</v>
      </c>
      <c r="I510" s="614"/>
      <c r="J510" s="613"/>
      <c r="K510" s="647">
        <v>1</v>
      </c>
      <c r="L510" s="830"/>
      <c r="M510" s="821">
        <f t="shared" si="32"/>
        <v>0</v>
      </c>
    </row>
    <row r="511" spans="1:13">
      <c r="A511" s="611" t="s">
        <v>844</v>
      </c>
      <c r="B511" s="612" t="s">
        <v>872</v>
      </c>
      <c r="C511" s="612"/>
      <c r="D511" s="613"/>
      <c r="E511" s="613"/>
      <c r="F511" s="613"/>
      <c r="G511" s="613"/>
      <c r="H511" s="614" t="s">
        <v>883</v>
      </c>
      <c r="I511" s="614"/>
      <c r="J511" s="613"/>
      <c r="K511" s="647">
        <v>1</v>
      </c>
      <c r="L511" s="830"/>
      <c r="M511" s="821">
        <f t="shared" si="32"/>
        <v>0</v>
      </c>
    </row>
    <row r="512" spans="1:13">
      <c r="A512" s="611" t="s">
        <v>844</v>
      </c>
      <c r="B512" s="612" t="s">
        <v>881</v>
      </c>
      <c r="C512" s="612"/>
      <c r="D512" s="613"/>
      <c r="E512" s="613"/>
      <c r="F512" s="613"/>
      <c r="G512" s="613"/>
      <c r="H512" s="614" t="s">
        <v>883</v>
      </c>
      <c r="I512" s="614"/>
      <c r="J512" s="613"/>
      <c r="K512" s="647">
        <v>1</v>
      </c>
      <c r="L512" s="830"/>
      <c r="M512" s="821">
        <f t="shared" si="32"/>
        <v>0</v>
      </c>
    </row>
    <row r="513" spans="1:13">
      <c r="A513" s="611" t="s">
        <v>844</v>
      </c>
      <c r="B513" s="612" t="s">
        <v>872</v>
      </c>
      <c r="C513" s="612"/>
      <c r="D513" s="613"/>
      <c r="E513" s="613"/>
      <c r="F513" s="613"/>
      <c r="G513" s="613"/>
      <c r="H513" s="614" t="s">
        <v>884</v>
      </c>
      <c r="I513" s="614"/>
      <c r="J513" s="613"/>
      <c r="K513" s="647">
        <v>1</v>
      </c>
      <c r="L513" s="830"/>
      <c r="M513" s="821">
        <f t="shared" si="32"/>
        <v>0</v>
      </c>
    </row>
    <row r="514" spans="1:13">
      <c r="A514" s="611" t="s">
        <v>844</v>
      </c>
      <c r="B514" s="612" t="s">
        <v>881</v>
      </c>
      <c r="C514" s="612"/>
      <c r="D514" s="613"/>
      <c r="E514" s="613"/>
      <c r="F514" s="613"/>
      <c r="G514" s="613"/>
      <c r="H514" s="614" t="s">
        <v>884</v>
      </c>
      <c r="I514" s="614"/>
      <c r="J514" s="613"/>
      <c r="K514" s="647">
        <v>1</v>
      </c>
      <c r="L514" s="830"/>
      <c r="M514" s="821">
        <f t="shared" si="32"/>
        <v>0</v>
      </c>
    </row>
    <row r="515" spans="1:13">
      <c r="A515" s="611" t="s">
        <v>844</v>
      </c>
      <c r="B515" s="612" t="s">
        <v>874</v>
      </c>
      <c r="C515" s="612"/>
      <c r="D515" s="613"/>
      <c r="E515" s="613"/>
      <c r="F515" s="613"/>
      <c r="G515" s="613"/>
      <c r="H515" s="614" t="s">
        <v>885</v>
      </c>
      <c r="I515" s="614"/>
      <c r="J515" s="613"/>
      <c r="K515" s="647">
        <v>1</v>
      </c>
      <c r="L515" s="830"/>
      <c r="M515" s="821">
        <f t="shared" si="32"/>
        <v>0</v>
      </c>
    </row>
    <row r="516" spans="1:13">
      <c r="A516" s="611" t="s">
        <v>844</v>
      </c>
      <c r="B516" s="612" t="s">
        <v>881</v>
      </c>
      <c r="C516" s="612"/>
      <c r="D516" s="613"/>
      <c r="E516" s="613"/>
      <c r="F516" s="613"/>
      <c r="G516" s="613"/>
      <c r="H516" s="614" t="s">
        <v>886</v>
      </c>
      <c r="I516" s="614"/>
      <c r="J516" s="613"/>
      <c r="K516" s="647">
        <v>1</v>
      </c>
      <c r="L516" s="830"/>
      <c r="M516" s="821">
        <f t="shared" si="32"/>
        <v>0</v>
      </c>
    </row>
    <row r="517" spans="1:13">
      <c r="A517" s="611" t="s">
        <v>844</v>
      </c>
      <c r="B517" s="612" t="s">
        <v>887</v>
      </c>
      <c r="C517" s="612"/>
      <c r="D517" s="613"/>
      <c r="E517" s="613"/>
      <c r="F517" s="613"/>
      <c r="G517" s="613"/>
      <c r="H517" s="614" t="s">
        <v>888</v>
      </c>
      <c r="I517" s="614"/>
      <c r="J517" s="613"/>
      <c r="K517" s="647">
        <v>1</v>
      </c>
      <c r="L517" s="830"/>
      <c r="M517" s="821">
        <f t="shared" si="32"/>
        <v>0</v>
      </c>
    </row>
    <row r="518" spans="1:13">
      <c r="A518" s="611" t="s">
        <v>844</v>
      </c>
      <c r="B518" s="612" t="s">
        <v>872</v>
      </c>
      <c r="C518" s="612"/>
      <c r="D518" s="613"/>
      <c r="E518" s="613"/>
      <c r="F518" s="613"/>
      <c r="G518" s="613"/>
      <c r="H518" s="614" t="s">
        <v>888</v>
      </c>
      <c r="I518" s="614"/>
      <c r="J518" s="613"/>
      <c r="K518" s="647">
        <v>2</v>
      </c>
      <c r="L518" s="830"/>
      <c r="M518" s="821">
        <f t="shared" si="32"/>
        <v>0</v>
      </c>
    </row>
    <row r="519" spans="1:13">
      <c r="A519" s="611" t="s">
        <v>844</v>
      </c>
      <c r="B519" s="612" t="s">
        <v>872</v>
      </c>
      <c r="C519" s="612"/>
      <c r="D519" s="613"/>
      <c r="E519" s="613"/>
      <c r="F519" s="613"/>
      <c r="G519" s="613"/>
      <c r="H519" s="614" t="s">
        <v>889</v>
      </c>
      <c r="I519" s="614"/>
      <c r="J519" s="613"/>
      <c r="K519" s="647">
        <v>1</v>
      </c>
      <c r="L519" s="830"/>
      <c r="M519" s="821">
        <f t="shared" si="32"/>
        <v>0</v>
      </c>
    </row>
    <row r="520" spans="1:13" ht="13.5" thickBot="1">
      <c r="A520" s="605" t="s">
        <v>844</v>
      </c>
      <c r="B520" s="606" t="s">
        <v>890</v>
      </c>
      <c r="C520" s="606"/>
      <c r="D520" s="607"/>
      <c r="E520" s="607"/>
      <c r="F520" s="607"/>
      <c r="G520" s="607"/>
      <c r="H520" s="608" t="s">
        <v>891</v>
      </c>
      <c r="I520" s="608"/>
      <c r="J520" s="607"/>
      <c r="K520" s="616">
        <v>1</v>
      </c>
      <c r="L520" s="832"/>
      <c r="M520" s="828">
        <f t="shared" si="32"/>
        <v>0</v>
      </c>
    </row>
    <row r="521" spans="1:13" ht="13.5" thickBot="1">
      <c r="A521" s="786"/>
      <c r="B521" s="781"/>
      <c r="C521" s="781"/>
      <c r="D521" s="787"/>
      <c r="E521" s="787"/>
      <c r="F521" s="787"/>
      <c r="G521" s="787"/>
      <c r="H521" s="779" t="s">
        <v>2318</v>
      </c>
      <c r="I521" s="779"/>
      <c r="J521" s="787"/>
      <c r="K521" s="787"/>
      <c r="L521" s="787"/>
      <c r="M521" s="901"/>
    </row>
    <row r="522" spans="1:13">
      <c r="A522" s="609" t="s">
        <v>894</v>
      </c>
      <c r="B522" s="610" t="s">
        <v>895</v>
      </c>
      <c r="C522" s="610"/>
      <c r="D522" s="599"/>
      <c r="E522" s="599"/>
      <c r="F522" s="599"/>
      <c r="G522" s="599"/>
      <c r="H522" s="600" t="s">
        <v>896</v>
      </c>
      <c r="I522" s="600" t="s">
        <v>897</v>
      </c>
      <c r="J522" s="599" t="s">
        <v>36</v>
      </c>
      <c r="K522" s="618">
        <v>1</v>
      </c>
      <c r="L522" s="1151"/>
      <c r="M522" s="1152">
        <f>ROUND(L522*1.23,2)</f>
        <v>0</v>
      </c>
    </row>
    <row r="523" spans="1:13">
      <c r="A523" s="609"/>
      <c r="B523" s="610" t="s">
        <v>899</v>
      </c>
      <c r="C523" s="610"/>
      <c r="D523" s="599"/>
      <c r="E523" s="599"/>
      <c r="F523" s="599"/>
      <c r="G523" s="599"/>
      <c r="H523" s="600"/>
      <c r="I523" s="600"/>
      <c r="J523" s="599"/>
      <c r="K523" s="618"/>
      <c r="L523" s="1143"/>
      <c r="M523" s="1141"/>
    </row>
    <row r="524" spans="1:13">
      <c r="A524" s="605" t="s">
        <v>894</v>
      </c>
      <c r="B524" s="606" t="s">
        <v>900</v>
      </c>
      <c r="C524" s="606"/>
      <c r="D524" s="607"/>
      <c r="E524" s="607"/>
      <c r="F524" s="607"/>
      <c r="G524" s="607"/>
      <c r="H524" s="608" t="s">
        <v>126</v>
      </c>
      <c r="I524" s="608" t="s">
        <v>901</v>
      </c>
      <c r="J524" s="607" t="s">
        <v>36</v>
      </c>
      <c r="K524" s="616">
        <v>1</v>
      </c>
      <c r="L524" s="1142"/>
      <c r="M524" s="1139">
        <f>ROUND(L524*1.23,2)</f>
        <v>0</v>
      </c>
    </row>
    <row r="525" spans="1:13">
      <c r="A525" s="601"/>
      <c r="B525" s="602" t="s">
        <v>902</v>
      </c>
      <c r="C525" s="602"/>
      <c r="D525" s="603"/>
      <c r="E525" s="603"/>
      <c r="F525" s="603"/>
      <c r="G525" s="603"/>
      <c r="H525" s="604"/>
      <c r="I525" s="604"/>
      <c r="J525" s="603"/>
      <c r="K525" s="620"/>
      <c r="L525" s="1143"/>
      <c r="M525" s="1141"/>
    </row>
    <row r="526" spans="1:13">
      <c r="A526" s="611" t="s">
        <v>894</v>
      </c>
      <c r="B526" s="612" t="s">
        <v>903</v>
      </c>
      <c r="C526" s="612"/>
      <c r="D526" s="613"/>
      <c r="E526" s="613"/>
      <c r="F526" s="613"/>
      <c r="G526" s="613"/>
      <c r="H526" s="614" t="s">
        <v>904</v>
      </c>
      <c r="I526" s="614" t="s">
        <v>56</v>
      </c>
      <c r="J526" s="613" t="s">
        <v>43</v>
      </c>
      <c r="K526" s="647">
        <v>1</v>
      </c>
      <c r="L526" s="830"/>
      <c r="M526" s="821">
        <f>ROUND(L526*1.23,2)</f>
        <v>0</v>
      </c>
    </row>
    <row r="527" spans="1:13">
      <c r="A527" s="611" t="s">
        <v>894</v>
      </c>
      <c r="B527" s="612" t="s">
        <v>903</v>
      </c>
      <c r="C527" s="612"/>
      <c r="D527" s="613"/>
      <c r="E527" s="613"/>
      <c r="F527" s="613"/>
      <c r="G527" s="613"/>
      <c r="H527" s="614"/>
      <c r="I527" s="614" t="s">
        <v>56</v>
      </c>
      <c r="J527" s="613" t="s">
        <v>43</v>
      </c>
      <c r="K527" s="647">
        <v>1</v>
      </c>
      <c r="L527" s="830"/>
      <c r="M527" s="821">
        <f>ROUND(L527*1.23,2)</f>
        <v>0</v>
      </c>
    </row>
    <row r="528" spans="1:13">
      <c r="A528" s="930"/>
      <c r="B528" s="871" t="s">
        <v>152</v>
      </c>
      <c r="C528" s="871"/>
      <c r="D528" s="887"/>
      <c r="E528" s="887"/>
      <c r="F528" s="887"/>
      <c r="G528" s="887"/>
      <c r="H528" s="889"/>
      <c r="I528" s="873"/>
      <c r="J528" s="887"/>
      <c r="K528" s="890"/>
      <c r="L528" s="891"/>
      <c r="M528" s="876"/>
    </row>
    <row r="529" spans="1:13">
      <c r="A529" s="611" t="s">
        <v>894</v>
      </c>
      <c r="B529" s="612" t="s">
        <v>905</v>
      </c>
      <c r="C529" s="612"/>
      <c r="D529" s="613"/>
      <c r="E529" s="613"/>
      <c r="F529" s="613"/>
      <c r="G529" s="613"/>
      <c r="H529" s="614"/>
      <c r="I529" s="614"/>
      <c r="J529" s="613"/>
      <c r="K529" s="647">
        <v>53</v>
      </c>
      <c r="L529" s="830"/>
      <c r="M529" s="821">
        <f t="shared" ref="M529:M541" si="33">ROUND(L529*1.23,2)</f>
        <v>0</v>
      </c>
    </row>
    <row r="530" spans="1:13">
      <c r="A530" s="611" t="s">
        <v>894</v>
      </c>
      <c r="B530" s="612" t="s">
        <v>906</v>
      </c>
      <c r="C530" s="612"/>
      <c r="D530" s="613"/>
      <c r="E530" s="613"/>
      <c r="F530" s="613"/>
      <c r="G530" s="613"/>
      <c r="H530" s="614">
        <v>801</v>
      </c>
      <c r="I530" s="614"/>
      <c r="J530" s="613"/>
      <c r="K530" s="647">
        <v>1</v>
      </c>
      <c r="L530" s="830"/>
      <c r="M530" s="821">
        <f t="shared" si="33"/>
        <v>0</v>
      </c>
    </row>
    <row r="531" spans="1:13">
      <c r="A531" s="611" t="s">
        <v>894</v>
      </c>
      <c r="B531" s="612" t="s">
        <v>907</v>
      </c>
      <c r="C531" s="612"/>
      <c r="D531" s="613"/>
      <c r="E531" s="613"/>
      <c r="F531" s="613"/>
      <c r="G531" s="613"/>
      <c r="H531" s="614">
        <v>704</v>
      </c>
      <c r="I531" s="608"/>
      <c r="J531" s="613"/>
      <c r="K531" s="647">
        <v>1</v>
      </c>
      <c r="L531" s="830"/>
      <c r="M531" s="821">
        <f t="shared" si="33"/>
        <v>0</v>
      </c>
    </row>
    <row r="532" spans="1:13">
      <c r="A532" s="611" t="s">
        <v>894</v>
      </c>
      <c r="B532" s="612" t="s">
        <v>908</v>
      </c>
      <c r="C532" s="612"/>
      <c r="D532" s="613"/>
      <c r="E532" s="647"/>
      <c r="F532" s="647"/>
      <c r="G532" s="647"/>
      <c r="H532" s="661">
        <v>815</v>
      </c>
      <c r="I532" s="614"/>
      <c r="J532" s="648"/>
      <c r="K532" s="647">
        <v>1</v>
      </c>
      <c r="L532" s="830"/>
      <c r="M532" s="821">
        <f t="shared" si="33"/>
        <v>0</v>
      </c>
    </row>
    <row r="533" spans="1:13">
      <c r="A533" s="605" t="s">
        <v>894</v>
      </c>
      <c r="B533" s="606" t="s">
        <v>909</v>
      </c>
      <c r="C533" s="606"/>
      <c r="D533" s="607"/>
      <c r="E533" s="607"/>
      <c r="F533" s="607"/>
      <c r="G533" s="607"/>
      <c r="H533" s="608">
        <v>813</v>
      </c>
      <c r="I533" s="600"/>
      <c r="J533" s="607"/>
      <c r="K533" s="616">
        <v>1</v>
      </c>
      <c r="L533" s="830"/>
      <c r="M533" s="821">
        <f t="shared" si="33"/>
        <v>0</v>
      </c>
    </row>
    <row r="534" spans="1:13">
      <c r="A534" s="605" t="s">
        <v>894</v>
      </c>
      <c r="B534" s="612" t="s">
        <v>910</v>
      </c>
      <c r="C534" s="612"/>
      <c r="D534" s="613"/>
      <c r="E534" s="613"/>
      <c r="F534" s="613"/>
      <c r="G534" s="613"/>
      <c r="H534" s="614" t="s">
        <v>911</v>
      </c>
      <c r="I534" s="614"/>
      <c r="J534" s="613"/>
      <c r="K534" s="647">
        <v>1</v>
      </c>
      <c r="L534" s="830"/>
      <c r="M534" s="821">
        <f t="shared" si="33"/>
        <v>0</v>
      </c>
    </row>
    <row r="535" spans="1:13">
      <c r="A535" s="601" t="s">
        <v>894</v>
      </c>
      <c r="B535" s="602" t="s">
        <v>912</v>
      </c>
      <c r="C535" s="602"/>
      <c r="D535" s="603">
        <v>2011</v>
      </c>
      <c r="E535" s="603"/>
      <c r="F535" s="603"/>
      <c r="G535" s="603"/>
      <c r="H535" s="604">
        <v>11</v>
      </c>
      <c r="I535" s="604"/>
      <c r="J535" s="603"/>
      <c r="K535" s="620">
        <v>1</v>
      </c>
      <c r="L535" s="830"/>
      <c r="M535" s="821">
        <f t="shared" si="33"/>
        <v>0</v>
      </c>
    </row>
    <row r="536" spans="1:13">
      <c r="A536" s="611" t="s">
        <v>894</v>
      </c>
      <c r="B536" s="612" t="s">
        <v>913</v>
      </c>
      <c r="C536" s="612"/>
      <c r="D536" s="613"/>
      <c r="E536" s="613"/>
      <c r="F536" s="613"/>
      <c r="G536" s="613"/>
      <c r="H536" s="614" t="s">
        <v>914</v>
      </c>
      <c r="I536" s="614"/>
      <c r="J536" s="613"/>
      <c r="K536" s="647">
        <v>2</v>
      </c>
      <c r="L536" s="830"/>
      <c r="M536" s="821">
        <f t="shared" si="33"/>
        <v>0</v>
      </c>
    </row>
    <row r="537" spans="1:13">
      <c r="A537" s="611" t="s">
        <v>894</v>
      </c>
      <c r="B537" s="612" t="s">
        <v>915</v>
      </c>
      <c r="C537" s="612"/>
      <c r="D537" s="613"/>
      <c r="E537" s="613"/>
      <c r="F537" s="613"/>
      <c r="G537" s="613"/>
      <c r="H537" s="614" t="s">
        <v>2319</v>
      </c>
      <c r="I537" s="614"/>
      <c r="J537" s="613"/>
      <c r="K537" s="647">
        <v>2</v>
      </c>
      <c r="L537" s="830"/>
      <c r="M537" s="821">
        <f t="shared" si="33"/>
        <v>0</v>
      </c>
    </row>
    <row r="538" spans="1:13">
      <c r="A538" s="611" t="s">
        <v>894</v>
      </c>
      <c r="B538" s="612" t="s">
        <v>917</v>
      </c>
      <c r="C538" s="612"/>
      <c r="D538" s="613"/>
      <c r="E538" s="613"/>
      <c r="F538" s="613"/>
      <c r="G538" s="613"/>
      <c r="H538" s="614" t="s">
        <v>918</v>
      </c>
      <c r="I538" s="614"/>
      <c r="J538" s="613"/>
      <c r="K538" s="647">
        <v>1</v>
      </c>
      <c r="L538" s="830"/>
      <c r="M538" s="821">
        <f t="shared" si="33"/>
        <v>0</v>
      </c>
    </row>
    <row r="539" spans="1:13">
      <c r="A539" s="605" t="s">
        <v>894</v>
      </c>
      <c r="B539" s="606" t="s">
        <v>919</v>
      </c>
      <c r="C539" s="606"/>
      <c r="D539" s="607"/>
      <c r="E539" s="607"/>
      <c r="F539" s="607"/>
      <c r="G539" s="607"/>
      <c r="H539" s="608" t="s">
        <v>920</v>
      </c>
      <c r="I539" s="608"/>
      <c r="J539" s="607"/>
      <c r="K539" s="616">
        <v>1</v>
      </c>
      <c r="L539" s="830"/>
      <c r="M539" s="821">
        <f t="shared" si="33"/>
        <v>0</v>
      </c>
    </row>
    <row r="540" spans="1:13">
      <c r="A540" s="975" t="s">
        <v>894</v>
      </c>
      <c r="B540" s="606" t="s">
        <v>2320</v>
      </c>
      <c r="C540" s="777"/>
      <c r="D540" s="704"/>
      <c r="E540" s="704"/>
      <c r="F540" s="704"/>
      <c r="G540" s="704"/>
      <c r="H540" s="703">
        <v>704</v>
      </c>
      <c r="I540" s="606"/>
      <c r="J540" s="704"/>
      <c r="K540" s="753">
        <v>1</v>
      </c>
      <c r="L540" s="827"/>
      <c r="M540" s="828">
        <f t="shared" si="33"/>
        <v>0</v>
      </c>
    </row>
    <row r="541" spans="1:13" ht="26">
      <c r="A541" s="687" t="s">
        <v>894</v>
      </c>
      <c r="B541" s="688" t="s">
        <v>2321</v>
      </c>
      <c r="C541" s="723"/>
      <c r="D541" s="687"/>
      <c r="E541" s="687"/>
      <c r="F541" s="687"/>
      <c r="G541" s="755"/>
      <c r="H541" s="688" t="s">
        <v>1481</v>
      </c>
      <c r="I541" s="723"/>
      <c r="J541" s="687"/>
      <c r="K541" s="687">
        <v>1</v>
      </c>
      <c r="L541" s="1022"/>
      <c r="M541" s="821">
        <f t="shared" si="33"/>
        <v>0</v>
      </c>
    </row>
    <row r="542" spans="1:13" ht="13.5" thickBot="1">
      <c r="A542" s="778"/>
      <c r="B542" s="940"/>
      <c r="C542" s="940"/>
      <c r="D542" s="941"/>
      <c r="E542" s="941"/>
      <c r="F542" s="941"/>
      <c r="G542" s="941"/>
      <c r="H542" s="942" t="s">
        <v>921</v>
      </c>
      <c r="I542" s="942"/>
      <c r="J542" s="941"/>
      <c r="K542" s="941"/>
      <c r="L542" s="941"/>
      <c r="M542" s="961"/>
    </row>
    <row r="543" spans="1:13">
      <c r="A543" s="685" t="s">
        <v>922</v>
      </c>
      <c r="B543" s="658" t="s">
        <v>923</v>
      </c>
      <c r="C543" s="658"/>
      <c r="D543" s="657">
        <v>2000</v>
      </c>
      <c r="E543" s="657"/>
      <c r="F543" s="657"/>
      <c r="G543" s="657"/>
      <c r="H543" s="683" t="s">
        <v>924</v>
      </c>
      <c r="I543" s="683" t="s">
        <v>925</v>
      </c>
      <c r="J543" s="657" t="s">
        <v>36</v>
      </c>
      <c r="K543" s="668">
        <v>1</v>
      </c>
      <c r="L543" s="1156"/>
      <c r="M543" s="1157">
        <f>ROUND(L543*1.23,2)</f>
        <v>0</v>
      </c>
    </row>
    <row r="544" spans="1:13">
      <c r="A544" s="609"/>
      <c r="B544" s="610" t="s">
        <v>927</v>
      </c>
      <c r="C544" s="610"/>
      <c r="D544" s="599"/>
      <c r="E544" s="599"/>
      <c r="F544" s="599"/>
      <c r="G544" s="599"/>
      <c r="H544" s="600" t="s">
        <v>928</v>
      </c>
      <c r="I544" s="600"/>
      <c r="J544" s="599"/>
      <c r="K544" s="618"/>
      <c r="L544" s="1154"/>
      <c r="M544" s="1153"/>
    </row>
    <row r="545" spans="1:13">
      <c r="A545" s="605" t="s">
        <v>922</v>
      </c>
      <c r="B545" s="606" t="s">
        <v>929</v>
      </c>
      <c r="C545" s="606"/>
      <c r="D545" s="607">
        <v>2000</v>
      </c>
      <c r="E545" s="607"/>
      <c r="F545" s="607"/>
      <c r="G545" s="607"/>
      <c r="H545" s="608" t="s">
        <v>930</v>
      </c>
      <c r="I545" s="608" t="s">
        <v>931</v>
      </c>
      <c r="J545" s="607" t="s">
        <v>36</v>
      </c>
      <c r="K545" s="616">
        <v>1</v>
      </c>
      <c r="L545" s="1154"/>
      <c r="M545" s="1153">
        <f>ROUND(L545*1.23,2)</f>
        <v>0</v>
      </c>
    </row>
    <row r="546" spans="1:13">
      <c r="A546" s="609"/>
      <c r="B546" s="610" t="s">
        <v>933</v>
      </c>
      <c r="C546" s="610"/>
      <c r="D546" s="599"/>
      <c r="E546" s="599"/>
      <c r="F546" s="599"/>
      <c r="G546" s="599"/>
      <c r="H546" s="600" t="s">
        <v>934</v>
      </c>
      <c r="I546" s="600"/>
      <c r="J546" s="599"/>
      <c r="K546" s="618"/>
      <c r="L546" s="1154"/>
      <c r="M546" s="1153"/>
    </row>
    <row r="547" spans="1:13">
      <c r="A547" s="615" t="s">
        <v>922</v>
      </c>
      <c r="B547" s="612" t="s">
        <v>935</v>
      </c>
      <c r="C547" s="718"/>
      <c r="D547" s="705">
        <v>2000</v>
      </c>
      <c r="E547" s="705"/>
      <c r="F547" s="705"/>
      <c r="G547" s="705"/>
      <c r="H547" s="608" t="s">
        <v>936</v>
      </c>
      <c r="I547" s="608" t="s">
        <v>931</v>
      </c>
      <c r="J547" s="607" t="s">
        <v>36</v>
      </c>
      <c r="K547" s="616">
        <v>1</v>
      </c>
      <c r="L547" s="1154"/>
      <c r="M547" s="1153">
        <f t="shared" ref="M547" si="34">ROUND(L547*1.23,2)</f>
        <v>0</v>
      </c>
    </row>
    <row r="548" spans="1:13">
      <c r="A548" s="609"/>
      <c r="B548" s="610" t="s">
        <v>938</v>
      </c>
      <c r="C548" s="610"/>
      <c r="D548" s="599"/>
      <c r="E548" s="599"/>
      <c r="F548" s="599"/>
      <c r="G548" s="599"/>
      <c r="H548" s="600" t="s">
        <v>939</v>
      </c>
      <c r="I548" s="600"/>
      <c r="J548" s="599"/>
      <c r="K548" s="618"/>
      <c r="L548" s="1154"/>
      <c r="M548" s="1153"/>
    </row>
    <row r="549" spans="1:13">
      <c r="A549" s="605" t="s">
        <v>922</v>
      </c>
      <c r="B549" s="606" t="s">
        <v>940</v>
      </c>
      <c r="C549" s="606"/>
      <c r="D549" s="607">
        <v>2000</v>
      </c>
      <c r="E549" s="607"/>
      <c r="F549" s="607"/>
      <c r="G549" s="607"/>
      <c r="H549" s="608" t="s">
        <v>941</v>
      </c>
      <c r="I549" s="608" t="s">
        <v>382</v>
      </c>
      <c r="J549" s="607" t="s">
        <v>36</v>
      </c>
      <c r="K549" s="616">
        <v>1</v>
      </c>
      <c r="L549" s="1154"/>
      <c r="M549" s="1153">
        <f t="shared" ref="M549" si="35">ROUND(L549*1.23,2)</f>
        <v>0</v>
      </c>
    </row>
    <row r="550" spans="1:13">
      <c r="A550" s="609"/>
      <c r="B550" s="610" t="s">
        <v>943</v>
      </c>
      <c r="C550" s="610"/>
      <c r="D550" s="599"/>
      <c r="E550" s="599"/>
      <c r="F550" s="599"/>
      <c r="G550" s="599"/>
      <c r="H550" s="600" t="s">
        <v>944</v>
      </c>
      <c r="I550" s="600"/>
      <c r="J550" s="599"/>
      <c r="K550" s="618"/>
      <c r="L550" s="1154"/>
      <c r="M550" s="1153"/>
    </row>
    <row r="551" spans="1:13">
      <c r="A551" s="605" t="s">
        <v>922</v>
      </c>
      <c r="B551" s="606" t="s">
        <v>945</v>
      </c>
      <c r="C551" s="606"/>
      <c r="D551" s="607">
        <v>2000</v>
      </c>
      <c r="E551" s="607"/>
      <c r="F551" s="607"/>
      <c r="G551" s="607"/>
      <c r="H551" s="608" t="s">
        <v>930</v>
      </c>
      <c r="I551" s="608" t="s">
        <v>925</v>
      </c>
      <c r="J551" s="607" t="s">
        <v>36</v>
      </c>
      <c r="K551" s="616">
        <v>1</v>
      </c>
      <c r="L551" s="1154"/>
      <c r="M551" s="1153">
        <f t="shared" ref="M551" si="36">ROUND(L551*1.23,2)</f>
        <v>0</v>
      </c>
    </row>
    <row r="552" spans="1:13">
      <c r="A552" s="601"/>
      <c r="B552" s="602" t="s">
        <v>947</v>
      </c>
      <c r="C552" s="602"/>
      <c r="D552" s="603"/>
      <c r="E552" s="603"/>
      <c r="F552" s="603"/>
      <c r="G552" s="603"/>
      <c r="H552" s="604" t="s">
        <v>948</v>
      </c>
      <c r="I552" s="604"/>
      <c r="J552" s="603"/>
      <c r="K552" s="620"/>
      <c r="L552" s="1154"/>
      <c r="M552" s="1153"/>
    </row>
    <row r="553" spans="1:13">
      <c r="A553" s="605" t="s">
        <v>922</v>
      </c>
      <c r="B553" s="606" t="s">
        <v>949</v>
      </c>
      <c r="C553" s="606"/>
      <c r="D553" s="607">
        <v>2000</v>
      </c>
      <c r="E553" s="607"/>
      <c r="F553" s="607"/>
      <c r="G553" s="607"/>
      <c r="H553" s="608" t="s">
        <v>950</v>
      </c>
      <c r="I553" s="608" t="s">
        <v>925</v>
      </c>
      <c r="J553" s="607" t="s">
        <v>36</v>
      </c>
      <c r="K553" s="616">
        <v>1</v>
      </c>
      <c r="L553" s="1154"/>
      <c r="M553" s="1153">
        <f t="shared" ref="M553" si="37">ROUND(L553*1.23,2)</f>
        <v>0</v>
      </c>
    </row>
    <row r="554" spans="1:13">
      <c r="A554" s="609"/>
      <c r="B554" s="610" t="s">
        <v>947</v>
      </c>
      <c r="C554" s="610"/>
      <c r="D554" s="599"/>
      <c r="E554" s="599"/>
      <c r="F554" s="599"/>
      <c r="G554" s="599"/>
      <c r="H554" s="600" t="s">
        <v>952</v>
      </c>
      <c r="I554" s="600"/>
      <c r="J554" s="599"/>
      <c r="K554" s="618"/>
      <c r="L554" s="1154"/>
      <c r="M554" s="1153"/>
    </row>
    <row r="555" spans="1:13">
      <c r="A555" s="605" t="s">
        <v>922</v>
      </c>
      <c r="B555" s="606" t="s">
        <v>953</v>
      </c>
      <c r="C555" s="606"/>
      <c r="D555" s="607">
        <v>2000</v>
      </c>
      <c r="E555" s="607"/>
      <c r="F555" s="607"/>
      <c r="G555" s="607"/>
      <c r="H555" s="608" t="s">
        <v>954</v>
      </c>
      <c r="I555" s="608" t="s">
        <v>925</v>
      </c>
      <c r="J555" s="607" t="s">
        <v>36</v>
      </c>
      <c r="K555" s="616">
        <v>1</v>
      </c>
      <c r="L555" s="1154"/>
      <c r="M555" s="1153">
        <f t="shared" ref="M555" si="38">ROUND(L555*1.23,2)</f>
        <v>0</v>
      </c>
    </row>
    <row r="556" spans="1:13">
      <c r="A556" s="609"/>
      <c r="B556" s="610" t="s">
        <v>956</v>
      </c>
      <c r="C556" s="610"/>
      <c r="D556" s="599"/>
      <c r="E556" s="599"/>
      <c r="F556" s="599"/>
      <c r="G556" s="599"/>
      <c r="H556" s="600" t="s">
        <v>957</v>
      </c>
      <c r="I556" s="600"/>
      <c r="J556" s="599"/>
      <c r="K556" s="618"/>
      <c r="L556" s="1154"/>
      <c r="M556" s="1153"/>
    </row>
    <row r="557" spans="1:13">
      <c r="A557" s="605" t="s">
        <v>922</v>
      </c>
      <c r="B557" s="606" t="s">
        <v>958</v>
      </c>
      <c r="C557" s="606"/>
      <c r="D557" s="607">
        <v>2000</v>
      </c>
      <c r="E557" s="607"/>
      <c r="F557" s="607"/>
      <c r="G557" s="607"/>
      <c r="H557" s="608" t="s">
        <v>936</v>
      </c>
      <c r="I557" s="608" t="s">
        <v>925</v>
      </c>
      <c r="J557" s="607" t="s">
        <v>36</v>
      </c>
      <c r="K557" s="616">
        <v>1</v>
      </c>
      <c r="L557" s="1154"/>
      <c r="M557" s="1153">
        <f t="shared" ref="M557" si="39">ROUND(L557*1.23,2)</f>
        <v>0</v>
      </c>
    </row>
    <row r="558" spans="1:13">
      <c r="A558" s="609"/>
      <c r="B558" s="610" t="s">
        <v>960</v>
      </c>
      <c r="C558" s="610"/>
      <c r="D558" s="599"/>
      <c r="E558" s="599"/>
      <c r="F558" s="599"/>
      <c r="G558" s="599"/>
      <c r="H558" s="600" t="s">
        <v>961</v>
      </c>
      <c r="I558" s="600"/>
      <c r="J558" s="599"/>
      <c r="K558" s="618"/>
      <c r="L558" s="1154"/>
      <c r="M558" s="1153"/>
    </row>
    <row r="559" spans="1:13">
      <c r="A559" s="605" t="s">
        <v>922</v>
      </c>
      <c r="B559" s="606" t="s">
        <v>962</v>
      </c>
      <c r="C559" s="606"/>
      <c r="D559" s="607">
        <v>2000</v>
      </c>
      <c r="E559" s="607"/>
      <c r="F559" s="607"/>
      <c r="G559" s="607"/>
      <c r="H559" s="608" t="s">
        <v>954</v>
      </c>
      <c r="I559" s="608" t="s">
        <v>931</v>
      </c>
      <c r="J559" s="607" t="s">
        <v>36</v>
      </c>
      <c r="K559" s="616">
        <v>1</v>
      </c>
      <c r="L559" s="1154"/>
      <c r="M559" s="1153">
        <f t="shared" ref="M559" si="40">ROUND(L559*1.23,2)</f>
        <v>0</v>
      </c>
    </row>
    <row r="560" spans="1:13">
      <c r="A560" s="609"/>
      <c r="B560" s="610" t="s">
        <v>964</v>
      </c>
      <c r="C560" s="610"/>
      <c r="D560" s="599"/>
      <c r="E560" s="599"/>
      <c r="F560" s="599"/>
      <c r="G560" s="599"/>
      <c r="H560" s="600" t="s">
        <v>965</v>
      </c>
      <c r="I560" s="600"/>
      <c r="J560" s="599"/>
      <c r="K560" s="618"/>
      <c r="L560" s="1154"/>
      <c r="M560" s="1153"/>
    </row>
    <row r="561" spans="1:13">
      <c r="A561" s="605" t="s">
        <v>922</v>
      </c>
      <c r="B561" s="606" t="s">
        <v>966</v>
      </c>
      <c r="C561" s="606"/>
      <c r="D561" s="607"/>
      <c r="E561" s="607"/>
      <c r="F561" s="607"/>
      <c r="G561" s="607"/>
      <c r="H561" s="608" t="s">
        <v>967</v>
      </c>
      <c r="I561" s="608"/>
      <c r="J561" s="607"/>
      <c r="K561" s="616"/>
      <c r="L561" s="1154"/>
      <c r="M561" s="1153">
        <f>ROUND(L561*1.23,2)</f>
        <v>0</v>
      </c>
    </row>
    <row r="562" spans="1:13">
      <c r="A562" s="609"/>
      <c r="B562" s="610" t="s">
        <v>969</v>
      </c>
      <c r="C562" s="610"/>
      <c r="D562" s="599"/>
      <c r="E562" s="599"/>
      <c r="F562" s="599"/>
      <c r="G562" s="599"/>
      <c r="H562" s="600"/>
      <c r="I562" s="608" t="s">
        <v>931</v>
      </c>
      <c r="J562" s="607" t="s">
        <v>36</v>
      </c>
      <c r="K562" s="618">
        <v>1</v>
      </c>
      <c r="L562" s="1154"/>
      <c r="M562" s="1153"/>
    </row>
    <row r="563" spans="1:13">
      <c r="A563" s="601"/>
      <c r="B563" s="602" t="s">
        <v>970</v>
      </c>
      <c r="C563" s="602"/>
      <c r="D563" s="603"/>
      <c r="E563" s="603"/>
      <c r="F563" s="603"/>
      <c r="G563" s="603"/>
      <c r="H563" s="604"/>
      <c r="I563" s="604"/>
      <c r="J563" s="603"/>
      <c r="K563" s="620"/>
      <c r="L563" s="1154"/>
      <c r="M563" s="1153"/>
    </row>
    <row r="564" spans="1:13">
      <c r="A564" s="962" t="s">
        <v>922</v>
      </c>
      <c r="B564" s="674" t="s">
        <v>380</v>
      </c>
      <c r="C564" s="674"/>
      <c r="D564" s="662"/>
      <c r="E564" s="662"/>
      <c r="F564" s="662"/>
      <c r="G564" s="662"/>
      <c r="H564" s="663" t="s">
        <v>971</v>
      </c>
      <c r="I564" s="663" t="s">
        <v>972</v>
      </c>
      <c r="J564" s="662" t="s">
        <v>36</v>
      </c>
      <c r="K564" s="616">
        <v>1</v>
      </c>
      <c r="L564" s="1154"/>
      <c r="M564" s="1153">
        <f>ROUND(L564*1.23,2)</f>
        <v>0</v>
      </c>
    </row>
    <row r="565" spans="1:13">
      <c r="A565" s="601"/>
      <c r="B565" s="602" t="s">
        <v>974</v>
      </c>
      <c r="C565" s="602"/>
      <c r="D565" s="603"/>
      <c r="E565" s="603"/>
      <c r="F565" s="603"/>
      <c r="G565" s="603"/>
      <c r="H565" s="604" t="s">
        <v>975</v>
      </c>
      <c r="I565" s="604"/>
      <c r="J565" s="603"/>
      <c r="K565" s="620"/>
      <c r="L565" s="1154"/>
      <c r="M565" s="1153"/>
    </row>
    <row r="566" spans="1:13">
      <c r="A566" s="605" t="s">
        <v>922</v>
      </c>
      <c r="B566" s="606" t="s">
        <v>977</v>
      </c>
      <c r="C566" s="606"/>
      <c r="D566" s="607"/>
      <c r="E566" s="607"/>
      <c r="F566" s="607"/>
      <c r="G566" s="607"/>
      <c r="H566" s="608"/>
      <c r="I566" s="608"/>
      <c r="J566" s="607"/>
      <c r="K566" s="616"/>
      <c r="L566" s="1154"/>
      <c r="M566" s="1153">
        <f>ROUND(L566*1.23,2)</f>
        <v>0</v>
      </c>
    </row>
    <row r="567" spans="1:13" ht="13.5" thickBot="1">
      <c r="A567" s="601"/>
      <c r="B567" s="602" t="s">
        <v>978</v>
      </c>
      <c r="C567" s="602"/>
      <c r="D567" s="603"/>
      <c r="E567" s="603"/>
      <c r="F567" s="603"/>
      <c r="G567" s="603"/>
      <c r="H567" s="604" t="s">
        <v>979</v>
      </c>
      <c r="I567" s="604"/>
      <c r="J567" s="603"/>
      <c r="K567" s="620">
        <v>1</v>
      </c>
      <c r="L567" s="1161"/>
      <c r="M567" s="1153"/>
    </row>
    <row r="568" spans="1:13">
      <c r="A568" s="893"/>
      <c r="B568" s="871" t="s">
        <v>152</v>
      </c>
      <c r="C568" s="871"/>
      <c r="D568" s="887"/>
      <c r="E568" s="887"/>
      <c r="F568" s="887"/>
      <c r="G568" s="887"/>
      <c r="H568" s="889"/>
      <c r="I568" s="900"/>
      <c r="J568" s="870"/>
      <c r="K568" s="874"/>
      <c r="L568" s="875"/>
      <c r="M568" s="921"/>
    </row>
    <row r="569" spans="1:13">
      <c r="A569" s="611" t="s">
        <v>922</v>
      </c>
      <c r="B569" s="612" t="s">
        <v>980</v>
      </c>
      <c r="C569" s="612"/>
      <c r="D569" s="613">
        <v>2010</v>
      </c>
      <c r="E569" s="613"/>
      <c r="F569" s="613"/>
      <c r="G569" s="613"/>
      <c r="H569" s="614">
        <v>136</v>
      </c>
      <c r="I569" s="614"/>
      <c r="J569" s="613"/>
      <c r="K569" s="647">
        <v>1</v>
      </c>
      <c r="L569" s="830"/>
      <c r="M569" s="821">
        <f t="shared" ref="M569:M585" si="41">ROUND(L569*1.23,2)</f>
        <v>0</v>
      </c>
    </row>
    <row r="570" spans="1:13">
      <c r="A570" s="611" t="s">
        <v>922</v>
      </c>
      <c r="B570" s="612" t="s">
        <v>981</v>
      </c>
      <c r="C570" s="612"/>
      <c r="D570" s="613"/>
      <c r="E570" s="613"/>
      <c r="F570" s="613"/>
      <c r="G570" s="613"/>
      <c r="H570" s="614">
        <v>405</v>
      </c>
      <c r="I570" s="614"/>
      <c r="J570" s="613"/>
      <c r="K570" s="647">
        <v>1</v>
      </c>
      <c r="L570" s="830"/>
      <c r="M570" s="821">
        <f t="shared" si="41"/>
        <v>0</v>
      </c>
    </row>
    <row r="571" spans="1:13">
      <c r="A571" s="605" t="s">
        <v>922</v>
      </c>
      <c r="B571" s="606" t="s">
        <v>982</v>
      </c>
      <c r="C571" s="606"/>
      <c r="D571" s="607"/>
      <c r="E571" s="607"/>
      <c r="F571" s="607"/>
      <c r="G571" s="607"/>
      <c r="H571" s="608">
        <v>104</v>
      </c>
      <c r="I571" s="608"/>
      <c r="J571" s="607"/>
      <c r="K571" s="616">
        <v>1</v>
      </c>
      <c r="L571" s="830"/>
      <c r="M571" s="821">
        <f t="shared" si="41"/>
        <v>0</v>
      </c>
    </row>
    <row r="572" spans="1:13">
      <c r="A572" s="611" t="s">
        <v>922</v>
      </c>
      <c r="B572" s="612" t="s">
        <v>983</v>
      </c>
      <c r="C572" s="612"/>
      <c r="D572" s="613"/>
      <c r="E572" s="613"/>
      <c r="F572" s="613"/>
      <c r="G572" s="613"/>
      <c r="H572" s="614" t="s">
        <v>984</v>
      </c>
      <c r="I572" s="614"/>
      <c r="J572" s="613"/>
      <c r="K572" s="647">
        <v>1</v>
      </c>
      <c r="L572" s="830"/>
      <c r="M572" s="821">
        <f t="shared" si="41"/>
        <v>0</v>
      </c>
    </row>
    <row r="573" spans="1:13">
      <c r="A573" s="609" t="s">
        <v>922</v>
      </c>
      <c r="B573" s="602" t="s">
        <v>985</v>
      </c>
      <c r="C573" s="602"/>
      <c r="D573" s="603"/>
      <c r="E573" s="603"/>
      <c r="F573" s="603"/>
      <c r="G573" s="603"/>
      <c r="H573" s="604" t="s">
        <v>986</v>
      </c>
      <c r="I573" s="604"/>
      <c r="J573" s="603"/>
      <c r="K573" s="620">
        <v>1</v>
      </c>
      <c r="L573" s="830"/>
      <c r="M573" s="821">
        <f t="shared" si="41"/>
        <v>0</v>
      </c>
    </row>
    <row r="574" spans="1:13">
      <c r="A574" s="605" t="s">
        <v>922</v>
      </c>
      <c r="B574" s="612" t="s">
        <v>987</v>
      </c>
      <c r="C574" s="612"/>
      <c r="D574" s="613"/>
      <c r="E574" s="613"/>
      <c r="F574" s="613"/>
      <c r="G574" s="613"/>
      <c r="H574" s="614" t="s">
        <v>988</v>
      </c>
      <c r="I574" s="614"/>
      <c r="J574" s="613"/>
      <c r="K574" s="647">
        <v>1</v>
      </c>
      <c r="L574" s="830"/>
      <c r="M574" s="821">
        <f t="shared" si="41"/>
        <v>0</v>
      </c>
    </row>
    <row r="575" spans="1:13">
      <c r="A575" s="605" t="s">
        <v>922</v>
      </c>
      <c r="B575" s="612" t="s">
        <v>774</v>
      </c>
      <c r="C575" s="612"/>
      <c r="D575" s="613"/>
      <c r="E575" s="613"/>
      <c r="F575" s="613"/>
      <c r="G575" s="613"/>
      <c r="H575" s="614" t="s">
        <v>989</v>
      </c>
      <c r="I575" s="614"/>
      <c r="J575" s="613"/>
      <c r="K575" s="647">
        <v>1</v>
      </c>
      <c r="L575" s="830"/>
      <c r="M575" s="821">
        <f t="shared" si="41"/>
        <v>0</v>
      </c>
    </row>
    <row r="576" spans="1:13">
      <c r="A576" s="605" t="s">
        <v>922</v>
      </c>
      <c r="B576" s="612" t="s">
        <v>990</v>
      </c>
      <c r="C576" s="612"/>
      <c r="D576" s="613"/>
      <c r="E576" s="613"/>
      <c r="F576" s="613"/>
      <c r="G576" s="613"/>
      <c r="H576" s="614" t="s">
        <v>989</v>
      </c>
      <c r="I576" s="614"/>
      <c r="J576" s="613"/>
      <c r="K576" s="647">
        <v>1</v>
      </c>
      <c r="L576" s="830"/>
      <c r="M576" s="821">
        <f t="shared" si="41"/>
        <v>0</v>
      </c>
    </row>
    <row r="577" spans="1:13">
      <c r="A577" s="605" t="s">
        <v>922</v>
      </c>
      <c r="B577" s="612" t="s">
        <v>991</v>
      </c>
      <c r="C577" s="612"/>
      <c r="D577" s="613"/>
      <c r="E577" s="613"/>
      <c r="F577" s="613"/>
      <c r="G577" s="613"/>
      <c r="H577" s="614" t="s">
        <v>992</v>
      </c>
      <c r="I577" s="614"/>
      <c r="J577" s="613"/>
      <c r="K577" s="647">
        <v>1</v>
      </c>
      <c r="L577" s="830"/>
      <c r="M577" s="821">
        <f t="shared" si="41"/>
        <v>0</v>
      </c>
    </row>
    <row r="578" spans="1:13">
      <c r="A578" s="605" t="s">
        <v>922</v>
      </c>
      <c r="B578" s="612" t="s">
        <v>993</v>
      </c>
      <c r="C578" s="612"/>
      <c r="D578" s="613"/>
      <c r="E578" s="613"/>
      <c r="F578" s="613"/>
      <c r="G578" s="613"/>
      <c r="H578" s="614" t="s">
        <v>994</v>
      </c>
      <c r="I578" s="614"/>
      <c r="J578" s="613"/>
      <c r="K578" s="647">
        <v>3</v>
      </c>
      <c r="L578" s="830"/>
      <c r="M578" s="821">
        <f t="shared" si="41"/>
        <v>0</v>
      </c>
    </row>
    <row r="579" spans="1:13">
      <c r="A579" s="605" t="s">
        <v>922</v>
      </c>
      <c r="B579" s="612" t="s">
        <v>993</v>
      </c>
      <c r="C579" s="612"/>
      <c r="D579" s="613"/>
      <c r="E579" s="613"/>
      <c r="F579" s="613"/>
      <c r="G579" s="613"/>
      <c r="H579" s="614" t="s">
        <v>869</v>
      </c>
      <c r="I579" s="614"/>
      <c r="J579" s="613"/>
      <c r="K579" s="647">
        <v>2</v>
      </c>
      <c r="L579" s="830"/>
      <c r="M579" s="821">
        <f t="shared" si="41"/>
        <v>0</v>
      </c>
    </row>
    <row r="580" spans="1:13">
      <c r="A580" s="605" t="s">
        <v>922</v>
      </c>
      <c r="B580" s="612" t="s">
        <v>991</v>
      </c>
      <c r="C580" s="612"/>
      <c r="D580" s="613"/>
      <c r="E580" s="613"/>
      <c r="F580" s="613"/>
      <c r="G580" s="613"/>
      <c r="H580" s="614" t="s">
        <v>995</v>
      </c>
      <c r="I580" s="614"/>
      <c r="J580" s="613"/>
      <c r="K580" s="647">
        <v>1</v>
      </c>
      <c r="L580" s="830"/>
      <c r="M580" s="821">
        <f t="shared" si="41"/>
        <v>0</v>
      </c>
    </row>
    <row r="581" spans="1:13">
      <c r="A581" s="605" t="s">
        <v>922</v>
      </c>
      <c r="B581" s="612" t="s">
        <v>996</v>
      </c>
      <c r="C581" s="612"/>
      <c r="D581" s="613"/>
      <c r="E581" s="613"/>
      <c r="F581" s="613"/>
      <c r="G581" s="613"/>
      <c r="H581" s="614" t="s">
        <v>997</v>
      </c>
      <c r="I581" s="614"/>
      <c r="J581" s="613"/>
      <c r="K581" s="647">
        <v>1</v>
      </c>
      <c r="L581" s="830"/>
      <c r="M581" s="821">
        <f t="shared" si="41"/>
        <v>0</v>
      </c>
    </row>
    <row r="582" spans="1:13">
      <c r="A582" s="605" t="s">
        <v>922</v>
      </c>
      <c r="B582" s="612" t="s">
        <v>998</v>
      </c>
      <c r="C582" s="612"/>
      <c r="D582" s="613"/>
      <c r="E582" s="613"/>
      <c r="F582" s="613"/>
      <c r="G582" s="613"/>
      <c r="H582" s="614" t="s">
        <v>999</v>
      </c>
      <c r="I582" s="614"/>
      <c r="J582" s="613"/>
      <c r="K582" s="647">
        <v>2</v>
      </c>
      <c r="L582" s="830"/>
      <c r="M582" s="821">
        <f t="shared" si="41"/>
        <v>0</v>
      </c>
    </row>
    <row r="583" spans="1:13">
      <c r="A583" s="605" t="s">
        <v>922</v>
      </c>
      <c r="B583" s="612" t="s">
        <v>998</v>
      </c>
      <c r="C583" s="612"/>
      <c r="D583" s="613"/>
      <c r="E583" s="613"/>
      <c r="F583" s="613"/>
      <c r="G583" s="613"/>
      <c r="H583" s="614" t="s">
        <v>778</v>
      </c>
      <c r="I583" s="614"/>
      <c r="J583" s="613"/>
      <c r="K583" s="647">
        <v>1</v>
      </c>
      <c r="L583" s="830"/>
      <c r="M583" s="821">
        <f t="shared" si="41"/>
        <v>0</v>
      </c>
    </row>
    <row r="584" spans="1:13">
      <c r="A584" s="605" t="s">
        <v>922</v>
      </c>
      <c r="B584" s="612" t="s">
        <v>998</v>
      </c>
      <c r="C584" s="612"/>
      <c r="D584" s="613"/>
      <c r="E584" s="613"/>
      <c r="F584" s="613"/>
      <c r="G584" s="613"/>
      <c r="H584" s="614" t="s">
        <v>478</v>
      </c>
      <c r="I584" s="614"/>
      <c r="J584" s="613"/>
      <c r="K584" s="647">
        <v>1</v>
      </c>
      <c r="L584" s="830"/>
      <c r="M584" s="821">
        <f t="shared" si="41"/>
        <v>0</v>
      </c>
    </row>
    <row r="585" spans="1:13" ht="13.5" thickBot="1">
      <c r="A585" s="611" t="s">
        <v>922</v>
      </c>
      <c r="B585" s="612" t="s">
        <v>1000</v>
      </c>
      <c r="C585" s="612"/>
      <c r="D585" s="613"/>
      <c r="E585" s="613"/>
      <c r="F585" s="613"/>
      <c r="G585" s="613"/>
      <c r="H585" s="614" t="s">
        <v>1001</v>
      </c>
      <c r="I585" s="614"/>
      <c r="J585" s="613"/>
      <c r="K585" s="647">
        <v>1</v>
      </c>
      <c r="L585" s="830"/>
      <c r="M585" s="821">
        <f t="shared" si="41"/>
        <v>0</v>
      </c>
    </row>
    <row r="586" spans="1:13" ht="13.5" thickBot="1">
      <c r="A586" s="786"/>
      <c r="B586" s="781"/>
      <c r="C586" s="781"/>
      <c r="D586" s="787"/>
      <c r="E586" s="787"/>
      <c r="F586" s="787"/>
      <c r="G586" s="787"/>
      <c r="H586" s="779" t="s">
        <v>2322</v>
      </c>
      <c r="I586" s="779"/>
      <c r="J586" s="787"/>
      <c r="K586" s="787"/>
      <c r="L586" s="787"/>
      <c r="M586" s="901"/>
    </row>
    <row r="587" spans="1:13">
      <c r="A587" s="685" t="s">
        <v>1003</v>
      </c>
      <c r="B587" s="658" t="s">
        <v>1004</v>
      </c>
      <c r="C587" s="658"/>
      <c r="D587" s="657"/>
      <c r="E587" s="657"/>
      <c r="F587" s="657"/>
      <c r="G587" s="657"/>
      <c r="H587" s="683" t="s">
        <v>979</v>
      </c>
      <c r="I587" s="683" t="s">
        <v>2323</v>
      </c>
      <c r="J587" s="657" t="s">
        <v>43</v>
      </c>
      <c r="K587" s="668">
        <v>1</v>
      </c>
      <c r="L587" s="1151"/>
      <c r="M587" s="1153">
        <f>ROUND(L587*1.23,2)</f>
        <v>0</v>
      </c>
    </row>
    <row r="588" spans="1:13">
      <c r="A588" s="601"/>
      <c r="B588" s="602" t="s">
        <v>1006</v>
      </c>
      <c r="C588" s="602"/>
      <c r="D588" s="603"/>
      <c r="E588" s="603"/>
      <c r="F588" s="603"/>
      <c r="G588" s="603"/>
      <c r="H588" s="604"/>
      <c r="I588" s="604" t="s">
        <v>2324</v>
      </c>
      <c r="J588" s="603"/>
      <c r="K588" s="620"/>
      <c r="L588" s="1143"/>
      <c r="M588" s="1153"/>
    </row>
    <row r="589" spans="1:13">
      <c r="A589" s="893"/>
      <c r="B589" s="871" t="s">
        <v>152</v>
      </c>
      <c r="C589" s="871"/>
      <c r="D589" s="887"/>
      <c r="E589" s="887"/>
      <c r="F589" s="887"/>
      <c r="G589" s="887"/>
      <c r="H589" s="889"/>
      <c r="I589" s="900"/>
      <c r="J589" s="870"/>
      <c r="K589" s="874"/>
      <c r="L589" s="891"/>
      <c r="M589" s="876"/>
    </row>
    <row r="590" spans="1:13">
      <c r="A590" s="611" t="s">
        <v>1003</v>
      </c>
      <c r="B590" s="626" t="s">
        <v>623</v>
      </c>
      <c r="C590" s="626"/>
      <c r="D590" s="626"/>
      <c r="E590" s="626"/>
      <c r="F590" s="626"/>
      <c r="G590" s="626"/>
      <c r="H590" s="761" t="s">
        <v>2325</v>
      </c>
      <c r="I590" s="626"/>
      <c r="J590" s="732"/>
      <c r="K590" s="717">
        <v>1</v>
      </c>
      <c r="L590" s="830"/>
      <c r="M590" s="821">
        <f t="shared" ref="M590:M599" si="42">ROUND(L590*1.23,2)</f>
        <v>0</v>
      </c>
    </row>
    <row r="591" spans="1:13">
      <c r="A591" s="611" t="s">
        <v>1003</v>
      </c>
      <c r="B591" s="612" t="s">
        <v>1009</v>
      </c>
      <c r="C591" s="612"/>
      <c r="D591" s="613"/>
      <c r="E591" s="613"/>
      <c r="F591" s="613"/>
      <c r="G591" s="613"/>
      <c r="H591" s="614" t="s">
        <v>272</v>
      </c>
      <c r="I591" s="614"/>
      <c r="J591" s="613"/>
      <c r="K591" s="647">
        <v>1</v>
      </c>
      <c r="L591" s="830"/>
      <c r="M591" s="821">
        <f t="shared" si="42"/>
        <v>0</v>
      </c>
    </row>
    <row r="592" spans="1:13">
      <c r="A592" s="611" t="s">
        <v>1003</v>
      </c>
      <c r="B592" s="612" t="s">
        <v>1009</v>
      </c>
      <c r="C592" s="612"/>
      <c r="D592" s="613"/>
      <c r="E592" s="613"/>
      <c r="F592" s="613"/>
      <c r="G592" s="613"/>
      <c r="H592" s="614" t="s">
        <v>1010</v>
      </c>
      <c r="I592" s="614"/>
      <c r="J592" s="613"/>
      <c r="K592" s="647">
        <v>1</v>
      </c>
      <c r="L592" s="830"/>
      <c r="M592" s="821">
        <f t="shared" si="42"/>
        <v>0</v>
      </c>
    </row>
    <row r="593" spans="1:13">
      <c r="A593" s="611" t="s">
        <v>1003</v>
      </c>
      <c r="B593" s="612" t="s">
        <v>1011</v>
      </c>
      <c r="C593" s="612"/>
      <c r="D593" s="613"/>
      <c r="E593" s="613"/>
      <c r="F593" s="613"/>
      <c r="G593" s="613"/>
      <c r="H593" s="614" t="s">
        <v>1012</v>
      </c>
      <c r="I593" s="614"/>
      <c r="J593" s="613"/>
      <c r="K593" s="647">
        <v>1</v>
      </c>
      <c r="L593" s="830"/>
      <c r="M593" s="821">
        <f t="shared" si="42"/>
        <v>0</v>
      </c>
    </row>
    <row r="594" spans="1:13">
      <c r="A594" s="611" t="s">
        <v>1003</v>
      </c>
      <c r="B594" s="612" t="s">
        <v>1011</v>
      </c>
      <c r="C594" s="612"/>
      <c r="D594" s="613"/>
      <c r="E594" s="613"/>
      <c r="F594" s="613"/>
      <c r="G594" s="613"/>
      <c r="H594" s="614" t="s">
        <v>1013</v>
      </c>
      <c r="I594" s="614"/>
      <c r="J594" s="613"/>
      <c r="K594" s="647">
        <v>1</v>
      </c>
      <c r="L594" s="830"/>
      <c r="M594" s="821">
        <f t="shared" si="42"/>
        <v>0</v>
      </c>
    </row>
    <row r="595" spans="1:13">
      <c r="A595" s="611" t="s">
        <v>1003</v>
      </c>
      <c r="B595" s="612" t="s">
        <v>1014</v>
      </c>
      <c r="C595" s="612"/>
      <c r="D595" s="613"/>
      <c r="E595" s="613"/>
      <c r="F595" s="613"/>
      <c r="G595" s="613"/>
      <c r="H595" s="614" t="s">
        <v>1015</v>
      </c>
      <c r="I595" s="614"/>
      <c r="J595" s="613"/>
      <c r="K595" s="652">
        <v>1</v>
      </c>
      <c r="L595" s="830"/>
      <c r="M595" s="821">
        <f t="shared" si="42"/>
        <v>0</v>
      </c>
    </row>
    <row r="596" spans="1:13">
      <c r="A596" s="611" t="s">
        <v>1003</v>
      </c>
      <c r="B596" s="641" t="s">
        <v>2326</v>
      </c>
      <c r="C596" s="641"/>
      <c r="D596" s="613"/>
      <c r="E596" s="613"/>
      <c r="F596" s="613"/>
      <c r="G596" s="613"/>
      <c r="H596" s="614" t="s">
        <v>1017</v>
      </c>
      <c r="I596" s="614"/>
      <c r="J596" s="613"/>
      <c r="K596" s="647">
        <v>1</v>
      </c>
      <c r="L596" s="830"/>
      <c r="M596" s="821">
        <f t="shared" si="42"/>
        <v>0</v>
      </c>
    </row>
    <row r="597" spans="1:13">
      <c r="A597" s="611" t="s">
        <v>1003</v>
      </c>
      <c r="B597" s="612" t="s">
        <v>1018</v>
      </c>
      <c r="C597" s="612"/>
      <c r="D597" s="613">
        <v>2007</v>
      </c>
      <c r="E597" s="613"/>
      <c r="F597" s="613"/>
      <c r="G597" s="613"/>
      <c r="H597" s="614" t="s">
        <v>1019</v>
      </c>
      <c r="I597" s="614"/>
      <c r="J597" s="613"/>
      <c r="K597" s="647">
        <v>1</v>
      </c>
      <c r="L597" s="830"/>
      <c r="M597" s="821">
        <f t="shared" si="42"/>
        <v>0</v>
      </c>
    </row>
    <row r="598" spans="1:13">
      <c r="A598" s="611" t="s">
        <v>1003</v>
      </c>
      <c r="B598" s="612" t="s">
        <v>1020</v>
      </c>
      <c r="C598" s="612"/>
      <c r="D598" s="613"/>
      <c r="E598" s="613"/>
      <c r="F598" s="613"/>
      <c r="G598" s="613"/>
      <c r="H598" s="614" t="s">
        <v>1021</v>
      </c>
      <c r="I598" s="614"/>
      <c r="J598" s="613"/>
      <c r="K598" s="647">
        <v>1</v>
      </c>
      <c r="L598" s="830"/>
      <c r="M598" s="821">
        <f t="shared" si="42"/>
        <v>0</v>
      </c>
    </row>
    <row r="599" spans="1:13" ht="13.5" thickBot="1">
      <c r="A599" s="633" t="s">
        <v>1003</v>
      </c>
      <c r="B599" s="667" t="s">
        <v>1022</v>
      </c>
      <c r="C599" s="667"/>
      <c r="D599" s="635"/>
      <c r="E599" s="635"/>
      <c r="F599" s="635"/>
      <c r="G599" s="635"/>
      <c r="H599" s="636" t="s">
        <v>1021</v>
      </c>
      <c r="I599" s="636"/>
      <c r="J599" s="635"/>
      <c r="K599" s="664">
        <v>1</v>
      </c>
      <c r="L599" s="830"/>
      <c r="M599" s="821">
        <f t="shared" si="42"/>
        <v>0</v>
      </c>
    </row>
    <row r="600" spans="1:13" ht="13.5" thickBot="1">
      <c r="A600" s="778"/>
      <c r="B600" s="940"/>
      <c r="C600" s="940"/>
      <c r="D600" s="941"/>
      <c r="E600" s="941"/>
      <c r="F600" s="941"/>
      <c r="G600" s="941"/>
      <c r="H600" s="942" t="s">
        <v>1023</v>
      </c>
      <c r="I600" s="942"/>
      <c r="J600" s="941"/>
      <c r="K600" s="941"/>
      <c r="L600" s="941"/>
      <c r="M600" s="961"/>
    </row>
    <row r="601" spans="1:13">
      <c r="A601" s="685" t="s">
        <v>1024</v>
      </c>
      <c r="B601" s="658" t="s">
        <v>1025</v>
      </c>
      <c r="C601" s="658"/>
      <c r="D601" s="657">
        <v>2000</v>
      </c>
      <c r="E601" s="657"/>
      <c r="F601" s="657"/>
      <c r="G601" s="657"/>
      <c r="H601" s="683" t="s">
        <v>2109</v>
      </c>
      <c r="I601" s="683" t="s">
        <v>1026</v>
      </c>
      <c r="J601" s="657" t="s">
        <v>36</v>
      </c>
      <c r="K601" s="668">
        <v>1</v>
      </c>
      <c r="L601" s="1162"/>
      <c r="M601" s="1153">
        <f>ROUND(L601*1.23,2)</f>
        <v>0</v>
      </c>
    </row>
    <row r="602" spans="1:13">
      <c r="A602" s="601"/>
      <c r="B602" s="602"/>
      <c r="C602" s="602"/>
      <c r="D602" s="603"/>
      <c r="E602" s="603"/>
      <c r="F602" s="603"/>
      <c r="G602" s="603"/>
      <c r="H602" s="604"/>
      <c r="I602" s="604" t="s">
        <v>1028</v>
      </c>
      <c r="J602" s="603"/>
      <c r="K602" s="620"/>
      <c r="L602" s="1163"/>
      <c r="M602" s="1153"/>
    </row>
    <row r="603" spans="1:13">
      <c r="A603" s="611" t="s">
        <v>1024</v>
      </c>
      <c r="B603" s="612" t="s">
        <v>1029</v>
      </c>
      <c r="C603" s="612"/>
      <c r="D603" s="613">
        <v>2007</v>
      </c>
      <c r="E603" s="613"/>
      <c r="F603" s="613"/>
      <c r="G603" s="613"/>
      <c r="H603" s="614" t="s">
        <v>820</v>
      </c>
      <c r="I603" s="614" t="s">
        <v>1030</v>
      </c>
      <c r="J603" s="613" t="s">
        <v>43</v>
      </c>
      <c r="K603" s="647">
        <v>1</v>
      </c>
      <c r="L603" s="830"/>
      <c r="M603" s="821">
        <f t="shared" ref="M603:M614" si="43">ROUND(L603*1.23,2)</f>
        <v>0</v>
      </c>
    </row>
    <row r="604" spans="1:13">
      <c r="A604" s="605" t="s">
        <v>1024</v>
      </c>
      <c r="B604" s="606" t="s">
        <v>1031</v>
      </c>
      <c r="C604" s="606"/>
      <c r="D604" s="607"/>
      <c r="E604" s="607"/>
      <c r="F604" s="607"/>
      <c r="G604" s="607"/>
      <c r="H604" s="608" t="s">
        <v>1032</v>
      </c>
      <c r="I604" s="663" t="s">
        <v>2327</v>
      </c>
      <c r="J604" s="607" t="s">
        <v>36</v>
      </c>
      <c r="K604" s="616">
        <v>1</v>
      </c>
      <c r="L604" s="830"/>
      <c r="M604" s="821">
        <f t="shared" si="43"/>
        <v>0</v>
      </c>
    </row>
    <row r="605" spans="1:13">
      <c r="A605" s="930"/>
      <c r="B605" s="871" t="s">
        <v>152</v>
      </c>
      <c r="C605" s="871"/>
      <c r="D605" s="887"/>
      <c r="E605" s="887"/>
      <c r="F605" s="887"/>
      <c r="G605" s="887"/>
      <c r="H605" s="889"/>
      <c r="I605" s="889"/>
      <c r="J605" s="887"/>
      <c r="K605" s="890"/>
      <c r="L605" s="891"/>
      <c r="M605" s="876"/>
    </row>
    <row r="606" spans="1:13">
      <c r="A606" s="611" t="s">
        <v>1024</v>
      </c>
      <c r="B606" s="614" t="s">
        <v>1034</v>
      </c>
      <c r="C606" s="608"/>
      <c r="D606" s="607"/>
      <c r="E606" s="607"/>
      <c r="F606" s="607"/>
      <c r="G606" s="607"/>
      <c r="H606" s="608" t="s">
        <v>1035</v>
      </c>
      <c r="I606" s="608"/>
      <c r="J606" s="607"/>
      <c r="K606" s="616">
        <v>1</v>
      </c>
      <c r="L606" s="830"/>
      <c r="M606" s="821">
        <f t="shared" si="43"/>
        <v>0</v>
      </c>
    </row>
    <row r="607" spans="1:13">
      <c r="A607" s="611" t="s">
        <v>1024</v>
      </c>
      <c r="B607" s="614" t="s">
        <v>1034</v>
      </c>
      <c r="C607" s="608"/>
      <c r="D607" s="607"/>
      <c r="E607" s="607"/>
      <c r="F607" s="607"/>
      <c r="G607" s="607"/>
      <c r="H607" s="608" t="s">
        <v>1038</v>
      </c>
      <c r="I607" s="608"/>
      <c r="J607" s="607"/>
      <c r="K607" s="616">
        <v>1</v>
      </c>
      <c r="L607" s="830"/>
      <c r="M607" s="821">
        <f t="shared" si="43"/>
        <v>0</v>
      </c>
    </row>
    <row r="608" spans="1:13">
      <c r="A608" s="611" t="s">
        <v>1024</v>
      </c>
      <c r="B608" s="614" t="s">
        <v>1034</v>
      </c>
      <c r="C608" s="608"/>
      <c r="D608" s="607"/>
      <c r="E608" s="607"/>
      <c r="F608" s="607"/>
      <c r="G608" s="607"/>
      <c r="H608" s="608" t="s">
        <v>1039</v>
      </c>
      <c r="I608" s="608"/>
      <c r="J608" s="607"/>
      <c r="K608" s="616">
        <v>1</v>
      </c>
      <c r="L608" s="830"/>
      <c r="M608" s="821">
        <f t="shared" si="43"/>
        <v>0</v>
      </c>
    </row>
    <row r="609" spans="1:13">
      <c r="A609" s="611" t="s">
        <v>1024</v>
      </c>
      <c r="B609" s="614" t="s">
        <v>1034</v>
      </c>
      <c r="C609" s="608"/>
      <c r="D609" s="607"/>
      <c r="E609" s="607"/>
      <c r="F609" s="607"/>
      <c r="G609" s="607"/>
      <c r="H609" s="608" t="s">
        <v>1041</v>
      </c>
      <c r="I609" s="608"/>
      <c r="J609" s="607"/>
      <c r="K609" s="616">
        <v>1</v>
      </c>
      <c r="L609" s="830"/>
      <c r="M609" s="821">
        <f t="shared" si="43"/>
        <v>0</v>
      </c>
    </row>
    <row r="610" spans="1:13">
      <c r="A610" s="611" t="s">
        <v>1024</v>
      </c>
      <c r="B610" s="614" t="s">
        <v>1034</v>
      </c>
      <c r="C610" s="608"/>
      <c r="D610" s="607"/>
      <c r="E610" s="607"/>
      <c r="F610" s="607"/>
      <c r="G610" s="607"/>
      <c r="H610" s="608" t="s">
        <v>1042</v>
      </c>
      <c r="I610" s="608"/>
      <c r="J610" s="607"/>
      <c r="K610" s="616">
        <v>1</v>
      </c>
      <c r="L610" s="830"/>
      <c r="M610" s="821">
        <f t="shared" si="43"/>
        <v>0</v>
      </c>
    </row>
    <row r="611" spans="1:13">
      <c r="A611" s="611" t="s">
        <v>1024</v>
      </c>
      <c r="B611" s="614" t="s">
        <v>1034</v>
      </c>
      <c r="C611" s="608"/>
      <c r="D611" s="607"/>
      <c r="E611" s="607"/>
      <c r="F611" s="607"/>
      <c r="G611" s="607"/>
      <c r="H611" s="608" t="s">
        <v>1043</v>
      </c>
      <c r="I611" s="608"/>
      <c r="J611" s="607"/>
      <c r="K611" s="616">
        <v>1</v>
      </c>
      <c r="L611" s="830"/>
      <c r="M611" s="821">
        <f t="shared" si="43"/>
        <v>0</v>
      </c>
    </row>
    <row r="612" spans="1:13">
      <c r="A612" s="611" t="s">
        <v>1024</v>
      </c>
      <c r="B612" s="614" t="s">
        <v>1034</v>
      </c>
      <c r="C612" s="608"/>
      <c r="D612" s="607"/>
      <c r="E612" s="607"/>
      <c r="F612" s="607"/>
      <c r="G612" s="607"/>
      <c r="H612" s="608" t="s">
        <v>1044</v>
      </c>
      <c r="I612" s="608"/>
      <c r="J612" s="607"/>
      <c r="K612" s="616">
        <v>1</v>
      </c>
      <c r="L612" s="830"/>
      <c r="M612" s="821">
        <f t="shared" si="43"/>
        <v>0</v>
      </c>
    </row>
    <row r="613" spans="1:13">
      <c r="A613" s="611" t="s">
        <v>1024</v>
      </c>
      <c r="B613" s="614" t="s">
        <v>1034</v>
      </c>
      <c r="C613" s="608"/>
      <c r="D613" s="607"/>
      <c r="E613" s="607"/>
      <c r="F613" s="607"/>
      <c r="G613" s="607"/>
      <c r="H613" s="608" t="s">
        <v>1045</v>
      </c>
      <c r="I613" s="608"/>
      <c r="J613" s="607"/>
      <c r="K613" s="616">
        <v>2</v>
      </c>
      <c r="L613" s="830"/>
      <c r="M613" s="821">
        <f t="shared" si="43"/>
        <v>0</v>
      </c>
    </row>
    <row r="614" spans="1:13" ht="13.5" thickBot="1">
      <c r="A614" s="611" t="s">
        <v>1024</v>
      </c>
      <c r="B614" s="612" t="s">
        <v>1046</v>
      </c>
      <c r="C614" s="612"/>
      <c r="D614" s="613"/>
      <c r="E614" s="613"/>
      <c r="F614" s="613"/>
      <c r="G614" s="613"/>
      <c r="H614" s="614" t="s">
        <v>1047</v>
      </c>
      <c r="I614" s="614"/>
      <c r="J614" s="613"/>
      <c r="K614" s="647">
        <v>1</v>
      </c>
      <c r="L614" s="830"/>
      <c r="M614" s="821">
        <f t="shared" si="43"/>
        <v>0</v>
      </c>
    </row>
    <row r="615" spans="1:13" ht="13.5" thickBot="1">
      <c r="A615" s="786"/>
      <c r="B615" s="781"/>
      <c r="C615" s="781"/>
      <c r="D615" s="787"/>
      <c r="E615" s="787"/>
      <c r="F615" s="787"/>
      <c r="G615" s="787"/>
      <c r="H615" s="779" t="s">
        <v>1048</v>
      </c>
      <c r="I615" s="779"/>
      <c r="J615" s="787"/>
      <c r="K615" s="787"/>
      <c r="L615" s="787"/>
      <c r="M615" s="901"/>
    </row>
    <row r="616" spans="1:13">
      <c r="A616" s="685" t="s">
        <v>1049</v>
      </c>
      <c r="B616" s="658" t="s">
        <v>1050</v>
      </c>
      <c r="C616" s="658"/>
      <c r="D616" s="657"/>
      <c r="E616" s="657"/>
      <c r="F616" s="657"/>
      <c r="G616" s="657"/>
      <c r="H616" s="683" t="s">
        <v>1051</v>
      </c>
      <c r="I616" s="683" t="s">
        <v>1052</v>
      </c>
      <c r="J616" s="657" t="s">
        <v>43</v>
      </c>
      <c r="K616" s="668">
        <v>1</v>
      </c>
      <c r="L616" s="1151"/>
      <c r="M616" s="1152">
        <f>ROUND(L616*1.23,2)</f>
        <v>0</v>
      </c>
    </row>
    <row r="617" spans="1:13" ht="26">
      <c r="A617" s="601"/>
      <c r="B617" s="602" t="s">
        <v>1053</v>
      </c>
      <c r="C617" s="602"/>
      <c r="D617" s="603"/>
      <c r="E617" s="603"/>
      <c r="F617" s="603"/>
      <c r="G617" s="603"/>
      <c r="H617" s="604" t="s">
        <v>1054</v>
      </c>
      <c r="I617" s="604" t="s">
        <v>1884</v>
      </c>
      <c r="J617" s="603"/>
      <c r="K617" s="620"/>
      <c r="L617" s="1143"/>
      <c r="M617" s="1141"/>
    </row>
    <row r="618" spans="1:13">
      <c r="A618" s="605" t="s">
        <v>1049</v>
      </c>
      <c r="B618" s="606" t="s">
        <v>1055</v>
      </c>
      <c r="C618" s="606"/>
      <c r="D618" s="607"/>
      <c r="E618" s="607"/>
      <c r="F618" s="607"/>
      <c r="G618" s="607"/>
      <c r="H618" s="608" t="s">
        <v>1051</v>
      </c>
      <c r="I618" s="608" t="s">
        <v>1052</v>
      </c>
      <c r="J618" s="607" t="s">
        <v>43</v>
      </c>
      <c r="K618" s="616">
        <v>1</v>
      </c>
      <c r="L618" s="1142"/>
      <c r="M618" s="1139">
        <f t="shared" ref="M618" si="44">ROUND(L618*1.23,2)</f>
        <v>0</v>
      </c>
    </row>
    <row r="619" spans="1:13" ht="26">
      <c r="A619" s="601"/>
      <c r="B619" s="602" t="s">
        <v>1056</v>
      </c>
      <c r="C619" s="602"/>
      <c r="D619" s="603"/>
      <c r="E619" s="603"/>
      <c r="F619" s="603"/>
      <c r="G619" s="603"/>
      <c r="H619" s="604" t="s">
        <v>1054</v>
      </c>
      <c r="I619" s="604" t="s">
        <v>1884</v>
      </c>
      <c r="J619" s="603"/>
      <c r="K619" s="620"/>
      <c r="L619" s="1143"/>
      <c r="M619" s="1141"/>
    </row>
    <row r="620" spans="1:13">
      <c r="A620" s="605" t="s">
        <v>1049</v>
      </c>
      <c r="B620" s="606" t="s">
        <v>1057</v>
      </c>
      <c r="C620" s="606"/>
      <c r="D620" s="607"/>
      <c r="E620" s="607"/>
      <c r="F620" s="607"/>
      <c r="G620" s="607"/>
      <c r="H620" s="608" t="s">
        <v>1058</v>
      </c>
      <c r="I620" s="608" t="s">
        <v>56</v>
      </c>
      <c r="J620" s="607" t="s">
        <v>43</v>
      </c>
      <c r="K620" s="616">
        <v>1</v>
      </c>
      <c r="L620" s="1142"/>
      <c r="M620" s="1139">
        <f t="shared" ref="M620" si="45">ROUND(L620*1.23,2)</f>
        <v>0</v>
      </c>
    </row>
    <row r="621" spans="1:13" ht="26">
      <c r="A621" s="609"/>
      <c r="B621" s="610" t="s">
        <v>1059</v>
      </c>
      <c r="C621" s="610"/>
      <c r="D621" s="599"/>
      <c r="E621" s="599"/>
      <c r="F621" s="599"/>
      <c r="G621" s="599"/>
      <c r="H621" s="600" t="s">
        <v>1060</v>
      </c>
      <c r="I621" s="600"/>
      <c r="J621" s="599"/>
      <c r="K621" s="618"/>
      <c r="L621" s="1143"/>
      <c r="M621" s="1141"/>
    </row>
    <row r="622" spans="1:13">
      <c r="A622" s="605" t="s">
        <v>1049</v>
      </c>
      <c r="B622" s="606" t="s">
        <v>1061</v>
      </c>
      <c r="C622" s="606"/>
      <c r="D622" s="607"/>
      <c r="E622" s="607"/>
      <c r="F622" s="607"/>
      <c r="G622" s="607"/>
      <c r="H622" s="608" t="s">
        <v>1058</v>
      </c>
      <c r="I622" s="608" t="s">
        <v>1062</v>
      </c>
      <c r="J622" s="607" t="s">
        <v>43</v>
      </c>
      <c r="K622" s="616">
        <v>1</v>
      </c>
      <c r="L622" s="1142"/>
      <c r="M622" s="1139">
        <f t="shared" ref="M622" si="46">ROUND(L622*1.23,2)</f>
        <v>0</v>
      </c>
    </row>
    <row r="623" spans="1:13">
      <c r="A623" s="609"/>
      <c r="B623" s="610" t="s">
        <v>1063</v>
      </c>
      <c r="C623" s="610"/>
      <c r="D623" s="599"/>
      <c r="E623" s="599"/>
      <c r="F623" s="599"/>
      <c r="G623" s="599"/>
      <c r="H623" s="600" t="s">
        <v>1064</v>
      </c>
      <c r="I623" s="600"/>
      <c r="J623" s="599"/>
      <c r="K623" s="618"/>
      <c r="L623" s="1143"/>
      <c r="M623" s="1141"/>
    </row>
    <row r="624" spans="1:13">
      <c r="A624" s="605" t="s">
        <v>1049</v>
      </c>
      <c r="B624" s="606" t="s">
        <v>1065</v>
      </c>
      <c r="C624" s="606"/>
      <c r="D624" s="607"/>
      <c r="E624" s="607"/>
      <c r="F624" s="607"/>
      <c r="G624" s="607"/>
      <c r="H624" s="608" t="s">
        <v>1051</v>
      </c>
      <c r="I624" s="608" t="s">
        <v>56</v>
      </c>
      <c r="J624" s="607" t="s">
        <v>43</v>
      </c>
      <c r="K624" s="616">
        <v>1</v>
      </c>
      <c r="L624" s="1142"/>
      <c r="M624" s="1139">
        <f t="shared" ref="M624" si="47">ROUND(L624*1.23,2)</f>
        <v>0</v>
      </c>
    </row>
    <row r="625" spans="1:13" ht="26">
      <c r="A625" s="609"/>
      <c r="B625" s="610" t="s">
        <v>1066</v>
      </c>
      <c r="C625" s="610"/>
      <c r="D625" s="599"/>
      <c r="E625" s="599"/>
      <c r="F625" s="599"/>
      <c r="G625" s="599"/>
      <c r="H625" s="600" t="s">
        <v>1067</v>
      </c>
      <c r="I625" s="600"/>
      <c r="J625" s="599"/>
      <c r="K625" s="618"/>
      <c r="L625" s="1143"/>
      <c r="M625" s="1141"/>
    </row>
    <row r="626" spans="1:13">
      <c r="A626" s="605" t="s">
        <v>1049</v>
      </c>
      <c r="B626" s="606" t="s">
        <v>1068</v>
      </c>
      <c r="C626" s="606"/>
      <c r="D626" s="607"/>
      <c r="E626" s="607"/>
      <c r="F626" s="607"/>
      <c r="G626" s="607"/>
      <c r="H626" s="608" t="s">
        <v>126</v>
      </c>
      <c r="I626" s="608" t="s">
        <v>65</v>
      </c>
      <c r="J626" s="607" t="s">
        <v>43</v>
      </c>
      <c r="K626" s="616">
        <v>1</v>
      </c>
      <c r="L626" s="1142"/>
      <c r="M626" s="1139">
        <f t="shared" ref="M626" si="48">ROUND(L626*1.23,2)</f>
        <v>0</v>
      </c>
    </row>
    <row r="627" spans="1:13">
      <c r="A627" s="601"/>
      <c r="B627" s="602" t="s">
        <v>1069</v>
      </c>
      <c r="C627" s="602"/>
      <c r="D627" s="603"/>
      <c r="E627" s="603"/>
      <c r="F627" s="603"/>
      <c r="G627" s="603"/>
      <c r="H627" s="604" t="s">
        <v>1070</v>
      </c>
      <c r="I627" s="604"/>
      <c r="J627" s="603"/>
      <c r="K627" s="620"/>
      <c r="L627" s="1143"/>
      <c r="M627" s="1141"/>
    </row>
    <row r="628" spans="1:13">
      <c r="A628" s="605" t="s">
        <v>1049</v>
      </c>
      <c r="B628" s="606" t="s">
        <v>1071</v>
      </c>
      <c r="C628" s="606"/>
      <c r="D628" s="607"/>
      <c r="E628" s="607"/>
      <c r="F628" s="607"/>
      <c r="G628" s="607"/>
      <c r="H628" s="608" t="s">
        <v>1051</v>
      </c>
      <c r="I628" s="608" t="s">
        <v>1052</v>
      </c>
      <c r="J628" s="607" t="s">
        <v>43</v>
      </c>
      <c r="K628" s="616">
        <v>1</v>
      </c>
      <c r="L628" s="1142"/>
      <c r="M628" s="1139">
        <f t="shared" ref="M628" si="49">ROUND(L628*1.23,2)</f>
        <v>0</v>
      </c>
    </row>
    <row r="629" spans="1:13">
      <c r="A629" s="601"/>
      <c r="B629" s="602" t="s">
        <v>1072</v>
      </c>
      <c r="C629" s="602"/>
      <c r="D629" s="603"/>
      <c r="E629" s="603"/>
      <c r="F629" s="603"/>
      <c r="G629" s="603"/>
      <c r="H629" s="604" t="s">
        <v>1073</v>
      </c>
      <c r="I629" s="604" t="s">
        <v>1884</v>
      </c>
      <c r="J629" s="603"/>
      <c r="K629" s="620"/>
      <c r="L629" s="1143"/>
      <c r="M629" s="1141"/>
    </row>
    <row r="630" spans="1:13">
      <c r="A630" s="605" t="s">
        <v>1049</v>
      </c>
      <c r="B630" s="606" t="s">
        <v>1074</v>
      </c>
      <c r="C630" s="606"/>
      <c r="D630" s="607"/>
      <c r="E630" s="607"/>
      <c r="F630" s="607"/>
      <c r="G630" s="607"/>
      <c r="H630" s="608" t="s">
        <v>1075</v>
      </c>
      <c r="I630" s="608" t="s">
        <v>70</v>
      </c>
      <c r="J630" s="607" t="s">
        <v>43</v>
      </c>
      <c r="K630" s="616">
        <v>1</v>
      </c>
      <c r="L630" s="1142"/>
      <c r="M630" s="1139">
        <f t="shared" ref="M630" si="50">ROUND(L630*1.23,2)</f>
        <v>0</v>
      </c>
    </row>
    <row r="631" spans="1:13">
      <c r="A631" s="609"/>
      <c r="B631" s="610" t="s">
        <v>1076</v>
      </c>
      <c r="C631" s="610"/>
      <c r="D631" s="599"/>
      <c r="E631" s="599"/>
      <c r="F631" s="599"/>
      <c r="G631" s="599"/>
      <c r="H631" s="600" t="s">
        <v>1077</v>
      </c>
      <c r="I631" s="600"/>
      <c r="J631" s="599"/>
      <c r="K631" s="618"/>
      <c r="L631" s="1143"/>
      <c r="M631" s="1141"/>
    </row>
    <row r="632" spans="1:13">
      <c r="A632" s="605" t="s">
        <v>1049</v>
      </c>
      <c r="B632" s="606" t="s">
        <v>1078</v>
      </c>
      <c r="C632" s="606"/>
      <c r="D632" s="607"/>
      <c r="E632" s="607"/>
      <c r="F632" s="607"/>
      <c r="G632" s="607"/>
      <c r="H632" s="608" t="s">
        <v>126</v>
      </c>
      <c r="I632" s="608" t="s">
        <v>1062</v>
      </c>
      <c r="J632" s="607" t="s">
        <v>43</v>
      </c>
      <c r="K632" s="616">
        <v>1</v>
      </c>
      <c r="L632" s="1142"/>
      <c r="M632" s="1139">
        <f t="shared" ref="M632" si="51">ROUND(L632*1.23,2)</f>
        <v>0</v>
      </c>
    </row>
    <row r="633" spans="1:13">
      <c r="A633" s="601"/>
      <c r="B633" s="602" t="s">
        <v>1079</v>
      </c>
      <c r="C633" s="602"/>
      <c r="D633" s="603"/>
      <c r="E633" s="603"/>
      <c r="F633" s="603"/>
      <c r="G633" s="603"/>
      <c r="H633" s="604" t="s">
        <v>1080</v>
      </c>
      <c r="I633" s="604"/>
      <c r="J633" s="603"/>
      <c r="K633" s="620"/>
      <c r="L633" s="1143"/>
      <c r="M633" s="1141"/>
    </row>
    <row r="634" spans="1:13">
      <c r="A634" s="605" t="s">
        <v>1049</v>
      </c>
      <c r="B634" s="606" t="s">
        <v>1081</v>
      </c>
      <c r="C634" s="606"/>
      <c r="D634" s="607"/>
      <c r="E634" s="607"/>
      <c r="F634" s="607"/>
      <c r="G634" s="607"/>
      <c r="H634" s="608" t="s">
        <v>126</v>
      </c>
      <c r="I634" s="608" t="s">
        <v>1062</v>
      </c>
      <c r="J634" s="607" t="s">
        <v>43</v>
      </c>
      <c r="K634" s="616">
        <v>1</v>
      </c>
      <c r="L634" s="1142"/>
      <c r="M634" s="1139">
        <f t="shared" ref="M634" si="52">ROUND(L634*1.23,2)</f>
        <v>0</v>
      </c>
    </row>
    <row r="635" spans="1:13">
      <c r="A635" s="609"/>
      <c r="B635" s="602" t="s">
        <v>1082</v>
      </c>
      <c r="C635" s="602"/>
      <c r="D635" s="603"/>
      <c r="E635" s="603"/>
      <c r="F635" s="603"/>
      <c r="G635" s="603"/>
      <c r="H635" s="604" t="s">
        <v>1083</v>
      </c>
      <c r="I635" s="604"/>
      <c r="J635" s="603"/>
      <c r="K635" s="620"/>
      <c r="L635" s="1143"/>
      <c r="M635" s="1141"/>
    </row>
    <row r="636" spans="1:13">
      <c r="A636" s="605" t="s">
        <v>1049</v>
      </c>
      <c r="B636" s="718" t="s">
        <v>1084</v>
      </c>
      <c r="C636" s="718"/>
      <c r="D636" s="607"/>
      <c r="E636" s="607"/>
      <c r="F636" s="607"/>
      <c r="G636" s="607"/>
      <c r="H636" s="608" t="s">
        <v>126</v>
      </c>
      <c r="I636" s="608" t="s">
        <v>1062</v>
      </c>
      <c r="J636" s="607" t="s">
        <v>43</v>
      </c>
      <c r="K636" s="616">
        <v>1</v>
      </c>
      <c r="L636" s="1142"/>
      <c r="M636" s="1139">
        <f t="shared" ref="M636" si="53">ROUND(L636*1.23,2)</f>
        <v>0</v>
      </c>
    </row>
    <row r="637" spans="1:13" ht="39">
      <c r="A637" s="609"/>
      <c r="B637" s="719" t="s">
        <v>1085</v>
      </c>
      <c r="C637" s="719"/>
      <c r="D637" s="599"/>
      <c r="E637" s="599"/>
      <c r="F637" s="599"/>
      <c r="G637" s="599"/>
      <c r="H637" s="600" t="s">
        <v>1086</v>
      </c>
      <c r="I637" s="600"/>
      <c r="J637" s="599"/>
      <c r="K637" s="618"/>
      <c r="L637" s="1143"/>
      <c r="M637" s="1141"/>
    </row>
    <row r="638" spans="1:13">
      <c r="A638" s="605" t="s">
        <v>1049</v>
      </c>
      <c r="B638" s="606" t="s">
        <v>1087</v>
      </c>
      <c r="C638" s="606"/>
      <c r="D638" s="607"/>
      <c r="E638" s="607"/>
      <c r="F638" s="607"/>
      <c r="G638" s="607"/>
      <c r="H638" s="608" t="s">
        <v>1058</v>
      </c>
      <c r="I638" s="608" t="s">
        <v>56</v>
      </c>
      <c r="J638" s="607" t="s">
        <v>43</v>
      </c>
      <c r="K638" s="616">
        <v>1</v>
      </c>
      <c r="L638" s="1142"/>
      <c r="M638" s="1139">
        <f t="shared" ref="M638" si="54">ROUND(L638*1.23,2)</f>
        <v>0</v>
      </c>
    </row>
    <row r="639" spans="1:13" ht="39">
      <c r="A639" s="601"/>
      <c r="B639" s="602" t="s">
        <v>1088</v>
      </c>
      <c r="C639" s="602"/>
      <c r="D639" s="603"/>
      <c r="E639" s="603"/>
      <c r="F639" s="603"/>
      <c r="G639" s="603"/>
      <c r="H639" s="604" t="s">
        <v>1089</v>
      </c>
      <c r="I639" s="604" t="s">
        <v>818</v>
      </c>
      <c r="J639" s="603"/>
      <c r="K639" s="620"/>
      <c r="L639" s="1143"/>
      <c r="M639" s="1141"/>
    </row>
    <row r="640" spans="1:13">
      <c r="A640" s="605" t="s">
        <v>1049</v>
      </c>
      <c r="B640" s="606" t="s">
        <v>1090</v>
      </c>
      <c r="C640" s="606"/>
      <c r="D640" s="607"/>
      <c r="E640" s="607"/>
      <c r="F640" s="607"/>
      <c r="G640" s="607"/>
      <c r="H640" s="608" t="s">
        <v>1051</v>
      </c>
      <c r="I640" s="608"/>
      <c r="J640" s="607"/>
      <c r="K640" s="616">
        <v>1</v>
      </c>
      <c r="L640" s="1142"/>
      <c r="M640" s="1139">
        <f t="shared" ref="M640" si="55">ROUND(L640*1.23,2)</f>
        <v>0</v>
      </c>
    </row>
    <row r="641" spans="1:13">
      <c r="A641" s="601"/>
      <c r="B641" s="602" t="s">
        <v>1091</v>
      </c>
      <c r="C641" s="602"/>
      <c r="D641" s="603"/>
      <c r="E641" s="603"/>
      <c r="F641" s="603"/>
      <c r="G641" s="603"/>
      <c r="H641" s="604"/>
      <c r="I641" s="604"/>
      <c r="J641" s="603"/>
      <c r="K641" s="620"/>
      <c r="L641" s="1143"/>
      <c r="M641" s="1141"/>
    </row>
    <row r="642" spans="1:13">
      <c r="A642" s="605" t="s">
        <v>1049</v>
      </c>
      <c r="B642" s="606" t="s">
        <v>1092</v>
      </c>
      <c r="C642" s="606"/>
      <c r="D642" s="607"/>
      <c r="E642" s="607"/>
      <c r="F642" s="607"/>
      <c r="G642" s="607"/>
      <c r="H642" s="608" t="s">
        <v>126</v>
      </c>
      <c r="I642" s="608"/>
      <c r="J642" s="607"/>
      <c r="K642" s="616">
        <v>1</v>
      </c>
      <c r="L642" s="1142"/>
      <c r="M642" s="1139">
        <f t="shared" ref="M642" si="56">ROUND(L642*1.23,2)</f>
        <v>0</v>
      </c>
    </row>
    <row r="643" spans="1:13">
      <c r="A643" s="601"/>
      <c r="B643" s="602" t="s">
        <v>1093</v>
      </c>
      <c r="C643" s="602"/>
      <c r="D643" s="603"/>
      <c r="E643" s="603"/>
      <c r="F643" s="603"/>
      <c r="G643" s="603"/>
      <c r="H643" s="604"/>
      <c r="I643" s="604"/>
      <c r="J643" s="603"/>
      <c r="K643" s="620"/>
      <c r="L643" s="1143"/>
      <c r="M643" s="1141"/>
    </row>
    <row r="644" spans="1:13">
      <c r="A644" s="605" t="s">
        <v>1049</v>
      </c>
      <c r="B644" s="606" t="s">
        <v>1094</v>
      </c>
      <c r="C644" s="606"/>
      <c r="D644" s="607"/>
      <c r="E644" s="607"/>
      <c r="F644" s="607"/>
      <c r="G644" s="607"/>
      <c r="H644" s="608" t="s">
        <v>126</v>
      </c>
      <c r="I644" s="608"/>
      <c r="J644" s="607"/>
      <c r="K644" s="616">
        <v>1</v>
      </c>
      <c r="L644" s="1142"/>
      <c r="M644" s="1139">
        <f t="shared" ref="M644" si="57">ROUND(L644*1.23,2)</f>
        <v>0</v>
      </c>
    </row>
    <row r="645" spans="1:13">
      <c r="A645" s="601"/>
      <c r="B645" s="602" t="s">
        <v>1095</v>
      </c>
      <c r="C645" s="602"/>
      <c r="D645" s="603"/>
      <c r="E645" s="603"/>
      <c r="F645" s="603"/>
      <c r="G645" s="603"/>
      <c r="H645" s="604"/>
      <c r="I645" s="604"/>
      <c r="J645" s="603"/>
      <c r="K645" s="620"/>
      <c r="L645" s="1143"/>
      <c r="M645" s="1141"/>
    </row>
    <row r="646" spans="1:13">
      <c r="A646" s="605" t="s">
        <v>1049</v>
      </c>
      <c r="B646" s="606" t="s">
        <v>1092</v>
      </c>
      <c r="C646" s="606"/>
      <c r="D646" s="607">
        <v>2011</v>
      </c>
      <c r="E646" s="607"/>
      <c r="F646" s="607"/>
      <c r="G646" s="607"/>
      <c r="H646" s="608" t="s">
        <v>126</v>
      </c>
      <c r="I646" s="608"/>
      <c r="J646" s="607"/>
      <c r="K646" s="616">
        <v>1</v>
      </c>
      <c r="L646" s="1142"/>
      <c r="M646" s="1139">
        <f t="shared" ref="M646" si="58">ROUND(L646*1.23,2)</f>
        <v>0</v>
      </c>
    </row>
    <row r="647" spans="1:13">
      <c r="A647" s="601"/>
      <c r="B647" s="602" t="s">
        <v>1096</v>
      </c>
      <c r="C647" s="602"/>
      <c r="D647" s="603"/>
      <c r="E647" s="603"/>
      <c r="F647" s="603"/>
      <c r="G647" s="603"/>
      <c r="H647" s="604"/>
      <c r="I647" s="604"/>
      <c r="J647" s="603"/>
      <c r="K647" s="620"/>
      <c r="L647" s="1143"/>
      <c r="M647" s="1141"/>
    </row>
    <row r="648" spans="1:13">
      <c r="A648" s="893"/>
      <c r="B648" s="871" t="s">
        <v>152</v>
      </c>
      <c r="C648" s="871"/>
      <c r="D648" s="887"/>
      <c r="E648" s="887"/>
      <c r="F648" s="887"/>
      <c r="G648" s="887"/>
      <c r="H648" s="889"/>
      <c r="I648" s="900"/>
      <c r="J648" s="870"/>
      <c r="K648" s="874"/>
      <c r="L648" s="891"/>
      <c r="M648" s="876"/>
    </row>
    <row r="649" spans="1:13">
      <c r="A649" s="605" t="s">
        <v>1049</v>
      </c>
      <c r="B649" s="606" t="s">
        <v>1097</v>
      </c>
      <c r="C649" s="606"/>
      <c r="D649" s="607"/>
      <c r="E649" s="607"/>
      <c r="F649" s="607"/>
      <c r="G649" s="607"/>
      <c r="H649" s="608" t="s">
        <v>126</v>
      </c>
      <c r="I649" s="608"/>
      <c r="J649" s="607"/>
      <c r="K649" s="616">
        <v>1</v>
      </c>
      <c r="L649" s="1142"/>
      <c r="M649" s="1139">
        <f>ROUND(L649*1.23,2)</f>
        <v>0</v>
      </c>
    </row>
    <row r="650" spans="1:13">
      <c r="A650" s="609"/>
      <c r="B650" s="610" t="s">
        <v>1098</v>
      </c>
      <c r="C650" s="610"/>
      <c r="D650" s="599"/>
      <c r="E650" s="599"/>
      <c r="F650" s="599"/>
      <c r="G650" s="599"/>
      <c r="H650" s="600"/>
      <c r="I650" s="600"/>
      <c r="J650" s="599"/>
      <c r="K650" s="618"/>
      <c r="L650" s="1143"/>
      <c r="M650" s="1141"/>
    </row>
    <row r="651" spans="1:13">
      <c r="A651" s="605" t="s">
        <v>1049</v>
      </c>
      <c r="B651" s="606" t="s">
        <v>1097</v>
      </c>
      <c r="C651" s="606"/>
      <c r="D651" s="607"/>
      <c r="E651" s="607"/>
      <c r="F651" s="607"/>
      <c r="G651" s="607"/>
      <c r="H651" s="608" t="s">
        <v>126</v>
      </c>
      <c r="I651" s="608"/>
      <c r="J651" s="607"/>
      <c r="K651" s="616">
        <v>1</v>
      </c>
      <c r="L651" s="1142"/>
      <c r="M651" s="1139">
        <f t="shared" ref="M651" si="59">ROUND(L651*1.23,2)</f>
        <v>0</v>
      </c>
    </row>
    <row r="652" spans="1:13">
      <c r="A652" s="601"/>
      <c r="B652" s="602" t="s">
        <v>1099</v>
      </c>
      <c r="C652" s="602"/>
      <c r="D652" s="603"/>
      <c r="E652" s="603"/>
      <c r="F652" s="603"/>
      <c r="G652" s="603"/>
      <c r="H652" s="604"/>
      <c r="I652" s="604"/>
      <c r="J652" s="603"/>
      <c r="K652" s="620"/>
      <c r="L652" s="1143"/>
      <c r="M652" s="1141"/>
    </row>
    <row r="653" spans="1:13">
      <c r="A653" s="605" t="s">
        <v>1049</v>
      </c>
      <c r="B653" s="606" t="s">
        <v>1100</v>
      </c>
      <c r="C653" s="606"/>
      <c r="D653" s="607"/>
      <c r="E653" s="607"/>
      <c r="F653" s="607"/>
      <c r="G653" s="607"/>
      <c r="H653" s="720" t="s">
        <v>1101</v>
      </c>
      <c r="I653" s="608"/>
      <c r="J653" s="607"/>
      <c r="K653" s="616">
        <v>1</v>
      </c>
      <c r="L653" s="1142"/>
      <c r="M653" s="1139">
        <f t="shared" ref="M653" si="60">ROUND(L653*1.23,2)</f>
        <v>0</v>
      </c>
    </row>
    <row r="654" spans="1:13">
      <c r="A654" s="609"/>
      <c r="B654" s="610" t="s">
        <v>1102</v>
      </c>
      <c r="C654" s="610"/>
      <c r="D654" s="599"/>
      <c r="E654" s="599"/>
      <c r="F654" s="599"/>
      <c r="G654" s="599"/>
      <c r="H654" s="600"/>
      <c r="I654" s="600"/>
      <c r="J654" s="599"/>
      <c r="K654" s="618"/>
      <c r="L654" s="1143"/>
      <c r="M654" s="1141"/>
    </row>
    <row r="655" spans="1:13">
      <c r="A655" s="605" t="s">
        <v>1049</v>
      </c>
      <c r="B655" s="606" t="s">
        <v>1100</v>
      </c>
      <c r="C655" s="606"/>
      <c r="D655" s="607"/>
      <c r="E655" s="607"/>
      <c r="F655" s="607"/>
      <c r="G655" s="607"/>
      <c r="H655" s="720" t="s">
        <v>1103</v>
      </c>
      <c r="I655" s="608"/>
      <c r="J655" s="607"/>
      <c r="K655" s="616">
        <v>1</v>
      </c>
      <c r="L655" s="1142"/>
      <c r="M655" s="1139">
        <f t="shared" ref="M655" si="61">ROUND(L655*1.23,2)</f>
        <v>0</v>
      </c>
    </row>
    <row r="656" spans="1:13">
      <c r="A656" s="601"/>
      <c r="B656" s="602" t="s">
        <v>1104</v>
      </c>
      <c r="C656" s="602"/>
      <c r="D656" s="603"/>
      <c r="E656" s="603"/>
      <c r="F656" s="603"/>
      <c r="G656" s="603"/>
      <c r="H656" s="604"/>
      <c r="I656" s="604"/>
      <c r="J656" s="603"/>
      <c r="K656" s="620"/>
      <c r="L656" s="1143"/>
      <c r="M656" s="1141"/>
    </row>
    <row r="657" spans="1:13">
      <c r="A657" s="605" t="s">
        <v>1049</v>
      </c>
      <c r="B657" s="606" t="s">
        <v>1100</v>
      </c>
      <c r="C657" s="606"/>
      <c r="D657" s="607"/>
      <c r="E657" s="607"/>
      <c r="F657" s="607"/>
      <c r="G657" s="607"/>
      <c r="H657" s="608" t="s">
        <v>1105</v>
      </c>
      <c r="I657" s="608"/>
      <c r="J657" s="607"/>
      <c r="K657" s="616">
        <v>1</v>
      </c>
      <c r="L657" s="1142"/>
      <c r="M657" s="1139">
        <f t="shared" ref="M657" si="62">ROUND(L657*1.23,2)</f>
        <v>0</v>
      </c>
    </row>
    <row r="658" spans="1:13">
      <c r="A658" s="601"/>
      <c r="B658" s="602" t="s">
        <v>1106</v>
      </c>
      <c r="C658" s="602"/>
      <c r="D658" s="603"/>
      <c r="E658" s="603"/>
      <c r="F658" s="603"/>
      <c r="G658" s="603"/>
      <c r="H658" s="604"/>
      <c r="I658" s="604"/>
      <c r="J658" s="603"/>
      <c r="K658" s="620"/>
      <c r="L658" s="1143"/>
      <c r="M658" s="1141"/>
    </row>
    <row r="659" spans="1:13">
      <c r="A659" s="605" t="s">
        <v>1049</v>
      </c>
      <c r="B659" s="606" t="s">
        <v>1100</v>
      </c>
      <c r="C659" s="606"/>
      <c r="D659" s="607"/>
      <c r="E659" s="607"/>
      <c r="F659" s="607"/>
      <c r="G659" s="607"/>
      <c r="H659" s="608" t="s">
        <v>1107</v>
      </c>
      <c r="I659" s="608"/>
      <c r="J659" s="607"/>
      <c r="K659" s="616">
        <v>1</v>
      </c>
      <c r="L659" s="1142"/>
      <c r="M659" s="1139">
        <f t="shared" ref="M659" si="63">ROUND(L659*1.23,2)</f>
        <v>0</v>
      </c>
    </row>
    <row r="660" spans="1:13">
      <c r="A660" s="609"/>
      <c r="B660" s="610" t="s">
        <v>1108</v>
      </c>
      <c r="C660" s="610"/>
      <c r="D660" s="599"/>
      <c r="E660" s="599"/>
      <c r="F660" s="599"/>
      <c r="G660" s="599"/>
      <c r="H660" s="600"/>
      <c r="I660" s="600"/>
      <c r="J660" s="599"/>
      <c r="K660" s="618"/>
      <c r="L660" s="1143"/>
      <c r="M660" s="1141"/>
    </row>
    <row r="661" spans="1:13">
      <c r="A661" s="605" t="s">
        <v>1049</v>
      </c>
      <c r="B661" s="606" t="s">
        <v>1109</v>
      </c>
      <c r="C661" s="606"/>
      <c r="D661" s="607"/>
      <c r="E661" s="607"/>
      <c r="F661" s="607"/>
      <c r="G661" s="607"/>
      <c r="H661" s="608" t="s">
        <v>1110</v>
      </c>
      <c r="I661" s="608"/>
      <c r="J661" s="607"/>
      <c r="K661" s="616">
        <v>1</v>
      </c>
      <c r="L661" s="1142"/>
      <c r="M661" s="1139">
        <f t="shared" ref="M661" si="64">ROUND(L661*1.23,2)</f>
        <v>0</v>
      </c>
    </row>
    <row r="662" spans="1:13">
      <c r="A662" s="609"/>
      <c r="B662" s="610" t="s">
        <v>1111</v>
      </c>
      <c r="C662" s="610"/>
      <c r="D662" s="599"/>
      <c r="E662" s="599"/>
      <c r="F662" s="599"/>
      <c r="G662" s="599"/>
      <c r="H662" s="600"/>
      <c r="I662" s="600"/>
      <c r="J662" s="599"/>
      <c r="K662" s="618"/>
      <c r="L662" s="1143"/>
      <c r="M662" s="1141"/>
    </row>
    <row r="663" spans="1:13">
      <c r="A663" s="605" t="s">
        <v>1049</v>
      </c>
      <c r="B663" s="606" t="s">
        <v>1112</v>
      </c>
      <c r="C663" s="606"/>
      <c r="D663" s="607"/>
      <c r="E663" s="607"/>
      <c r="F663" s="607"/>
      <c r="G663" s="607"/>
      <c r="H663" s="608" t="s">
        <v>1113</v>
      </c>
      <c r="I663" s="608"/>
      <c r="J663" s="607"/>
      <c r="K663" s="616">
        <v>4</v>
      </c>
      <c r="L663" s="1142"/>
      <c r="M663" s="1139">
        <f t="shared" ref="M663" si="65">ROUND(L663*1.23,2)</f>
        <v>0</v>
      </c>
    </row>
    <row r="664" spans="1:13">
      <c r="A664" s="601"/>
      <c r="B664" s="602" t="s">
        <v>1114</v>
      </c>
      <c r="C664" s="602"/>
      <c r="D664" s="603"/>
      <c r="E664" s="603"/>
      <c r="F664" s="603"/>
      <c r="G664" s="603"/>
      <c r="H664" s="604"/>
      <c r="I664" s="604"/>
      <c r="J664" s="603"/>
      <c r="K664" s="620"/>
      <c r="L664" s="1143"/>
      <c r="M664" s="1141"/>
    </row>
    <row r="665" spans="1:13">
      <c r="A665" s="605" t="s">
        <v>1049</v>
      </c>
      <c r="B665" s="606" t="s">
        <v>1115</v>
      </c>
      <c r="C665" s="606"/>
      <c r="D665" s="607"/>
      <c r="E665" s="607"/>
      <c r="F665" s="607"/>
      <c r="G665" s="607"/>
      <c r="H665" s="608" t="s">
        <v>1116</v>
      </c>
      <c r="I665" s="608"/>
      <c r="J665" s="607"/>
      <c r="K665" s="616">
        <v>4</v>
      </c>
      <c r="L665" s="1142"/>
      <c r="M665" s="1139">
        <f t="shared" ref="M665" si="66">ROUND(L665*1.23,2)</f>
        <v>0</v>
      </c>
    </row>
    <row r="666" spans="1:13">
      <c r="A666" s="601"/>
      <c r="B666" s="602" t="s">
        <v>1117</v>
      </c>
      <c r="C666" s="602"/>
      <c r="D666" s="603"/>
      <c r="E666" s="603"/>
      <c r="F666" s="603"/>
      <c r="G666" s="603"/>
      <c r="H666" s="604"/>
      <c r="I666" s="604"/>
      <c r="J666" s="603"/>
      <c r="K666" s="620"/>
      <c r="L666" s="1143"/>
      <c r="M666" s="1141"/>
    </row>
    <row r="667" spans="1:13">
      <c r="A667" s="605" t="s">
        <v>1049</v>
      </c>
      <c r="B667" s="606" t="s">
        <v>1112</v>
      </c>
      <c r="C667" s="606"/>
      <c r="D667" s="607"/>
      <c r="E667" s="607"/>
      <c r="F667" s="607"/>
      <c r="G667" s="607"/>
      <c r="H667" s="608" t="s">
        <v>1118</v>
      </c>
      <c r="I667" s="608"/>
      <c r="J667" s="607"/>
      <c r="K667" s="616">
        <v>2</v>
      </c>
      <c r="L667" s="1142"/>
      <c r="M667" s="1139">
        <f t="shared" ref="M667" si="67">ROUND(L667*1.23,2)</f>
        <v>0</v>
      </c>
    </row>
    <row r="668" spans="1:13">
      <c r="A668" s="601"/>
      <c r="B668" s="602" t="s">
        <v>1119</v>
      </c>
      <c r="C668" s="602"/>
      <c r="D668" s="603"/>
      <c r="E668" s="603"/>
      <c r="F668" s="603"/>
      <c r="G668" s="603"/>
      <c r="H668" s="604"/>
      <c r="I668" s="604"/>
      <c r="J668" s="603"/>
      <c r="K668" s="620"/>
      <c r="L668" s="1143"/>
      <c r="M668" s="1141"/>
    </row>
    <row r="669" spans="1:13">
      <c r="A669" s="605" t="s">
        <v>1049</v>
      </c>
      <c r="B669" s="606" t="s">
        <v>1120</v>
      </c>
      <c r="C669" s="606"/>
      <c r="D669" s="607"/>
      <c r="E669" s="607"/>
      <c r="F669" s="607"/>
      <c r="G669" s="607"/>
      <c r="H669" s="608" t="s">
        <v>1121</v>
      </c>
      <c r="I669" s="608"/>
      <c r="J669" s="607"/>
      <c r="K669" s="616">
        <v>2</v>
      </c>
      <c r="L669" s="1142"/>
      <c r="M669" s="1139">
        <f t="shared" ref="M669" si="68">ROUND(L669*1.23,2)</f>
        <v>0</v>
      </c>
    </row>
    <row r="670" spans="1:13">
      <c r="A670" s="609"/>
      <c r="B670" s="610" t="s">
        <v>1122</v>
      </c>
      <c r="C670" s="610"/>
      <c r="D670" s="599"/>
      <c r="E670" s="599"/>
      <c r="F670" s="599"/>
      <c r="G670" s="599"/>
      <c r="H670" s="600"/>
      <c r="I670" s="600"/>
      <c r="J670" s="599"/>
      <c r="K670" s="618"/>
      <c r="L670" s="1143"/>
      <c r="M670" s="1141"/>
    </row>
    <row r="671" spans="1:13">
      <c r="A671" s="605" t="s">
        <v>1049</v>
      </c>
      <c r="B671" s="606" t="s">
        <v>1112</v>
      </c>
      <c r="C671" s="606"/>
      <c r="D671" s="607"/>
      <c r="E671" s="607"/>
      <c r="F671" s="607"/>
      <c r="G671" s="607"/>
      <c r="H671" s="608" t="s">
        <v>1123</v>
      </c>
      <c r="I671" s="608"/>
      <c r="J671" s="607"/>
      <c r="K671" s="616">
        <v>2</v>
      </c>
      <c r="L671" s="1142"/>
      <c r="M671" s="1139">
        <f t="shared" ref="M671" si="69">ROUND(L671*1.23,2)</f>
        <v>0</v>
      </c>
    </row>
    <row r="672" spans="1:13">
      <c r="A672" s="601"/>
      <c r="B672" s="602" t="s">
        <v>1124</v>
      </c>
      <c r="C672" s="602"/>
      <c r="D672" s="603"/>
      <c r="E672" s="603"/>
      <c r="F672" s="603"/>
      <c r="G672" s="603"/>
      <c r="H672" s="604"/>
      <c r="I672" s="604"/>
      <c r="J672" s="603"/>
      <c r="K672" s="620"/>
      <c r="L672" s="1143"/>
      <c r="M672" s="1141"/>
    </row>
    <row r="673" spans="1:13">
      <c r="A673" s="605" t="s">
        <v>1049</v>
      </c>
      <c r="B673" s="606" t="s">
        <v>1120</v>
      </c>
      <c r="C673" s="606"/>
      <c r="D673" s="607"/>
      <c r="E673" s="607"/>
      <c r="F673" s="607"/>
      <c r="G673" s="607"/>
      <c r="H673" s="608" t="s">
        <v>1125</v>
      </c>
      <c r="I673" s="608"/>
      <c r="J673" s="607"/>
      <c r="K673" s="616">
        <v>2</v>
      </c>
      <c r="L673" s="1142"/>
      <c r="M673" s="1139">
        <f t="shared" ref="M673" si="70">ROUND(L673*1.23,2)</f>
        <v>0</v>
      </c>
    </row>
    <row r="674" spans="1:13">
      <c r="A674" s="609"/>
      <c r="B674" s="610" t="s">
        <v>1126</v>
      </c>
      <c r="C674" s="610"/>
      <c r="D674" s="599"/>
      <c r="E674" s="599"/>
      <c r="F674" s="599"/>
      <c r="G674" s="599"/>
      <c r="H674" s="600"/>
      <c r="I674" s="600"/>
      <c r="J674" s="599"/>
      <c r="K674" s="618"/>
      <c r="L674" s="1143"/>
      <c r="M674" s="1141"/>
    </row>
    <row r="675" spans="1:13">
      <c r="A675" s="605" t="s">
        <v>1049</v>
      </c>
      <c r="B675" s="606" t="s">
        <v>1127</v>
      </c>
      <c r="C675" s="606"/>
      <c r="D675" s="607"/>
      <c r="E675" s="607"/>
      <c r="F675" s="607"/>
      <c r="G675" s="607"/>
      <c r="H675" s="608" t="s">
        <v>1128</v>
      </c>
      <c r="I675" s="608"/>
      <c r="J675" s="607"/>
      <c r="K675" s="616">
        <v>2</v>
      </c>
      <c r="L675" s="1142"/>
      <c r="M675" s="1139">
        <f t="shared" ref="M675" si="71">ROUND(L675*1.23,2)</f>
        <v>0</v>
      </c>
    </row>
    <row r="676" spans="1:13">
      <c r="A676" s="601"/>
      <c r="B676" s="602" t="s">
        <v>1129</v>
      </c>
      <c r="C676" s="602"/>
      <c r="D676" s="603"/>
      <c r="E676" s="603"/>
      <c r="F676" s="603"/>
      <c r="G676" s="603"/>
      <c r="H676" s="604"/>
      <c r="I676" s="604"/>
      <c r="J676" s="603"/>
      <c r="K676" s="620"/>
      <c r="L676" s="1143"/>
      <c r="M676" s="1141"/>
    </row>
    <row r="677" spans="1:13">
      <c r="A677" s="605" t="s">
        <v>1049</v>
      </c>
      <c r="B677" s="606" t="s">
        <v>1130</v>
      </c>
      <c r="C677" s="606"/>
      <c r="D677" s="607"/>
      <c r="E677" s="607"/>
      <c r="F677" s="607"/>
      <c r="G677" s="607"/>
      <c r="H677" s="608" t="s">
        <v>1131</v>
      </c>
      <c r="I677" s="608" t="s">
        <v>1132</v>
      </c>
      <c r="J677" s="607"/>
      <c r="K677" s="616">
        <v>1</v>
      </c>
      <c r="L677" s="1142"/>
      <c r="M677" s="1139">
        <f t="shared" ref="M677" si="72">ROUND(L677*1.23,2)</f>
        <v>0</v>
      </c>
    </row>
    <row r="678" spans="1:13">
      <c r="A678" s="609"/>
      <c r="B678" s="610" t="s">
        <v>1133</v>
      </c>
      <c r="C678" s="610"/>
      <c r="D678" s="599"/>
      <c r="E678" s="599"/>
      <c r="F678" s="599"/>
      <c r="G678" s="599"/>
      <c r="H678" s="600"/>
      <c r="I678" s="600"/>
      <c r="J678" s="599"/>
      <c r="K678" s="618"/>
      <c r="L678" s="1143"/>
      <c r="M678" s="1141"/>
    </row>
    <row r="679" spans="1:13">
      <c r="A679" s="605" t="s">
        <v>1049</v>
      </c>
      <c r="B679" s="606" t="s">
        <v>1130</v>
      </c>
      <c r="C679" s="606"/>
      <c r="D679" s="607"/>
      <c r="E679" s="607"/>
      <c r="F679" s="607"/>
      <c r="G679" s="607"/>
      <c r="H679" s="608" t="s">
        <v>1134</v>
      </c>
      <c r="I679" s="608" t="s">
        <v>1132</v>
      </c>
      <c r="J679" s="607"/>
      <c r="K679" s="616">
        <v>1</v>
      </c>
      <c r="L679" s="1142"/>
      <c r="M679" s="1139">
        <f t="shared" ref="M679" si="73">ROUND(L679*1.23,2)</f>
        <v>0</v>
      </c>
    </row>
    <row r="680" spans="1:13">
      <c r="A680" s="601"/>
      <c r="B680" s="602" t="s">
        <v>1135</v>
      </c>
      <c r="C680" s="602"/>
      <c r="D680" s="603"/>
      <c r="E680" s="603"/>
      <c r="F680" s="603"/>
      <c r="G680" s="603"/>
      <c r="H680" s="604"/>
      <c r="I680" s="604"/>
      <c r="J680" s="603"/>
      <c r="K680" s="620"/>
      <c r="L680" s="1143"/>
      <c r="M680" s="1141"/>
    </row>
    <row r="681" spans="1:13">
      <c r="A681" s="605" t="s">
        <v>1049</v>
      </c>
      <c r="B681" s="606" t="s">
        <v>1136</v>
      </c>
      <c r="C681" s="606"/>
      <c r="D681" s="607"/>
      <c r="E681" s="607"/>
      <c r="F681" s="607"/>
      <c r="G681" s="607"/>
      <c r="H681" s="608" t="s">
        <v>126</v>
      </c>
      <c r="I681" s="608"/>
      <c r="J681" s="607"/>
      <c r="K681" s="616">
        <v>1</v>
      </c>
      <c r="L681" s="1142"/>
      <c r="M681" s="1139">
        <f>ROUND(L681*1.23,2)</f>
        <v>0</v>
      </c>
    </row>
    <row r="682" spans="1:13">
      <c r="A682" s="609"/>
      <c r="B682" s="610" t="s">
        <v>1137</v>
      </c>
      <c r="C682" s="610"/>
      <c r="D682" s="599"/>
      <c r="E682" s="599"/>
      <c r="F682" s="599"/>
      <c r="G682" s="599"/>
      <c r="H682" s="600"/>
      <c r="I682" s="600"/>
      <c r="J682" s="599"/>
      <c r="K682" s="618"/>
      <c r="L682" s="1144"/>
      <c r="M682" s="1140"/>
    </row>
    <row r="683" spans="1:13">
      <c r="A683" s="609"/>
      <c r="B683" s="610" t="s">
        <v>1138</v>
      </c>
      <c r="C683" s="610"/>
      <c r="D683" s="599"/>
      <c r="E683" s="599"/>
      <c r="F683" s="599"/>
      <c r="G683" s="599"/>
      <c r="H683" s="600"/>
      <c r="I683" s="600"/>
      <c r="J683" s="599"/>
      <c r="K683" s="618"/>
      <c r="L683" s="1143"/>
      <c r="M683" s="1141"/>
    </row>
    <row r="684" spans="1:13">
      <c r="A684" s="605" t="s">
        <v>1049</v>
      </c>
      <c r="B684" s="606" t="s">
        <v>1136</v>
      </c>
      <c r="C684" s="606"/>
      <c r="D684" s="607"/>
      <c r="E684" s="607"/>
      <c r="F684" s="607"/>
      <c r="G684" s="607"/>
      <c r="H684" s="608" t="s">
        <v>1139</v>
      </c>
      <c r="I684" s="608"/>
      <c r="J684" s="607"/>
      <c r="K684" s="616">
        <v>1</v>
      </c>
      <c r="L684" s="1142"/>
      <c r="M684" s="1139">
        <f t="shared" ref="M684" si="74">ROUND(L684*1.23,2)</f>
        <v>0</v>
      </c>
    </row>
    <row r="685" spans="1:13">
      <c r="A685" s="609"/>
      <c r="B685" s="610" t="s">
        <v>1137</v>
      </c>
      <c r="C685" s="610"/>
      <c r="D685" s="599"/>
      <c r="E685" s="599"/>
      <c r="F685" s="599"/>
      <c r="G685" s="599"/>
      <c r="H685" s="600"/>
      <c r="I685" s="600"/>
      <c r="J685" s="599"/>
      <c r="K685" s="618"/>
      <c r="L685" s="1144"/>
      <c r="M685" s="1140"/>
    </row>
    <row r="686" spans="1:13">
      <c r="A686" s="601"/>
      <c r="B686" s="602" t="s">
        <v>1140</v>
      </c>
      <c r="C686" s="602"/>
      <c r="D686" s="603"/>
      <c r="E686" s="603"/>
      <c r="F686" s="603"/>
      <c r="G686" s="603"/>
      <c r="H686" s="604"/>
      <c r="I686" s="604"/>
      <c r="J686" s="603"/>
      <c r="K686" s="620"/>
      <c r="L686" s="1143"/>
      <c r="M686" s="1141"/>
    </row>
    <row r="687" spans="1:13">
      <c r="A687" s="605" t="s">
        <v>1049</v>
      </c>
      <c r="B687" s="606" t="s">
        <v>1141</v>
      </c>
      <c r="C687" s="606"/>
      <c r="D687" s="607"/>
      <c r="E687" s="607"/>
      <c r="F687" s="607"/>
      <c r="G687" s="607"/>
      <c r="H687" s="608" t="s">
        <v>1142</v>
      </c>
      <c r="I687" s="608"/>
      <c r="J687" s="607"/>
      <c r="K687" s="616">
        <v>1</v>
      </c>
      <c r="L687" s="1142"/>
      <c r="M687" s="1139">
        <f t="shared" ref="M687" si="75">ROUND(L687*1.23,2)</f>
        <v>0</v>
      </c>
    </row>
    <row r="688" spans="1:13">
      <c r="A688" s="609"/>
      <c r="B688" s="610" t="s">
        <v>1143</v>
      </c>
      <c r="C688" s="610"/>
      <c r="D688" s="599"/>
      <c r="E688" s="599"/>
      <c r="F688" s="599"/>
      <c r="G688" s="599"/>
      <c r="H688" s="600"/>
      <c r="I688" s="600"/>
      <c r="J688" s="599"/>
      <c r="K688" s="618"/>
      <c r="L688" s="1144"/>
      <c r="M688" s="1140"/>
    </row>
    <row r="689" spans="1:13">
      <c r="A689" s="609"/>
      <c r="B689" s="610" t="s">
        <v>1144</v>
      </c>
      <c r="C689" s="610"/>
      <c r="D689" s="599"/>
      <c r="E689" s="599"/>
      <c r="F689" s="599"/>
      <c r="G689" s="599"/>
      <c r="H689" s="600"/>
      <c r="I689" s="600"/>
      <c r="J689" s="599"/>
      <c r="K689" s="618"/>
      <c r="L689" s="1143"/>
      <c r="M689" s="1141"/>
    </row>
    <row r="690" spans="1:13">
      <c r="A690" s="605" t="s">
        <v>1049</v>
      </c>
      <c r="B690" s="606" t="s">
        <v>1141</v>
      </c>
      <c r="C690" s="606"/>
      <c r="D690" s="607"/>
      <c r="E690" s="607"/>
      <c r="F690" s="607"/>
      <c r="G690" s="607"/>
      <c r="H690" s="608" t="s">
        <v>1142</v>
      </c>
      <c r="I690" s="608"/>
      <c r="J690" s="607"/>
      <c r="K690" s="616">
        <v>1</v>
      </c>
      <c r="L690" s="1142"/>
      <c r="M690" s="1139">
        <f t="shared" ref="M690" si="76">ROUND(L690*1.23,2)</f>
        <v>0</v>
      </c>
    </row>
    <row r="691" spans="1:13">
      <c r="A691" s="609"/>
      <c r="B691" s="610" t="s">
        <v>1145</v>
      </c>
      <c r="C691" s="610"/>
      <c r="D691" s="599"/>
      <c r="E691" s="599"/>
      <c r="F691" s="599"/>
      <c r="G691" s="599"/>
      <c r="H691" s="600"/>
      <c r="I691" s="600"/>
      <c r="J691" s="599"/>
      <c r="K691" s="618"/>
      <c r="L691" s="1144"/>
      <c r="M691" s="1140"/>
    </row>
    <row r="692" spans="1:13">
      <c r="A692" s="609"/>
      <c r="B692" s="610" t="s">
        <v>1146</v>
      </c>
      <c r="C692" s="610"/>
      <c r="D692" s="599"/>
      <c r="E692" s="599"/>
      <c r="F692" s="599"/>
      <c r="G692" s="599"/>
      <c r="H692" s="600"/>
      <c r="I692" s="600"/>
      <c r="J692" s="599"/>
      <c r="K692" s="618"/>
      <c r="L692" s="1143"/>
      <c r="M692" s="1141"/>
    </row>
    <row r="693" spans="1:13">
      <c r="A693" s="605" t="s">
        <v>1049</v>
      </c>
      <c r="B693" s="606" t="s">
        <v>1141</v>
      </c>
      <c r="C693" s="606"/>
      <c r="D693" s="607"/>
      <c r="E693" s="607"/>
      <c r="F693" s="607"/>
      <c r="G693" s="607"/>
      <c r="H693" s="608" t="s">
        <v>1147</v>
      </c>
      <c r="I693" s="608"/>
      <c r="J693" s="607"/>
      <c r="K693" s="616">
        <v>1</v>
      </c>
      <c r="L693" s="1142"/>
      <c r="M693" s="1139">
        <f t="shared" ref="M693" si="77">ROUND(L693*1.23,2)</f>
        <v>0</v>
      </c>
    </row>
    <row r="694" spans="1:13">
      <c r="A694" s="609"/>
      <c r="B694" s="610" t="s">
        <v>1148</v>
      </c>
      <c r="C694" s="610"/>
      <c r="D694" s="599"/>
      <c r="E694" s="599"/>
      <c r="F694" s="599"/>
      <c r="G694" s="599"/>
      <c r="H694" s="600"/>
      <c r="I694" s="600"/>
      <c r="J694" s="599"/>
      <c r="K694" s="618"/>
      <c r="L694" s="1144"/>
      <c r="M694" s="1140"/>
    </row>
    <row r="695" spans="1:13">
      <c r="A695" s="601"/>
      <c r="B695" s="604">
        <v>1092896</v>
      </c>
      <c r="C695" s="604"/>
      <c r="D695" s="603"/>
      <c r="E695" s="603"/>
      <c r="F695" s="603"/>
      <c r="G695" s="603"/>
      <c r="H695" s="604"/>
      <c r="I695" s="604"/>
      <c r="J695" s="599"/>
      <c r="K695" s="620"/>
      <c r="L695" s="1143"/>
      <c r="M695" s="1141"/>
    </row>
    <row r="696" spans="1:13">
      <c r="A696" s="605" t="s">
        <v>1049</v>
      </c>
      <c r="B696" s="606" t="s">
        <v>1141</v>
      </c>
      <c r="C696" s="606"/>
      <c r="D696" s="607"/>
      <c r="E696" s="607"/>
      <c r="F696" s="607"/>
      <c r="G696" s="607"/>
      <c r="H696" s="608" t="s">
        <v>1147</v>
      </c>
      <c r="I696" s="721"/>
      <c r="J696" s="607"/>
      <c r="K696" s="616">
        <v>1</v>
      </c>
      <c r="L696" s="1142"/>
      <c r="M696" s="1139">
        <f t="shared" ref="M696" si="78">ROUND(L696*1.23,2)</f>
        <v>0</v>
      </c>
    </row>
    <row r="697" spans="1:13">
      <c r="A697" s="609"/>
      <c r="B697" s="610" t="s">
        <v>1149</v>
      </c>
      <c r="C697" s="610"/>
      <c r="D697" s="599"/>
      <c r="E697" s="599"/>
      <c r="F697" s="599"/>
      <c r="G697" s="599"/>
      <c r="H697" s="600"/>
      <c r="I697" s="722"/>
      <c r="J697" s="599"/>
      <c r="K697" s="618"/>
      <c r="L697" s="1144"/>
      <c r="M697" s="1140"/>
    </row>
    <row r="698" spans="1:13">
      <c r="A698" s="609"/>
      <c r="B698" s="610" t="s">
        <v>1150</v>
      </c>
      <c r="C698" s="610"/>
      <c r="D698" s="599"/>
      <c r="E698" s="599"/>
      <c r="F698" s="599"/>
      <c r="G698" s="599"/>
      <c r="H698" s="600"/>
      <c r="I698" s="722"/>
      <c r="J698" s="599"/>
      <c r="K698" s="620"/>
      <c r="L698" s="1143"/>
      <c r="M698" s="1141"/>
    </row>
    <row r="699" spans="1:13">
      <c r="A699" s="605" t="s">
        <v>1049</v>
      </c>
      <c r="B699" s="606" t="s">
        <v>1151</v>
      </c>
      <c r="C699" s="606"/>
      <c r="D699" s="607"/>
      <c r="E699" s="607"/>
      <c r="F699" s="607"/>
      <c r="G699" s="607"/>
      <c r="H699" s="608" t="s">
        <v>1152</v>
      </c>
      <c r="I699" s="608"/>
      <c r="J699" s="607"/>
      <c r="K699" s="616">
        <v>1</v>
      </c>
      <c r="L699" s="830"/>
      <c r="M699" s="821">
        <f>ROUND(L699*1.23,2)</f>
        <v>0</v>
      </c>
    </row>
    <row r="700" spans="1:13">
      <c r="A700" s="963"/>
      <c r="B700" s="794"/>
      <c r="C700" s="794"/>
      <c r="D700" s="793"/>
      <c r="E700" s="793"/>
      <c r="F700" s="793"/>
      <c r="G700" s="793"/>
      <c r="H700" s="795" t="s">
        <v>1154</v>
      </c>
      <c r="I700" s="795"/>
      <c r="J700" s="793"/>
      <c r="K700" s="814"/>
      <c r="L700" s="814"/>
      <c r="M700" s="964"/>
    </row>
    <row r="701" spans="1:13">
      <c r="A701" s="958" t="s">
        <v>1155</v>
      </c>
      <c r="B701" s="714" t="s">
        <v>2328</v>
      </c>
      <c r="C701" s="714"/>
      <c r="D701" s="709"/>
      <c r="E701" s="709"/>
      <c r="F701" s="709"/>
      <c r="G701" s="709"/>
      <c r="H701" s="796" t="s">
        <v>126</v>
      </c>
      <c r="I701" s="796" t="s">
        <v>2329</v>
      </c>
      <c r="J701" s="709" t="s">
        <v>36</v>
      </c>
      <c r="K701" s="815">
        <v>1</v>
      </c>
      <c r="L701" s="820"/>
      <c r="M701" s="821">
        <f>ROUND(L701*1.23,2)</f>
        <v>0</v>
      </c>
    </row>
    <row r="702" spans="1:13">
      <c r="A702" s="959" t="s">
        <v>1155</v>
      </c>
      <c r="B702" s="714" t="s">
        <v>2328</v>
      </c>
      <c r="C702" s="1008"/>
      <c r="D702" s="711"/>
      <c r="E702" s="711"/>
      <c r="F702" s="711"/>
      <c r="G702" s="711"/>
      <c r="H702" s="797" t="s">
        <v>126</v>
      </c>
      <c r="I702" s="797" t="s">
        <v>2330</v>
      </c>
      <c r="J702" s="711" t="s">
        <v>36</v>
      </c>
      <c r="K702" s="816">
        <v>1</v>
      </c>
      <c r="L702" s="820"/>
      <c r="M702" s="821">
        <f t="shared" ref="M702:M760" si="79">ROUND(L702*1.23,2)</f>
        <v>0</v>
      </c>
    </row>
    <row r="703" spans="1:13">
      <c r="A703" s="959" t="s">
        <v>1155</v>
      </c>
      <c r="B703" s="714" t="s">
        <v>2328</v>
      </c>
      <c r="C703" s="1008"/>
      <c r="D703" s="711"/>
      <c r="E703" s="711"/>
      <c r="F703" s="711"/>
      <c r="G703" s="711"/>
      <c r="H703" s="797" t="s">
        <v>126</v>
      </c>
      <c r="I703" s="797" t="s">
        <v>2331</v>
      </c>
      <c r="J703" s="711" t="s">
        <v>36</v>
      </c>
      <c r="K703" s="816">
        <v>1</v>
      </c>
      <c r="L703" s="820"/>
      <c r="M703" s="821">
        <f t="shared" si="79"/>
        <v>0</v>
      </c>
    </row>
    <row r="704" spans="1:13">
      <c r="A704" s="959" t="s">
        <v>1155</v>
      </c>
      <c r="B704" s="714" t="s">
        <v>2328</v>
      </c>
      <c r="C704" s="1008"/>
      <c r="D704" s="711"/>
      <c r="E704" s="711"/>
      <c r="F704" s="711"/>
      <c r="G704" s="711"/>
      <c r="H704" s="797" t="s">
        <v>126</v>
      </c>
      <c r="I704" s="797" t="s">
        <v>2332</v>
      </c>
      <c r="J704" s="711" t="s">
        <v>36</v>
      </c>
      <c r="K704" s="816">
        <v>1</v>
      </c>
      <c r="L704" s="820"/>
      <c r="M704" s="821">
        <f t="shared" si="79"/>
        <v>0</v>
      </c>
    </row>
    <row r="705" spans="1:13">
      <c r="A705" s="959" t="s">
        <v>1155</v>
      </c>
      <c r="B705" s="714" t="s">
        <v>2328</v>
      </c>
      <c r="C705" s="1008"/>
      <c r="D705" s="711"/>
      <c r="E705" s="711"/>
      <c r="F705" s="711"/>
      <c r="G705" s="711"/>
      <c r="H705" s="797" t="s">
        <v>126</v>
      </c>
      <c r="I705" s="797" t="s">
        <v>2333</v>
      </c>
      <c r="J705" s="711" t="s">
        <v>43</v>
      </c>
      <c r="K705" s="816">
        <v>1</v>
      </c>
      <c r="L705" s="820"/>
      <c r="M705" s="821">
        <f t="shared" si="79"/>
        <v>0</v>
      </c>
    </row>
    <row r="706" spans="1:13">
      <c r="A706" s="965"/>
      <c r="B706" s="922" t="s">
        <v>152</v>
      </c>
      <c r="C706" s="922"/>
      <c r="D706" s="923"/>
      <c r="E706" s="923"/>
      <c r="F706" s="923"/>
      <c r="G706" s="923"/>
      <c r="H706" s="924"/>
      <c r="I706" s="924"/>
      <c r="J706" s="923"/>
      <c r="K706" s="925"/>
      <c r="L706" s="902"/>
      <c r="M706" s="926"/>
    </row>
    <row r="707" spans="1:13">
      <c r="A707" s="966" t="s">
        <v>1155</v>
      </c>
      <c r="B707" s="723" t="s">
        <v>2334</v>
      </c>
      <c r="C707" s="752"/>
      <c r="D707" s="798"/>
      <c r="E707" s="798"/>
      <c r="F707" s="798"/>
      <c r="G707" s="798"/>
      <c r="H707" s="725">
        <v>2.02</v>
      </c>
      <c r="I707" s="799"/>
      <c r="J707" s="798"/>
      <c r="K707" s="800">
        <v>1</v>
      </c>
      <c r="L707" s="836"/>
      <c r="M707" s="821">
        <f t="shared" si="79"/>
        <v>0</v>
      </c>
    </row>
    <row r="708" spans="1:13">
      <c r="A708" s="966" t="s">
        <v>1155</v>
      </c>
      <c r="B708" s="723" t="s">
        <v>2334</v>
      </c>
      <c r="C708" s="752"/>
      <c r="D708" s="798"/>
      <c r="E708" s="798"/>
      <c r="F708" s="798"/>
      <c r="G708" s="798"/>
      <c r="H708" s="725">
        <v>2.0299999999999998</v>
      </c>
      <c r="I708" s="799"/>
      <c r="J708" s="798"/>
      <c r="K708" s="800">
        <v>1</v>
      </c>
      <c r="L708" s="836"/>
      <c r="M708" s="821">
        <f t="shared" si="79"/>
        <v>0</v>
      </c>
    </row>
    <row r="709" spans="1:13">
      <c r="A709" s="966" t="s">
        <v>1155</v>
      </c>
      <c r="B709" s="723" t="s">
        <v>2334</v>
      </c>
      <c r="C709" s="752"/>
      <c r="D709" s="798"/>
      <c r="E709" s="798"/>
      <c r="F709" s="798"/>
      <c r="G709" s="798"/>
      <c r="H709" s="725">
        <v>2.04</v>
      </c>
      <c r="I709" s="799"/>
      <c r="J709" s="798"/>
      <c r="K709" s="800">
        <v>1</v>
      </c>
      <c r="L709" s="836"/>
      <c r="M709" s="821">
        <f t="shared" si="79"/>
        <v>0</v>
      </c>
    </row>
    <row r="710" spans="1:13">
      <c r="A710" s="966" t="s">
        <v>1155</v>
      </c>
      <c r="B710" s="723" t="s">
        <v>2334</v>
      </c>
      <c r="C710" s="752"/>
      <c r="D710" s="798"/>
      <c r="E710" s="798"/>
      <c r="F710" s="798"/>
      <c r="G710" s="798"/>
      <c r="H710" s="725">
        <v>2.0499999999999998</v>
      </c>
      <c r="I710" s="799"/>
      <c r="J710" s="798"/>
      <c r="K710" s="800">
        <v>1</v>
      </c>
      <c r="L710" s="836"/>
      <c r="M710" s="821">
        <f t="shared" si="79"/>
        <v>0</v>
      </c>
    </row>
    <row r="711" spans="1:13">
      <c r="A711" s="966" t="s">
        <v>1155</v>
      </c>
      <c r="B711" s="723" t="s">
        <v>2334</v>
      </c>
      <c r="C711" s="752"/>
      <c r="D711" s="798"/>
      <c r="E711" s="798"/>
      <c r="F711" s="798"/>
      <c r="G711" s="798"/>
      <c r="H711" s="725">
        <v>3.02</v>
      </c>
      <c r="I711" s="799"/>
      <c r="J711" s="798"/>
      <c r="K711" s="800">
        <v>1</v>
      </c>
      <c r="L711" s="836"/>
      <c r="M711" s="821">
        <f t="shared" si="79"/>
        <v>0</v>
      </c>
    </row>
    <row r="712" spans="1:13">
      <c r="A712" s="966" t="s">
        <v>1155</v>
      </c>
      <c r="B712" s="723" t="s">
        <v>2334</v>
      </c>
      <c r="C712" s="752"/>
      <c r="D712" s="798"/>
      <c r="E712" s="798"/>
      <c r="F712" s="798"/>
      <c r="G712" s="798"/>
      <c r="H712" s="725">
        <v>3.03</v>
      </c>
      <c r="I712" s="799"/>
      <c r="J712" s="798"/>
      <c r="K712" s="800">
        <v>1</v>
      </c>
      <c r="L712" s="836"/>
      <c r="M712" s="821">
        <f t="shared" si="79"/>
        <v>0</v>
      </c>
    </row>
    <row r="713" spans="1:13">
      <c r="A713" s="966" t="s">
        <v>1155</v>
      </c>
      <c r="B713" s="723" t="s">
        <v>2334</v>
      </c>
      <c r="C713" s="752"/>
      <c r="D713" s="798"/>
      <c r="E713" s="798"/>
      <c r="F713" s="798"/>
      <c r="G713" s="798"/>
      <c r="H713" s="725">
        <v>3.04</v>
      </c>
      <c r="I713" s="799"/>
      <c r="J713" s="798"/>
      <c r="K713" s="800">
        <v>1</v>
      </c>
      <c r="L713" s="836"/>
      <c r="M713" s="821">
        <f t="shared" si="79"/>
        <v>0</v>
      </c>
    </row>
    <row r="714" spans="1:13">
      <c r="A714" s="966" t="s">
        <v>1155</v>
      </c>
      <c r="B714" s="723" t="s">
        <v>2334</v>
      </c>
      <c r="C714" s="752"/>
      <c r="D714" s="798"/>
      <c r="E714" s="798"/>
      <c r="F714" s="798"/>
      <c r="G714" s="798"/>
      <c r="H714" s="725">
        <v>3.05</v>
      </c>
      <c r="I714" s="799"/>
      <c r="J714" s="798"/>
      <c r="K714" s="800">
        <v>1</v>
      </c>
      <c r="L714" s="836"/>
      <c r="M714" s="821">
        <f t="shared" si="79"/>
        <v>0</v>
      </c>
    </row>
    <row r="715" spans="1:13">
      <c r="A715" s="966" t="s">
        <v>1155</v>
      </c>
      <c r="B715" s="723" t="s">
        <v>2334</v>
      </c>
      <c r="C715" s="752"/>
      <c r="D715" s="798"/>
      <c r="E715" s="798"/>
      <c r="F715" s="798"/>
      <c r="G715" s="798"/>
      <c r="H715" s="725">
        <v>3.06</v>
      </c>
      <c r="I715" s="799"/>
      <c r="J715" s="798"/>
      <c r="K715" s="800">
        <v>1</v>
      </c>
      <c r="L715" s="836"/>
      <c r="M715" s="821">
        <f t="shared" si="79"/>
        <v>0</v>
      </c>
    </row>
    <row r="716" spans="1:13">
      <c r="A716" s="966" t="s">
        <v>1155</v>
      </c>
      <c r="B716" s="723" t="s">
        <v>2334</v>
      </c>
      <c r="C716" s="752"/>
      <c r="D716" s="798"/>
      <c r="E716" s="798"/>
      <c r="F716" s="798"/>
      <c r="G716" s="798"/>
      <c r="H716" s="725">
        <v>3.07</v>
      </c>
      <c r="I716" s="799"/>
      <c r="J716" s="798"/>
      <c r="K716" s="800">
        <v>1</v>
      </c>
      <c r="L716" s="836"/>
      <c r="M716" s="821">
        <f t="shared" si="79"/>
        <v>0</v>
      </c>
    </row>
    <row r="717" spans="1:13">
      <c r="A717" s="966" t="s">
        <v>1155</v>
      </c>
      <c r="B717" s="723" t="s">
        <v>2334</v>
      </c>
      <c r="C717" s="752"/>
      <c r="D717" s="798"/>
      <c r="E717" s="798"/>
      <c r="F717" s="798"/>
      <c r="G717" s="798"/>
      <c r="H717" s="725">
        <v>3.08</v>
      </c>
      <c r="I717" s="799"/>
      <c r="J717" s="798"/>
      <c r="K717" s="800">
        <v>1</v>
      </c>
      <c r="L717" s="836"/>
      <c r="M717" s="821">
        <f t="shared" si="79"/>
        <v>0</v>
      </c>
    </row>
    <row r="718" spans="1:13">
      <c r="A718" s="966" t="s">
        <v>1155</v>
      </c>
      <c r="B718" s="723" t="s">
        <v>2334</v>
      </c>
      <c r="C718" s="752"/>
      <c r="D718" s="798"/>
      <c r="E718" s="798"/>
      <c r="F718" s="798"/>
      <c r="G718" s="798"/>
      <c r="H718" s="725">
        <v>3.09</v>
      </c>
      <c r="I718" s="799"/>
      <c r="J718" s="798"/>
      <c r="K718" s="800">
        <v>1</v>
      </c>
      <c r="L718" s="836"/>
      <c r="M718" s="821">
        <f t="shared" si="79"/>
        <v>0</v>
      </c>
    </row>
    <row r="719" spans="1:13">
      <c r="A719" s="966" t="s">
        <v>1155</v>
      </c>
      <c r="B719" s="612" t="s">
        <v>2335</v>
      </c>
      <c r="C719" s="777"/>
      <c r="D719" s="798"/>
      <c r="E719" s="798"/>
      <c r="F719" s="798"/>
      <c r="G719" s="798"/>
      <c r="H719" s="725">
        <v>1.05</v>
      </c>
      <c r="I719" s="799"/>
      <c r="J719" s="798"/>
      <c r="K719" s="800">
        <v>1</v>
      </c>
      <c r="L719" s="836"/>
      <c r="M719" s="821">
        <f t="shared" si="79"/>
        <v>0</v>
      </c>
    </row>
    <row r="720" spans="1:13">
      <c r="A720" s="966" t="s">
        <v>1155</v>
      </c>
      <c r="B720" s="612" t="s">
        <v>2335</v>
      </c>
      <c r="C720" s="777"/>
      <c r="D720" s="798"/>
      <c r="E720" s="798"/>
      <c r="F720" s="798"/>
      <c r="G720" s="798"/>
      <c r="H720" s="725">
        <v>1.06</v>
      </c>
      <c r="I720" s="799"/>
      <c r="J720" s="798"/>
      <c r="K720" s="800">
        <v>1</v>
      </c>
      <c r="L720" s="836"/>
      <c r="M720" s="821">
        <f t="shared" si="79"/>
        <v>0</v>
      </c>
    </row>
    <row r="721" spans="1:13">
      <c r="A721" s="966" t="s">
        <v>1155</v>
      </c>
      <c r="B721" s="612" t="s">
        <v>2335</v>
      </c>
      <c r="C721" s="777"/>
      <c r="D721" s="798"/>
      <c r="E721" s="798"/>
      <c r="F721" s="798"/>
      <c r="G721" s="798"/>
      <c r="H721" s="725">
        <v>1.07</v>
      </c>
      <c r="I721" s="799"/>
      <c r="J721" s="798"/>
      <c r="K721" s="800">
        <v>1</v>
      </c>
      <c r="L721" s="836"/>
      <c r="M721" s="821">
        <f t="shared" si="79"/>
        <v>0</v>
      </c>
    </row>
    <row r="722" spans="1:13">
      <c r="A722" s="966" t="s">
        <v>1155</v>
      </c>
      <c r="B722" s="612" t="s">
        <v>2336</v>
      </c>
      <c r="C722" s="777"/>
      <c r="D722" s="798"/>
      <c r="E722" s="1017"/>
      <c r="F722" s="1017"/>
      <c r="G722" s="1017"/>
      <c r="H722" s="731" t="s">
        <v>2337</v>
      </c>
      <c r="I722" s="799"/>
      <c r="J722" s="798"/>
      <c r="K722" s="800">
        <v>1</v>
      </c>
      <c r="L722" s="836"/>
      <c r="M722" s="821">
        <f t="shared" si="79"/>
        <v>0</v>
      </c>
    </row>
    <row r="723" spans="1:13">
      <c r="A723" s="966" t="s">
        <v>1155</v>
      </c>
      <c r="B723" s="612" t="s">
        <v>2336</v>
      </c>
      <c r="C723" s="777"/>
      <c r="D723" s="801"/>
      <c r="E723" s="801"/>
      <c r="F723" s="801"/>
      <c r="G723" s="801"/>
      <c r="H723" s="724">
        <v>1.02</v>
      </c>
      <c r="I723" s="802"/>
      <c r="J723" s="801"/>
      <c r="K723" s="800">
        <v>1</v>
      </c>
      <c r="L723" s="836"/>
      <c r="M723" s="821">
        <f t="shared" si="79"/>
        <v>0</v>
      </c>
    </row>
    <row r="724" spans="1:13">
      <c r="A724" s="966" t="s">
        <v>1155</v>
      </c>
      <c r="B724" s="612" t="s">
        <v>2336</v>
      </c>
      <c r="C724" s="777"/>
      <c r="D724" s="801"/>
      <c r="E724" s="801"/>
      <c r="F724" s="801"/>
      <c r="G724" s="801"/>
      <c r="H724" s="724">
        <v>1.03</v>
      </c>
      <c r="I724" s="802"/>
      <c r="J724" s="801"/>
      <c r="K724" s="800">
        <v>1</v>
      </c>
      <c r="L724" s="837"/>
      <c r="M724" s="821">
        <f t="shared" si="79"/>
        <v>0</v>
      </c>
    </row>
    <row r="725" spans="1:13">
      <c r="A725" s="966" t="s">
        <v>1155</v>
      </c>
      <c r="B725" s="606" t="s">
        <v>2336</v>
      </c>
      <c r="C725" s="777"/>
      <c r="D725" s="798"/>
      <c r="E725" s="798"/>
      <c r="F725" s="798"/>
      <c r="G725" s="798"/>
      <c r="H725" s="725">
        <v>1.04</v>
      </c>
      <c r="I725" s="799"/>
      <c r="J725" s="798"/>
      <c r="K725" s="800">
        <v>1</v>
      </c>
      <c r="L725" s="837"/>
      <c r="M725" s="821">
        <f t="shared" si="79"/>
        <v>0</v>
      </c>
    </row>
    <row r="726" spans="1:13">
      <c r="A726" s="966" t="s">
        <v>1155</v>
      </c>
      <c r="B726" s="606" t="s">
        <v>2338</v>
      </c>
      <c r="C726" s="777"/>
      <c r="D726" s="801"/>
      <c r="E726" s="801"/>
      <c r="F726" s="801"/>
      <c r="G726" s="801"/>
      <c r="H726" s="724">
        <v>0.05</v>
      </c>
      <c r="I726" s="802"/>
      <c r="J726" s="801"/>
      <c r="K726" s="800">
        <v>1</v>
      </c>
      <c r="L726" s="837"/>
      <c r="M726" s="821">
        <f t="shared" si="79"/>
        <v>0</v>
      </c>
    </row>
    <row r="727" spans="1:13">
      <c r="A727" s="966" t="s">
        <v>1155</v>
      </c>
      <c r="B727" s="606" t="s">
        <v>2338</v>
      </c>
      <c r="C727" s="777"/>
      <c r="D727" s="801"/>
      <c r="E727" s="801"/>
      <c r="F727" s="801"/>
      <c r="G727" s="801"/>
      <c r="H727" s="724">
        <v>2.0699999999999998</v>
      </c>
      <c r="I727" s="802"/>
      <c r="J727" s="801"/>
      <c r="K727" s="800">
        <v>1</v>
      </c>
      <c r="L727" s="837"/>
      <c r="M727" s="821">
        <f t="shared" si="79"/>
        <v>0</v>
      </c>
    </row>
    <row r="728" spans="1:13">
      <c r="A728" s="966" t="s">
        <v>1155</v>
      </c>
      <c r="B728" s="606" t="s">
        <v>2338</v>
      </c>
      <c r="C728" s="777"/>
      <c r="D728" s="801"/>
      <c r="E728" s="801"/>
      <c r="F728" s="801"/>
      <c r="G728" s="801"/>
      <c r="H728" s="724">
        <v>2.08</v>
      </c>
      <c r="I728" s="802"/>
      <c r="J728" s="801"/>
      <c r="K728" s="800">
        <v>1</v>
      </c>
      <c r="L728" s="837"/>
      <c r="M728" s="821">
        <f t="shared" si="79"/>
        <v>0</v>
      </c>
    </row>
    <row r="729" spans="1:13">
      <c r="A729" s="966" t="s">
        <v>1155</v>
      </c>
      <c r="B729" s="606" t="s">
        <v>2338</v>
      </c>
      <c r="C729" s="777"/>
      <c r="D729" s="801"/>
      <c r="E729" s="801"/>
      <c r="F729" s="801"/>
      <c r="G729" s="801"/>
      <c r="H729" s="724" t="s">
        <v>2339</v>
      </c>
      <c r="I729" s="802"/>
      <c r="J729" s="801"/>
      <c r="K729" s="800">
        <v>1</v>
      </c>
      <c r="L729" s="837"/>
      <c r="M729" s="821">
        <f t="shared" si="79"/>
        <v>0</v>
      </c>
    </row>
    <row r="730" spans="1:13">
      <c r="A730" s="966" t="s">
        <v>1155</v>
      </c>
      <c r="B730" s="606" t="s">
        <v>2340</v>
      </c>
      <c r="C730" s="777"/>
      <c r="D730" s="801"/>
      <c r="E730" s="801"/>
      <c r="F730" s="801"/>
      <c r="G730" s="801"/>
      <c r="H730" s="724" t="s">
        <v>2341</v>
      </c>
      <c r="I730" s="802"/>
      <c r="J730" s="801"/>
      <c r="K730" s="800">
        <v>1</v>
      </c>
      <c r="L730" s="837"/>
      <c r="M730" s="821">
        <f t="shared" si="79"/>
        <v>0</v>
      </c>
    </row>
    <row r="731" spans="1:13">
      <c r="A731" s="966" t="s">
        <v>1155</v>
      </c>
      <c r="B731" s="606" t="s">
        <v>2342</v>
      </c>
      <c r="C731" s="777"/>
      <c r="D731" s="801"/>
      <c r="E731" s="801"/>
      <c r="F731" s="801"/>
      <c r="G731" s="801"/>
      <c r="H731" s="724">
        <v>2.11</v>
      </c>
      <c r="I731" s="802"/>
      <c r="J731" s="801"/>
      <c r="K731" s="800">
        <v>1</v>
      </c>
      <c r="L731" s="837"/>
      <c r="M731" s="821">
        <f t="shared" si="79"/>
        <v>0</v>
      </c>
    </row>
    <row r="732" spans="1:13">
      <c r="A732" s="966" t="s">
        <v>1155</v>
      </c>
      <c r="B732" s="606" t="s">
        <v>2342</v>
      </c>
      <c r="C732" s="777"/>
      <c r="D732" s="801"/>
      <c r="E732" s="801"/>
      <c r="F732" s="801"/>
      <c r="G732" s="801"/>
      <c r="H732" s="724">
        <v>2.12</v>
      </c>
      <c r="I732" s="802"/>
      <c r="J732" s="801"/>
      <c r="K732" s="800">
        <v>1</v>
      </c>
      <c r="L732" s="837"/>
      <c r="M732" s="821">
        <f t="shared" si="79"/>
        <v>0</v>
      </c>
    </row>
    <row r="733" spans="1:13">
      <c r="A733" s="966" t="s">
        <v>1155</v>
      </c>
      <c r="B733" s="606" t="s">
        <v>2342</v>
      </c>
      <c r="C733" s="777"/>
      <c r="D733" s="801"/>
      <c r="E733" s="801"/>
      <c r="F733" s="801"/>
      <c r="G733" s="801"/>
      <c r="H733" s="724">
        <v>2.13</v>
      </c>
      <c r="I733" s="802"/>
      <c r="J733" s="801"/>
      <c r="K733" s="800">
        <v>1</v>
      </c>
      <c r="L733" s="837"/>
      <c r="M733" s="821">
        <f t="shared" si="79"/>
        <v>0</v>
      </c>
    </row>
    <row r="734" spans="1:13">
      <c r="A734" s="966" t="s">
        <v>1155</v>
      </c>
      <c r="B734" s="606" t="s">
        <v>2342</v>
      </c>
      <c r="C734" s="777"/>
      <c r="D734" s="801"/>
      <c r="E734" s="801"/>
      <c r="F734" s="801"/>
      <c r="G734" s="801"/>
      <c r="H734" s="724">
        <v>2.14</v>
      </c>
      <c r="I734" s="802"/>
      <c r="J734" s="801"/>
      <c r="K734" s="800">
        <v>1</v>
      </c>
      <c r="L734" s="837"/>
      <c r="M734" s="821">
        <f t="shared" si="79"/>
        <v>0</v>
      </c>
    </row>
    <row r="735" spans="1:13">
      <c r="A735" s="966" t="s">
        <v>1155</v>
      </c>
      <c r="B735" s="606" t="s">
        <v>2342</v>
      </c>
      <c r="C735" s="777"/>
      <c r="D735" s="801"/>
      <c r="E735" s="801"/>
      <c r="F735" s="801"/>
      <c r="G735" s="801"/>
      <c r="H735" s="724">
        <v>2.15</v>
      </c>
      <c r="I735" s="802"/>
      <c r="J735" s="801"/>
      <c r="K735" s="800">
        <v>1</v>
      </c>
      <c r="L735" s="837"/>
      <c r="M735" s="821">
        <f t="shared" si="79"/>
        <v>0</v>
      </c>
    </row>
    <row r="736" spans="1:13">
      <c r="A736" s="966" t="s">
        <v>1155</v>
      </c>
      <c r="B736" s="606" t="s">
        <v>2342</v>
      </c>
      <c r="C736" s="777"/>
      <c r="D736" s="801"/>
      <c r="E736" s="801"/>
      <c r="F736" s="801"/>
      <c r="G736" s="801"/>
      <c r="H736" s="724">
        <v>2.16</v>
      </c>
      <c r="I736" s="802"/>
      <c r="J736" s="801"/>
      <c r="K736" s="800">
        <v>1</v>
      </c>
      <c r="L736" s="837"/>
      <c r="M736" s="821">
        <f t="shared" si="79"/>
        <v>0</v>
      </c>
    </row>
    <row r="737" spans="1:13">
      <c r="A737" s="966" t="s">
        <v>1155</v>
      </c>
      <c r="B737" s="606" t="s">
        <v>2342</v>
      </c>
      <c r="C737" s="777"/>
      <c r="D737" s="801"/>
      <c r="E737" s="801"/>
      <c r="F737" s="801"/>
      <c r="G737" s="801"/>
      <c r="H737" s="724">
        <v>2.17</v>
      </c>
      <c r="I737" s="802"/>
      <c r="J737" s="801"/>
      <c r="K737" s="800">
        <v>1</v>
      </c>
      <c r="L737" s="837"/>
      <c r="M737" s="821">
        <f t="shared" si="79"/>
        <v>0</v>
      </c>
    </row>
    <row r="738" spans="1:13">
      <c r="A738" s="966" t="s">
        <v>1155</v>
      </c>
      <c r="B738" s="606" t="s">
        <v>2342</v>
      </c>
      <c r="C738" s="777"/>
      <c r="D738" s="801"/>
      <c r="E738" s="801"/>
      <c r="F738" s="801"/>
      <c r="G738" s="801"/>
      <c r="H738" s="724">
        <v>2.1800000000000002</v>
      </c>
      <c r="I738" s="802"/>
      <c r="J738" s="801"/>
      <c r="K738" s="800">
        <v>1</v>
      </c>
      <c r="L738" s="837"/>
      <c r="M738" s="821">
        <f t="shared" si="79"/>
        <v>0</v>
      </c>
    </row>
    <row r="739" spans="1:13">
      <c r="A739" s="966" t="s">
        <v>1155</v>
      </c>
      <c r="B739" s="606" t="s">
        <v>2342</v>
      </c>
      <c r="C739" s="777"/>
      <c r="D739" s="801"/>
      <c r="E739" s="801"/>
      <c r="F739" s="801"/>
      <c r="G739" s="801"/>
      <c r="H739" s="724">
        <v>3.11</v>
      </c>
      <c r="I739" s="802"/>
      <c r="J739" s="801"/>
      <c r="K739" s="800">
        <v>1</v>
      </c>
      <c r="L739" s="837"/>
      <c r="M739" s="821">
        <f t="shared" si="79"/>
        <v>0</v>
      </c>
    </row>
    <row r="740" spans="1:13">
      <c r="A740" s="966" t="s">
        <v>1155</v>
      </c>
      <c r="B740" s="606" t="s">
        <v>2342</v>
      </c>
      <c r="C740" s="777"/>
      <c r="D740" s="801"/>
      <c r="E740" s="801"/>
      <c r="F740" s="801"/>
      <c r="G740" s="801"/>
      <c r="H740" s="724">
        <v>3.12</v>
      </c>
      <c r="I740" s="802"/>
      <c r="J740" s="801"/>
      <c r="K740" s="800">
        <v>1</v>
      </c>
      <c r="L740" s="837"/>
      <c r="M740" s="821">
        <f t="shared" si="79"/>
        <v>0</v>
      </c>
    </row>
    <row r="741" spans="1:13">
      <c r="A741" s="966" t="s">
        <v>1155</v>
      </c>
      <c r="B741" s="606" t="s">
        <v>2342</v>
      </c>
      <c r="C741" s="777"/>
      <c r="D741" s="801"/>
      <c r="E741" s="801"/>
      <c r="F741" s="801"/>
      <c r="G741" s="801"/>
      <c r="H741" s="724">
        <v>3.13</v>
      </c>
      <c r="I741" s="802"/>
      <c r="J741" s="801"/>
      <c r="K741" s="800">
        <v>1</v>
      </c>
      <c r="L741" s="837"/>
      <c r="M741" s="821">
        <f t="shared" si="79"/>
        <v>0</v>
      </c>
    </row>
    <row r="742" spans="1:13">
      <c r="A742" s="966" t="s">
        <v>1155</v>
      </c>
      <c r="B742" s="606" t="s">
        <v>2342</v>
      </c>
      <c r="C742" s="777"/>
      <c r="D742" s="801"/>
      <c r="E742" s="801"/>
      <c r="F742" s="801"/>
      <c r="G742" s="801"/>
      <c r="H742" s="724">
        <v>3.14</v>
      </c>
      <c r="I742" s="802"/>
      <c r="J742" s="801"/>
      <c r="K742" s="800">
        <v>1</v>
      </c>
      <c r="L742" s="837"/>
      <c r="M742" s="821">
        <f t="shared" si="79"/>
        <v>0</v>
      </c>
    </row>
    <row r="743" spans="1:13">
      <c r="A743" s="966" t="s">
        <v>1155</v>
      </c>
      <c r="B743" s="606" t="s">
        <v>2342</v>
      </c>
      <c r="C743" s="777"/>
      <c r="D743" s="801"/>
      <c r="E743" s="801"/>
      <c r="F743" s="801"/>
      <c r="G743" s="801"/>
      <c r="H743" s="724">
        <v>3.15</v>
      </c>
      <c r="I743" s="802"/>
      <c r="J743" s="801"/>
      <c r="K743" s="800">
        <v>1</v>
      </c>
      <c r="L743" s="837"/>
      <c r="M743" s="821">
        <f t="shared" si="79"/>
        <v>0</v>
      </c>
    </row>
    <row r="744" spans="1:13">
      <c r="A744" s="966" t="s">
        <v>1155</v>
      </c>
      <c r="B744" s="606" t="s">
        <v>2342</v>
      </c>
      <c r="C744" s="777"/>
      <c r="D744" s="801"/>
      <c r="E744" s="801"/>
      <c r="F744" s="801"/>
      <c r="G744" s="801"/>
      <c r="H744" s="724">
        <v>3.16</v>
      </c>
      <c r="I744" s="802"/>
      <c r="J744" s="801"/>
      <c r="K744" s="800">
        <v>1</v>
      </c>
      <c r="L744" s="837"/>
      <c r="M744" s="821">
        <f t="shared" si="79"/>
        <v>0</v>
      </c>
    </row>
    <row r="745" spans="1:13">
      <c r="A745" s="966" t="s">
        <v>1155</v>
      </c>
      <c r="B745" s="606" t="s">
        <v>2342</v>
      </c>
      <c r="C745" s="777"/>
      <c r="D745" s="798"/>
      <c r="E745" s="798"/>
      <c r="F745" s="798"/>
      <c r="G745" s="798"/>
      <c r="H745" s="725">
        <v>3.17</v>
      </c>
      <c r="I745" s="802"/>
      <c r="J745" s="801"/>
      <c r="K745" s="800">
        <v>1</v>
      </c>
      <c r="L745" s="837"/>
      <c r="M745" s="821">
        <f t="shared" si="79"/>
        <v>0</v>
      </c>
    </row>
    <row r="746" spans="1:13">
      <c r="A746" s="967" t="s">
        <v>1155</v>
      </c>
      <c r="B746" s="723" t="s">
        <v>2342</v>
      </c>
      <c r="C746" s="723"/>
      <c r="D746" s="801"/>
      <c r="E746" s="801"/>
      <c r="F746" s="801"/>
      <c r="G746" s="801"/>
      <c r="H746" s="724">
        <v>3.18</v>
      </c>
      <c r="I746" s="803"/>
      <c r="J746" s="801"/>
      <c r="K746" s="800">
        <v>1</v>
      </c>
      <c r="L746" s="836"/>
      <c r="M746" s="821">
        <f t="shared" si="79"/>
        <v>0</v>
      </c>
    </row>
    <row r="747" spans="1:13">
      <c r="A747" s="967" t="s">
        <v>1155</v>
      </c>
      <c r="B747" s="723" t="s">
        <v>2336</v>
      </c>
      <c r="C747" s="723"/>
      <c r="D747" s="801"/>
      <c r="E747" s="801"/>
      <c r="F747" s="801"/>
      <c r="G747" s="801"/>
      <c r="H747" s="726">
        <v>0.1</v>
      </c>
      <c r="I747" s="803"/>
      <c r="J747" s="801"/>
      <c r="K747" s="804">
        <v>1</v>
      </c>
      <c r="L747" s="837"/>
      <c r="M747" s="821">
        <f t="shared" si="79"/>
        <v>0</v>
      </c>
    </row>
    <row r="748" spans="1:13">
      <c r="A748" s="967" t="s">
        <v>1155</v>
      </c>
      <c r="B748" s="723" t="s">
        <v>2336</v>
      </c>
      <c r="C748" s="723"/>
      <c r="D748" s="801"/>
      <c r="E748" s="801"/>
      <c r="F748" s="801"/>
      <c r="G748" s="801"/>
      <c r="H748" s="726">
        <v>0.11</v>
      </c>
      <c r="I748" s="803"/>
      <c r="J748" s="801"/>
      <c r="K748" s="804">
        <v>1</v>
      </c>
      <c r="L748" s="837"/>
      <c r="M748" s="821">
        <f t="shared" si="79"/>
        <v>0</v>
      </c>
    </row>
    <row r="749" spans="1:13">
      <c r="A749" s="967" t="s">
        <v>1155</v>
      </c>
      <c r="B749" s="723" t="s">
        <v>2336</v>
      </c>
      <c r="C749" s="723"/>
      <c r="D749" s="801"/>
      <c r="E749" s="801"/>
      <c r="F749" s="801"/>
      <c r="G749" s="801"/>
      <c r="H749" s="726">
        <v>0.12</v>
      </c>
      <c r="I749" s="803"/>
      <c r="J749" s="801"/>
      <c r="K749" s="804">
        <v>1</v>
      </c>
      <c r="L749" s="837"/>
      <c r="M749" s="821">
        <f t="shared" si="79"/>
        <v>0</v>
      </c>
    </row>
    <row r="750" spans="1:13">
      <c r="A750" s="967" t="s">
        <v>1155</v>
      </c>
      <c r="B750" s="723" t="s">
        <v>2336</v>
      </c>
      <c r="C750" s="723"/>
      <c r="D750" s="801"/>
      <c r="E750" s="801"/>
      <c r="F750" s="801"/>
      <c r="G750" s="801"/>
      <c r="H750" s="726">
        <v>1.1000000000000001</v>
      </c>
      <c r="I750" s="803"/>
      <c r="J750" s="801"/>
      <c r="K750" s="804">
        <v>1</v>
      </c>
      <c r="L750" s="837"/>
      <c r="M750" s="821">
        <f t="shared" si="79"/>
        <v>0</v>
      </c>
    </row>
    <row r="751" spans="1:13">
      <c r="A751" s="967" t="s">
        <v>1155</v>
      </c>
      <c r="B751" s="723" t="s">
        <v>2336</v>
      </c>
      <c r="C751" s="723"/>
      <c r="D751" s="801"/>
      <c r="E751" s="801"/>
      <c r="F751" s="801"/>
      <c r="G751" s="801"/>
      <c r="H751" s="726">
        <v>1.1100000000000001</v>
      </c>
      <c r="I751" s="803"/>
      <c r="J751" s="801"/>
      <c r="K751" s="804">
        <v>1</v>
      </c>
      <c r="L751" s="837"/>
      <c r="M751" s="821">
        <f t="shared" si="79"/>
        <v>0</v>
      </c>
    </row>
    <row r="752" spans="1:13">
      <c r="A752" s="967" t="s">
        <v>1155</v>
      </c>
      <c r="B752" s="723" t="s">
        <v>2336</v>
      </c>
      <c r="C752" s="723"/>
      <c r="D752" s="801"/>
      <c r="E752" s="801"/>
      <c r="F752" s="801"/>
      <c r="G752" s="801"/>
      <c r="H752" s="726">
        <v>1.1200000000000001</v>
      </c>
      <c r="I752" s="803"/>
      <c r="J752" s="801"/>
      <c r="K752" s="804">
        <v>1</v>
      </c>
      <c r="L752" s="837"/>
      <c r="M752" s="821">
        <f t="shared" si="79"/>
        <v>0</v>
      </c>
    </row>
    <row r="753" spans="1:13">
      <c r="A753" s="967" t="s">
        <v>1155</v>
      </c>
      <c r="B753" s="723" t="s">
        <v>2336</v>
      </c>
      <c r="C753" s="723"/>
      <c r="D753" s="801"/>
      <c r="E753" s="801"/>
      <c r="F753" s="801"/>
      <c r="G753" s="801"/>
      <c r="H753" s="726">
        <v>1.1299999999999999</v>
      </c>
      <c r="I753" s="803"/>
      <c r="J753" s="801"/>
      <c r="K753" s="804">
        <v>1</v>
      </c>
      <c r="L753" s="837"/>
      <c r="M753" s="821">
        <f t="shared" si="79"/>
        <v>0</v>
      </c>
    </row>
    <row r="754" spans="1:13">
      <c r="A754" s="967" t="s">
        <v>1155</v>
      </c>
      <c r="B754" s="723" t="s">
        <v>2336</v>
      </c>
      <c r="C754" s="723"/>
      <c r="D754" s="801"/>
      <c r="E754" s="801"/>
      <c r="F754" s="801"/>
      <c r="G754" s="801"/>
      <c r="H754" s="726"/>
      <c r="I754" s="803"/>
      <c r="J754" s="801"/>
      <c r="K754" s="817">
        <v>1</v>
      </c>
      <c r="L754" s="836"/>
      <c r="M754" s="821">
        <f t="shared" si="79"/>
        <v>0</v>
      </c>
    </row>
    <row r="755" spans="1:13">
      <c r="A755" s="967" t="s">
        <v>1155</v>
      </c>
      <c r="B755" s="723" t="s">
        <v>2343</v>
      </c>
      <c r="C755" s="1009"/>
      <c r="D755" s="805"/>
      <c r="E755" s="805"/>
      <c r="F755" s="805"/>
      <c r="G755" s="805"/>
      <c r="H755" s="727" t="s">
        <v>2344</v>
      </c>
      <c r="I755" s="806"/>
      <c r="J755" s="805"/>
      <c r="K755" s="817">
        <v>1</v>
      </c>
      <c r="L755" s="837"/>
      <c r="M755" s="821">
        <f t="shared" si="79"/>
        <v>0</v>
      </c>
    </row>
    <row r="756" spans="1:13">
      <c r="A756" s="967" t="s">
        <v>1155</v>
      </c>
      <c r="B756" s="612" t="s">
        <v>2345</v>
      </c>
      <c r="C756" s="777"/>
      <c r="D756" s="805"/>
      <c r="E756" s="805"/>
      <c r="F756" s="805"/>
      <c r="G756" s="805"/>
      <c r="H756" s="727" t="s">
        <v>2346</v>
      </c>
      <c r="I756" s="806"/>
      <c r="J756" s="805"/>
      <c r="K756" s="817">
        <v>1</v>
      </c>
      <c r="L756" s="837"/>
      <c r="M756" s="821">
        <f t="shared" si="79"/>
        <v>0</v>
      </c>
    </row>
    <row r="757" spans="1:13">
      <c r="A757" s="967" t="s">
        <v>1155</v>
      </c>
      <c r="B757" s="612" t="s">
        <v>2347</v>
      </c>
      <c r="C757" s="777"/>
      <c r="D757" s="805"/>
      <c r="E757" s="805"/>
      <c r="F757" s="805"/>
      <c r="G757" s="805"/>
      <c r="H757" s="727"/>
      <c r="I757" s="806"/>
      <c r="J757" s="805"/>
      <c r="K757" s="817">
        <v>6</v>
      </c>
      <c r="L757" s="837"/>
      <c r="M757" s="821">
        <f t="shared" si="79"/>
        <v>0</v>
      </c>
    </row>
    <row r="758" spans="1:13">
      <c r="A758" s="967" t="s">
        <v>1155</v>
      </c>
      <c r="B758" s="612" t="s">
        <v>2348</v>
      </c>
      <c r="C758" s="777"/>
      <c r="D758" s="805"/>
      <c r="E758" s="805"/>
      <c r="F758" s="805"/>
      <c r="G758" s="805"/>
      <c r="H758" s="727"/>
      <c r="I758" s="807"/>
      <c r="J758" s="805"/>
      <c r="K758" s="817">
        <v>7</v>
      </c>
      <c r="L758" s="837"/>
      <c r="M758" s="821">
        <f t="shared" si="79"/>
        <v>0</v>
      </c>
    </row>
    <row r="759" spans="1:13">
      <c r="A759" s="967" t="s">
        <v>1155</v>
      </c>
      <c r="B759" s="612" t="s">
        <v>2349</v>
      </c>
      <c r="C759" s="777"/>
      <c r="D759" s="805"/>
      <c r="E759" s="1017"/>
      <c r="F759" s="1017"/>
      <c r="G759" s="1017"/>
      <c r="H759" s="880" t="s">
        <v>2350</v>
      </c>
      <c r="I759" s="712" t="s">
        <v>2351</v>
      </c>
      <c r="J759" s="728" t="s">
        <v>242</v>
      </c>
      <c r="K759" s="817">
        <v>2</v>
      </c>
      <c r="L759" s="836"/>
      <c r="M759" s="821">
        <f t="shared" si="79"/>
        <v>0</v>
      </c>
    </row>
    <row r="760" spans="1:13">
      <c r="A760" s="967" t="s">
        <v>1155</v>
      </c>
      <c r="B760" s="606" t="s">
        <v>2352</v>
      </c>
      <c r="C760" s="777"/>
      <c r="D760" s="702"/>
      <c r="E760" s="775"/>
      <c r="F760" s="775"/>
      <c r="G760" s="775"/>
      <c r="H760" s="729"/>
      <c r="I760" s="716" t="s">
        <v>2353</v>
      </c>
      <c r="J760" s="730" t="s">
        <v>242</v>
      </c>
      <c r="K760" s="755">
        <v>4</v>
      </c>
      <c r="L760" s="836"/>
      <c r="M760" s="821">
        <f t="shared" si="79"/>
        <v>0</v>
      </c>
    </row>
    <row r="761" spans="1:13" ht="13.5" thickBot="1">
      <c r="A761" s="778"/>
      <c r="B761" s="940"/>
      <c r="C761" s="940"/>
      <c r="D761" s="941"/>
      <c r="E761" s="941"/>
      <c r="F761" s="941"/>
      <c r="G761" s="941"/>
      <c r="H761" s="784" t="s">
        <v>2354</v>
      </c>
      <c r="I761" s="942"/>
      <c r="J761" s="780"/>
      <c r="K761" s="780"/>
      <c r="L761" s="780"/>
      <c r="M761" s="819"/>
    </row>
    <row r="762" spans="1:13">
      <c r="A762" s="685" t="s">
        <v>1158</v>
      </c>
      <c r="B762" s="658" t="s">
        <v>1159</v>
      </c>
      <c r="C762" s="658"/>
      <c r="D762" s="657">
        <v>2009</v>
      </c>
      <c r="E762" s="657"/>
      <c r="F762" s="657"/>
      <c r="G762" s="657"/>
      <c r="H762" s="683" t="s">
        <v>1160</v>
      </c>
      <c r="I762" s="683" t="s">
        <v>1161</v>
      </c>
      <c r="J762" s="657" t="s">
        <v>43</v>
      </c>
      <c r="K762" s="668">
        <v>1</v>
      </c>
      <c r="L762" s="1151"/>
      <c r="M762" s="1152">
        <f>ROUND(L762*1.23,2)</f>
        <v>0</v>
      </c>
    </row>
    <row r="763" spans="1:13" ht="26">
      <c r="A763" s="601"/>
      <c r="B763" s="602" t="s">
        <v>1163</v>
      </c>
      <c r="C763" s="602"/>
      <c r="D763" s="603"/>
      <c r="E763" s="603"/>
      <c r="F763" s="603"/>
      <c r="G763" s="603"/>
      <c r="H763" s="604" t="s">
        <v>2355</v>
      </c>
      <c r="I763" s="604"/>
      <c r="J763" s="603"/>
      <c r="K763" s="620"/>
      <c r="L763" s="1143"/>
      <c r="M763" s="1141"/>
    </row>
    <row r="764" spans="1:13">
      <c r="A764" s="605" t="s">
        <v>1158</v>
      </c>
      <c r="B764" s="606" t="s">
        <v>1165</v>
      </c>
      <c r="C764" s="606"/>
      <c r="D764" s="607">
        <v>2009</v>
      </c>
      <c r="E764" s="607"/>
      <c r="F764" s="607"/>
      <c r="G764" s="607"/>
      <c r="H764" s="608" t="s">
        <v>2114</v>
      </c>
      <c r="I764" s="608" t="s">
        <v>1166</v>
      </c>
      <c r="J764" s="607" t="s">
        <v>43</v>
      </c>
      <c r="K764" s="616">
        <v>1</v>
      </c>
      <c r="L764" s="1142"/>
      <c r="M764" s="1139">
        <f t="shared" ref="M764" si="80">ROUND(L764*1.23,2)</f>
        <v>0</v>
      </c>
    </row>
    <row r="765" spans="1:13">
      <c r="A765" s="601"/>
      <c r="B765" s="602" t="s">
        <v>1167</v>
      </c>
      <c r="C765" s="602"/>
      <c r="D765" s="603"/>
      <c r="E765" s="603"/>
      <c r="F765" s="603"/>
      <c r="G765" s="603"/>
      <c r="H765" s="604"/>
      <c r="I765" s="604"/>
      <c r="J765" s="603"/>
      <c r="K765" s="620"/>
      <c r="L765" s="1143"/>
      <c r="M765" s="1141"/>
    </row>
    <row r="766" spans="1:13">
      <c r="A766" s="605" t="s">
        <v>1158</v>
      </c>
      <c r="B766" s="606" t="s">
        <v>1168</v>
      </c>
      <c r="C766" s="606"/>
      <c r="D766" s="607">
        <v>2000</v>
      </c>
      <c r="E766" s="607"/>
      <c r="F766" s="607"/>
      <c r="G766" s="607"/>
      <c r="H766" s="608" t="s">
        <v>1169</v>
      </c>
      <c r="I766" s="608" t="s">
        <v>1170</v>
      </c>
      <c r="J766" s="607" t="s">
        <v>43</v>
      </c>
      <c r="K766" s="616">
        <v>1</v>
      </c>
      <c r="L766" s="1142"/>
      <c r="M766" s="1139">
        <f t="shared" ref="M766" si="81">ROUND(L766*1.23,2)</f>
        <v>0</v>
      </c>
    </row>
    <row r="767" spans="1:13">
      <c r="A767" s="601"/>
      <c r="B767" s="602"/>
      <c r="C767" s="602"/>
      <c r="D767" s="603"/>
      <c r="E767" s="603"/>
      <c r="F767" s="603"/>
      <c r="G767" s="603"/>
      <c r="H767" s="604"/>
      <c r="I767" s="604" t="s">
        <v>1172</v>
      </c>
      <c r="J767" s="603"/>
      <c r="K767" s="620"/>
      <c r="L767" s="1143"/>
      <c r="M767" s="1141"/>
    </row>
    <row r="768" spans="1:13">
      <c r="A768" s="605" t="s">
        <v>1158</v>
      </c>
      <c r="B768" s="606" t="s">
        <v>1173</v>
      </c>
      <c r="C768" s="606"/>
      <c r="D768" s="607">
        <v>200</v>
      </c>
      <c r="E768" s="607"/>
      <c r="F768" s="607"/>
      <c r="G768" s="607"/>
      <c r="H768" s="608" t="s">
        <v>1174</v>
      </c>
      <c r="I768" s="608" t="s">
        <v>1170</v>
      </c>
      <c r="J768" s="607" t="s">
        <v>43</v>
      </c>
      <c r="K768" s="616">
        <v>1</v>
      </c>
      <c r="L768" s="1142"/>
      <c r="M768" s="1139">
        <f t="shared" ref="M768" si="82">ROUND(L768*1.23,2)</f>
        <v>0</v>
      </c>
    </row>
    <row r="769" spans="1:13">
      <c r="A769" s="601"/>
      <c r="B769" s="602"/>
      <c r="C769" s="602"/>
      <c r="D769" s="603"/>
      <c r="E769" s="603"/>
      <c r="F769" s="603"/>
      <c r="G769" s="603"/>
      <c r="H769" s="604"/>
      <c r="I769" s="604" t="s">
        <v>1172</v>
      </c>
      <c r="J769" s="603"/>
      <c r="K769" s="620"/>
      <c r="L769" s="1143"/>
      <c r="M769" s="1141"/>
    </row>
    <row r="770" spans="1:13">
      <c r="A770" s="893"/>
      <c r="B770" s="871" t="s">
        <v>152</v>
      </c>
      <c r="C770" s="871"/>
      <c r="D770" s="887"/>
      <c r="E770" s="887"/>
      <c r="F770" s="887"/>
      <c r="G770" s="887"/>
      <c r="H770" s="889"/>
      <c r="I770" s="900"/>
      <c r="J770" s="870"/>
      <c r="K770" s="874"/>
      <c r="L770" s="891"/>
      <c r="M770" s="876"/>
    </row>
    <row r="771" spans="1:13">
      <c r="A771" s="605" t="s">
        <v>1158</v>
      </c>
      <c r="B771" s="606" t="s">
        <v>1175</v>
      </c>
      <c r="C771" s="606"/>
      <c r="D771" s="607"/>
      <c r="E771" s="607"/>
      <c r="F771" s="607"/>
      <c r="G771" s="607"/>
      <c r="H771" s="608">
        <v>502</v>
      </c>
      <c r="I771" s="608"/>
      <c r="J771" s="607"/>
      <c r="K771" s="616">
        <v>1</v>
      </c>
      <c r="L771" s="830"/>
      <c r="M771" s="821">
        <f t="shared" ref="M771:M847" si="83">ROUND(L771*1.23,2)</f>
        <v>0</v>
      </c>
    </row>
    <row r="772" spans="1:13">
      <c r="A772" s="611" t="s">
        <v>1158</v>
      </c>
      <c r="B772" s="612" t="s">
        <v>1176</v>
      </c>
      <c r="C772" s="612"/>
      <c r="D772" s="613">
        <v>2009</v>
      </c>
      <c r="E772" s="613"/>
      <c r="F772" s="613"/>
      <c r="G772" s="613"/>
      <c r="H772" s="614">
        <v>403</v>
      </c>
      <c r="I772" s="614"/>
      <c r="J772" s="613"/>
      <c r="K772" s="647">
        <v>1</v>
      </c>
      <c r="L772" s="830"/>
      <c r="M772" s="821">
        <f t="shared" si="83"/>
        <v>0</v>
      </c>
    </row>
    <row r="773" spans="1:13">
      <c r="A773" s="601" t="s">
        <v>1158</v>
      </c>
      <c r="B773" s="612" t="s">
        <v>1177</v>
      </c>
      <c r="C773" s="612"/>
      <c r="D773" s="613">
        <v>2011</v>
      </c>
      <c r="E773" s="613"/>
      <c r="F773" s="613"/>
      <c r="G773" s="613"/>
      <c r="H773" s="614">
        <v>503</v>
      </c>
      <c r="I773" s="614"/>
      <c r="J773" s="613"/>
      <c r="K773" s="647">
        <v>1</v>
      </c>
      <c r="L773" s="830"/>
      <c r="M773" s="821">
        <f t="shared" si="83"/>
        <v>0</v>
      </c>
    </row>
    <row r="774" spans="1:13">
      <c r="A774" s="611" t="s">
        <v>1158</v>
      </c>
      <c r="B774" s="612" t="s">
        <v>1177</v>
      </c>
      <c r="C774" s="612"/>
      <c r="D774" s="613">
        <v>2011</v>
      </c>
      <c r="E774" s="613"/>
      <c r="F774" s="613"/>
      <c r="G774" s="613"/>
      <c r="H774" s="614">
        <v>503</v>
      </c>
      <c r="I774" s="614"/>
      <c r="J774" s="613"/>
      <c r="K774" s="647">
        <v>1</v>
      </c>
      <c r="L774" s="830"/>
      <c r="M774" s="821">
        <f t="shared" si="83"/>
        <v>0</v>
      </c>
    </row>
    <row r="775" spans="1:13">
      <c r="A775" s="605" t="s">
        <v>1158</v>
      </c>
      <c r="B775" s="606" t="s">
        <v>1178</v>
      </c>
      <c r="C775" s="606"/>
      <c r="D775" s="607">
        <v>2011</v>
      </c>
      <c r="E775" s="607"/>
      <c r="F775" s="607"/>
      <c r="G775" s="607"/>
      <c r="H775" s="608">
        <v>504</v>
      </c>
      <c r="I775" s="608"/>
      <c r="J775" s="607"/>
      <c r="K775" s="616">
        <v>1</v>
      </c>
      <c r="L775" s="830"/>
      <c r="M775" s="821">
        <f t="shared" si="83"/>
        <v>0</v>
      </c>
    </row>
    <row r="776" spans="1:13">
      <c r="A776" s="605" t="s">
        <v>1158</v>
      </c>
      <c r="B776" s="606" t="s">
        <v>2356</v>
      </c>
      <c r="C776" s="606"/>
      <c r="D776" s="607">
        <v>2005</v>
      </c>
      <c r="E776" s="607"/>
      <c r="F776" s="607"/>
      <c r="G776" s="607"/>
      <c r="H776" s="608">
        <v>505</v>
      </c>
      <c r="I776" s="608"/>
      <c r="J776" s="607"/>
      <c r="K776" s="616">
        <v>1</v>
      </c>
      <c r="L776" s="830"/>
      <c r="M776" s="821">
        <f t="shared" si="83"/>
        <v>0</v>
      </c>
    </row>
    <row r="777" spans="1:13">
      <c r="A777" s="605" t="s">
        <v>1158</v>
      </c>
      <c r="B777" s="606" t="s">
        <v>2357</v>
      </c>
      <c r="C777" s="606"/>
      <c r="D777" s="607">
        <v>2007</v>
      </c>
      <c r="E777" s="607"/>
      <c r="F777" s="607"/>
      <c r="G777" s="607"/>
      <c r="H777" s="608">
        <v>414</v>
      </c>
      <c r="I777" s="608"/>
      <c r="J777" s="607"/>
      <c r="K777" s="616">
        <v>1</v>
      </c>
      <c r="L777" s="830"/>
      <c r="M777" s="821">
        <f t="shared" si="83"/>
        <v>0</v>
      </c>
    </row>
    <row r="778" spans="1:13">
      <c r="A778" s="605" t="s">
        <v>1158</v>
      </c>
      <c r="B778" s="606" t="s">
        <v>2358</v>
      </c>
      <c r="C778" s="606"/>
      <c r="D778" s="607">
        <v>2007</v>
      </c>
      <c r="E778" s="607"/>
      <c r="F778" s="607"/>
      <c r="G778" s="607"/>
      <c r="H778" s="608">
        <v>414</v>
      </c>
      <c r="I778" s="608"/>
      <c r="J778" s="607"/>
      <c r="K778" s="616">
        <v>1</v>
      </c>
      <c r="L778" s="830"/>
      <c r="M778" s="821">
        <f t="shared" si="83"/>
        <v>0</v>
      </c>
    </row>
    <row r="779" spans="1:13">
      <c r="A779" s="601" t="s">
        <v>1158</v>
      </c>
      <c r="B779" s="602" t="s">
        <v>1184</v>
      </c>
      <c r="C779" s="602"/>
      <c r="D779" s="603">
        <v>2011</v>
      </c>
      <c r="E779" s="603"/>
      <c r="F779" s="603"/>
      <c r="G779" s="603"/>
      <c r="H779" s="604" t="s">
        <v>1185</v>
      </c>
      <c r="I779" s="604"/>
      <c r="J779" s="603"/>
      <c r="K779" s="620">
        <v>1</v>
      </c>
      <c r="L779" s="830"/>
      <c r="M779" s="821">
        <f t="shared" si="83"/>
        <v>0</v>
      </c>
    </row>
    <row r="780" spans="1:13">
      <c r="A780" s="611" t="s">
        <v>1158</v>
      </c>
      <c r="B780" s="612" t="s">
        <v>1186</v>
      </c>
      <c r="C780" s="612"/>
      <c r="D780" s="613">
        <v>2011</v>
      </c>
      <c r="E780" s="613"/>
      <c r="F780" s="613"/>
      <c r="G780" s="613"/>
      <c r="H780" s="614" t="s">
        <v>1187</v>
      </c>
      <c r="I780" s="614"/>
      <c r="J780" s="613"/>
      <c r="K780" s="647">
        <v>1</v>
      </c>
      <c r="L780" s="830"/>
      <c r="M780" s="821">
        <f t="shared" si="83"/>
        <v>0</v>
      </c>
    </row>
    <row r="781" spans="1:13">
      <c r="A781" s="611" t="s">
        <v>1158</v>
      </c>
      <c r="B781" s="612" t="s">
        <v>1177</v>
      </c>
      <c r="C781" s="612"/>
      <c r="D781" s="613">
        <v>2011</v>
      </c>
      <c r="E781" s="613"/>
      <c r="F781" s="613"/>
      <c r="G781" s="613"/>
      <c r="H781" s="614" t="s">
        <v>1185</v>
      </c>
      <c r="I781" s="614"/>
      <c r="J781" s="613"/>
      <c r="K781" s="647">
        <v>1</v>
      </c>
      <c r="L781" s="830"/>
      <c r="M781" s="821">
        <f t="shared" si="83"/>
        <v>0</v>
      </c>
    </row>
    <row r="782" spans="1:13">
      <c r="A782" s="605" t="s">
        <v>1158</v>
      </c>
      <c r="B782" s="606" t="s">
        <v>1188</v>
      </c>
      <c r="C782" s="606"/>
      <c r="D782" s="607">
        <v>2003</v>
      </c>
      <c r="E782" s="607"/>
      <c r="F782" s="607"/>
      <c r="G782" s="607"/>
      <c r="H782" s="608">
        <v>414</v>
      </c>
      <c r="I782" s="608"/>
      <c r="J782" s="607"/>
      <c r="K782" s="616">
        <v>1</v>
      </c>
      <c r="L782" s="830"/>
      <c r="M782" s="821">
        <f t="shared" si="83"/>
        <v>0</v>
      </c>
    </row>
    <row r="783" spans="1:13">
      <c r="A783" s="611" t="s">
        <v>1158</v>
      </c>
      <c r="B783" s="612" t="s">
        <v>2359</v>
      </c>
      <c r="C783" s="612"/>
      <c r="D783" s="613"/>
      <c r="E783" s="613"/>
      <c r="F783" s="613"/>
      <c r="G783" s="613"/>
      <c r="H783" s="614">
        <v>512</v>
      </c>
      <c r="I783" s="614"/>
      <c r="J783" s="613"/>
      <c r="K783" s="647">
        <v>2</v>
      </c>
      <c r="L783" s="830"/>
      <c r="M783" s="821">
        <f t="shared" si="83"/>
        <v>0</v>
      </c>
    </row>
    <row r="784" spans="1:13">
      <c r="A784" s="601" t="s">
        <v>1158</v>
      </c>
      <c r="B784" s="602" t="s">
        <v>1194</v>
      </c>
      <c r="C784" s="602"/>
      <c r="D784" s="603">
        <v>2007</v>
      </c>
      <c r="E784" s="603"/>
      <c r="F784" s="603"/>
      <c r="G784" s="603"/>
      <c r="H784" s="604">
        <v>502</v>
      </c>
      <c r="I784" s="604"/>
      <c r="J784" s="603"/>
      <c r="K784" s="620">
        <v>1</v>
      </c>
      <c r="L784" s="830"/>
      <c r="M784" s="821">
        <f t="shared" si="83"/>
        <v>0</v>
      </c>
    </row>
    <row r="785" spans="1:13">
      <c r="A785" s="611" t="s">
        <v>1158</v>
      </c>
      <c r="B785" s="612" t="s">
        <v>1186</v>
      </c>
      <c r="C785" s="612"/>
      <c r="D785" s="613">
        <v>2011</v>
      </c>
      <c r="E785" s="613"/>
      <c r="F785" s="613"/>
      <c r="G785" s="613"/>
      <c r="H785" s="614">
        <v>406</v>
      </c>
      <c r="I785" s="614"/>
      <c r="J785" s="613"/>
      <c r="K785" s="647">
        <v>1</v>
      </c>
      <c r="L785" s="830"/>
      <c r="M785" s="821">
        <f t="shared" si="83"/>
        <v>0</v>
      </c>
    </row>
    <row r="786" spans="1:13">
      <c r="A786" s="611" t="s">
        <v>1158</v>
      </c>
      <c r="B786" s="612" t="s">
        <v>2360</v>
      </c>
      <c r="C786" s="612"/>
      <c r="D786" s="613">
        <v>2011</v>
      </c>
      <c r="E786" s="613"/>
      <c r="F786" s="613"/>
      <c r="G786" s="613"/>
      <c r="H786" s="614" t="s">
        <v>1191</v>
      </c>
      <c r="I786" s="614"/>
      <c r="J786" s="613"/>
      <c r="K786" s="647">
        <v>2</v>
      </c>
      <c r="L786" s="830"/>
      <c r="M786" s="821">
        <f t="shared" si="83"/>
        <v>0</v>
      </c>
    </row>
    <row r="787" spans="1:13">
      <c r="A787" s="611" t="s">
        <v>1158</v>
      </c>
      <c r="B787" s="612" t="s">
        <v>1192</v>
      </c>
      <c r="C787" s="612"/>
      <c r="D787" s="613">
        <v>2007</v>
      </c>
      <c r="E787" s="613"/>
      <c r="F787" s="613"/>
      <c r="G787" s="613"/>
      <c r="H787" s="614">
        <v>415</v>
      </c>
      <c r="I787" s="614"/>
      <c r="J787" s="613"/>
      <c r="K787" s="647">
        <v>1</v>
      </c>
      <c r="L787" s="830"/>
      <c r="M787" s="821">
        <f t="shared" si="83"/>
        <v>0</v>
      </c>
    </row>
    <row r="788" spans="1:13">
      <c r="A788" s="611" t="s">
        <v>1158</v>
      </c>
      <c r="B788" s="612" t="s">
        <v>1192</v>
      </c>
      <c r="C788" s="612"/>
      <c r="D788" s="613">
        <v>2007</v>
      </c>
      <c r="E788" s="613"/>
      <c r="F788" s="613"/>
      <c r="G788" s="613"/>
      <c r="H788" s="614">
        <v>404</v>
      </c>
      <c r="I788" s="614"/>
      <c r="J788" s="613"/>
      <c r="K788" s="647">
        <v>1</v>
      </c>
      <c r="L788" s="830"/>
      <c r="M788" s="821">
        <f t="shared" si="83"/>
        <v>0</v>
      </c>
    </row>
    <row r="789" spans="1:13">
      <c r="A789" s="611" t="s">
        <v>1158</v>
      </c>
      <c r="B789" s="612" t="s">
        <v>1193</v>
      </c>
      <c r="C789" s="612"/>
      <c r="D789" s="613">
        <v>2006</v>
      </c>
      <c r="E789" s="613"/>
      <c r="F789" s="613"/>
      <c r="G789" s="613"/>
      <c r="H789" s="614">
        <v>507</v>
      </c>
      <c r="I789" s="614"/>
      <c r="J789" s="613"/>
      <c r="K789" s="647">
        <v>1</v>
      </c>
      <c r="L789" s="830"/>
      <c r="M789" s="821">
        <f t="shared" si="83"/>
        <v>0</v>
      </c>
    </row>
    <row r="790" spans="1:13">
      <c r="A790" s="611" t="s">
        <v>1158</v>
      </c>
      <c r="B790" s="612" t="s">
        <v>1193</v>
      </c>
      <c r="C790" s="612"/>
      <c r="D790" s="613">
        <v>2006</v>
      </c>
      <c r="E790" s="613"/>
      <c r="F790" s="613"/>
      <c r="G790" s="613"/>
      <c r="H790" s="614">
        <v>506</v>
      </c>
      <c r="I790" s="614"/>
      <c r="J790" s="613"/>
      <c r="K790" s="647">
        <v>1</v>
      </c>
      <c r="L790" s="830"/>
      <c r="M790" s="821">
        <f t="shared" si="83"/>
        <v>0</v>
      </c>
    </row>
    <row r="791" spans="1:13">
      <c r="A791" s="611" t="s">
        <v>1158</v>
      </c>
      <c r="B791" s="612" t="s">
        <v>1194</v>
      </c>
      <c r="C791" s="612"/>
      <c r="D791" s="613">
        <v>2002</v>
      </c>
      <c r="E791" s="613"/>
      <c r="F791" s="613"/>
      <c r="G791" s="613"/>
      <c r="H791" s="614">
        <v>405</v>
      </c>
      <c r="I791" s="614"/>
      <c r="J791" s="613"/>
      <c r="K791" s="647">
        <v>1</v>
      </c>
      <c r="L791" s="830"/>
      <c r="M791" s="821">
        <f t="shared" si="83"/>
        <v>0</v>
      </c>
    </row>
    <row r="792" spans="1:13">
      <c r="A792" s="611" t="s">
        <v>1158</v>
      </c>
      <c r="B792" s="612" t="s">
        <v>1195</v>
      </c>
      <c r="C792" s="612"/>
      <c r="D792" s="613"/>
      <c r="E792" s="613"/>
      <c r="F792" s="613"/>
      <c r="G792" s="613"/>
      <c r="H792" s="614">
        <v>416</v>
      </c>
      <c r="I792" s="614"/>
      <c r="J792" s="613"/>
      <c r="K792" s="647">
        <v>1</v>
      </c>
      <c r="L792" s="830"/>
      <c r="M792" s="821">
        <f t="shared" si="83"/>
        <v>0</v>
      </c>
    </row>
    <row r="793" spans="1:13">
      <c r="A793" s="611" t="s">
        <v>1158</v>
      </c>
      <c r="B793" s="612" t="s">
        <v>1196</v>
      </c>
      <c r="C793" s="612"/>
      <c r="D793" s="613">
        <v>2011</v>
      </c>
      <c r="E793" s="613"/>
      <c r="F793" s="613"/>
      <c r="G793" s="613"/>
      <c r="H793" s="614">
        <v>413</v>
      </c>
      <c r="I793" s="614"/>
      <c r="J793" s="613"/>
      <c r="K793" s="647">
        <v>1</v>
      </c>
      <c r="L793" s="830"/>
      <c r="M793" s="821">
        <f t="shared" si="83"/>
        <v>0</v>
      </c>
    </row>
    <row r="794" spans="1:13">
      <c r="A794" s="611" t="s">
        <v>1158</v>
      </c>
      <c r="B794" s="612" t="s">
        <v>1197</v>
      </c>
      <c r="C794" s="612"/>
      <c r="D794" s="613">
        <v>2011</v>
      </c>
      <c r="E794" s="613"/>
      <c r="F794" s="613"/>
      <c r="G794" s="613"/>
      <c r="H794" s="614">
        <v>413</v>
      </c>
      <c r="I794" s="614"/>
      <c r="J794" s="613"/>
      <c r="K794" s="647">
        <v>1</v>
      </c>
      <c r="L794" s="830"/>
      <c r="M794" s="821">
        <f t="shared" si="83"/>
        <v>0</v>
      </c>
    </row>
    <row r="795" spans="1:13">
      <c r="A795" s="611" t="s">
        <v>1158</v>
      </c>
      <c r="B795" s="612" t="s">
        <v>1197</v>
      </c>
      <c r="C795" s="612"/>
      <c r="D795" s="613">
        <v>2011</v>
      </c>
      <c r="E795" s="613"/>
      <c r="F795" s="613"/>
      <c r="G795" s="613"/>
      <c r="H795" s="614">
        <v>413</v>
      </c>
      <c r="I795" s="614"/>
      <c r="J795" s="613"/>
      <c r="K795" s="647">
        <v>1</v>
      </c>
      <c r="L795" s="830"/>
      <c r="M795" s="821">
        <f t="shared" si="83"/>
        <v>0</v>
      </c>
    </row>
    <row r="796" spans="1:13">
      <c r="A796" s="611" t="s">
        <v>1158</v>
      </c>
      <c r="B796" s="612" t="s">
        <v>168</v>
      </c>
      <c r="C796" s="612"/>
      <c r="D796" s="613">
        <v>2012</v>
      </c>
      <c r="E796" s="613"/>
      <c r="F796" s="613"/>
      <c r="G796" s="613"/>
      <c r="H796" s="614" t="s">
        <v>1198</v>
      </c>
      <c r="I796" s="614"/>
      <c r="J796" s="613"/>
      <c r="K796" s="647">
        <v>1</v>
      </c>
      <c r="L796" s="830"/>
      <c r="M796" s="821">
        <f t="shared" si="83"/>
        <v>0</v>
      </c>
    </row>
    <row r="797" spans="1:13">
      <c r="A797" s="611" t="s">
        <v>1158</v>
      </c>
      <c r="B797" s="612" t="s">
        <v>1199</v>
      </c>
      <c r="C797" s="612"/>
      <c r="D797" s="613"/>
      <c r="E797" s="613"/>
      <c r="F797" s="613"/>
      <c r="G797" s="613"/>
      <c r="H797" s="614" t="s">
        <v>1200</v>
      </c>
      <c r="I797" s="614"/>
      <c r="J797" s="613"/>
      <c r="K797" s="647">
        <v>2</v>
      </c>
      <c r="L797" s="830"/>
      <c r="M797" s="821">
        <f t="shared" si="83"/>
        <v>0</v>
      </c>
    </row>
    <row r="798" spans="1:13" ht="26">
      <c r="A798" s="611" t="s">
        <v>1158</v>
      </c>
      <c r="B798" s="612" t="s">
        <v>1201</v>
      </c>
      <c r="C798" s="612"/>
      <c r="D798" s="613">
        <v>2009</v>
      </c>
      <c r="E798" s="613"/>
      <c r="F798" s="613"/>
      <c r="G798" s="613"/>
      <c r="H798" s="614" t="s">
        <v>126</v>
      </c>
      <c r="I798" s="614"/>
      <c r="J798" s="613"/>
      <c r="K798" s="647">
        <v>1</v>
      </c>
      <c r="L798" s="830"/>
      <c r="M798" s="821">
        <f t="shared" si="83"/>
        <v>0</v>
      </c>
    </row>
    <row r="799" spans="1:13">
      <c r="A799" s="611" t="s">
        <v>1158</v>
      </c>
      <c r="B799" s="612" t="s">
        <v>1202</v>
      </c>
      <c r="C799" s="612"/>
      <c r="D799" s="613"/>
      <c r="E799" s="613"/>
      <c r="F799" s="613"/>
      <c r="G799" s="613"/>
      <c r="H799" s="614" t="s">
        <v>1203</v>
      </c>
      <c r="I799" s="614"/>
      <c r="J799" s="613"/>
      <c r="K799" s="647">
        <v>1</v>
      </c>
      <c r="L799" s="830"/>
      <c r="M799" s="821">
        <f t="shared" si="83"/>
        <v>0</v>
      </c>
    </row>
    <row r="800" spans="1:13">
      <c r="A800" s="611" t="s">
        <v>1158</v>
      </c>
      <c r="B800" s="612" t="s">
        <v>1204</v>
      </c>
      <c r="C800" s="612"/>
      <c r="D800" s="613"/>
      <c r="E800" s="613"/>
      <c r="F800" s="613"/>
      <c r="G800" s="613"/>
      <c r="H800" s="614" t="s">
        <v>1205</v>
      </c>
      <c r="I800" s="614"/>
      <c r="J800" s="613"/>
      <c r="K800" s="647">
        <v>1</v>
      </c>
      <c r="L800" s="830"/>
      <c r="M800" s="821">
        <f t="shared" si="83"/>
        <v>0</v>
      </c>
    </row>
    <row r="801" spans="1:13">
      <c r="A801" s="611" t="s">
        <v>1158</v>
      </c>
      <c r="B801" s="612" t="s">
        <v>1206</v>
      </c>
      <c r="C801" s="612"/>
      <c r="D801" s="613"/>
      <c r="E801" s="613"/>
      <c r="F801" s="613"/>
      <c r="G801" s="613"/>
      <c r="H801" s="614" t="s">
        <v>1207</v>
      </c>
      <c r="I801" s="614"/>
      <c r="J801" s="613"/>
      <c r="K801" s="647">
        <v>1</v>
      </c>
      <c r="L801" s="830"/>
      <c r="M801" s="821">
        <f t="shared" si="83"/>
        <v>0</v>
      </c>
    </row>
    <row r="802" spans="1:13">
      <c r="A802" s="611" t="s">
        <v>1158</v>
      </c>
      <c r="B802" s="612" t="s">
        <v>1208</v>
      </c>
      <c r="C802" s="612"/>
      <c r="D802" s="613"/>
      <c r="E802" s="613"/>
      <c r="F802" s="613"/>
      <c r="G802" s="613"/>
      <c r="H802" s="614" t="s">
        <v>1209</v>
      </c>
      <c r="I802" s="614"/>
      <c r="J802" s="613"/>
      <c r="K802" s="647">
        <v>2</v>
      </c>
      <c r="L802" s="830"/>
      <c r="M802" s="821">
        <f t="shared" si="83"/>
        <v>0</v>
      </c>
    </row>
    <row r="803" spans="1:13">
      <c r="A803" s="611" t="s">
        <v>1158</v>
      </c>
      <c r="B803" s="612" t="s">
        <v>1210</v>
      </c>
      <c r="C803" s="612"/>
      <c r="D803" s="613"/>
      <c r="E803" s="613"/>
      <c r="F803" s="613"/>
      <c r="G803" s="613"/>
      <c r="H803" s="614" t="s">
        <v>1211</v>
      </c>
      <c r="I803" s="614"/>
      <c r="J803" s="613"/>
      <c r="K803" s="647">
        <v>2</v>
      </c>
      <c r="L803" s="830"/>
      <c r="M803" s="821">
        <f t="shared" si="83"/>
        <v>0</v>
      </c>
    </row>
    <row r="804" spans="1:13">
      <c r="A804" s="611" t="s">
        <v>1158</v>
      </c>
      <c r="B804" s="612" t="s">
        <v>772</v>
      </c>
      <c r="C804" s="612"/>
      <c r="D804" s="613"/>
      <c r="E804" s="613"/>
      <c r="F804" s="613"/>
      <c r="G804" s="613"/>
      <c r="H804" s="614" t="s">
        <v>995</v>
      </c>
      <c r="I804" s="614"/>
      <c r="J804" s="613"/>
      <c r="K804" s="647">
        <v>1</v>
      </c>
      <c r="L804" s="830"/>
      <c r="M804" s="821">
        <f t="shared" si="83"/>
        <v>0</v>
      </c>
    </row>
    <row r="805" spans="1:13">
      <c r="A805" s="611" t="s">
        <v>1158</v>
      </c>
      <c r="B805" s="612" t="s">
        <v>623</v>
      </c>
      <c r="C805" s="612"/>
      <c r="D805" s="613"/>
      <c r="E805" s="613"/>
      <c r="F805" s="613"/>
      <c r="G805" s="613"/>
      <c r="H805" s="614" t="s">
        <v>1213</v>
      </c>
      <c r="I805" s="614"/>
      <c r="J805" s="613"/>
      <c r="K805" s="647">
        <v>1</v>
      </c>
      <c r="L805" s="830"/>
      <c r="M805" s="821">
        <f t="shared" si="83"/>
        <v>0</v>
      </c>
    </row>
    <row r="806" spans="1:13">
      <c r="A806" s="611" t="s">
        <v>1158</v>
      </c>
      <c r="B806" s="612" t="s">
        <v>1214</v>
      </c>
      <c r="C806" s="612"/>
      <c r="D806" s="613"/>
      <c r="E806" s="613"/>
      <c r="F806" s="613"/>
      <c r="G806" s="613"/>
      <c r="H806" s="614" t="s">
        <v>1215</v>
      </c>
      <c r="I806" s="614"/>
      <c r="J806" s="613"/>
      <c r="K806" s="647">
        <v>1</v>
      </c>
      <c r="L806" s="830"/>
      <c r="M806" s="821">
        <f t="shared" si="83"/>
        <v>0</v>
      </c>
    </row>
    <row r="807" spans="1:13">
      <c r="A807" s="611" t="s">
        <v>1158</v>
      </c>
      <c r="B807" s="612" t="s">
        <v>1216</v>
      </c>
      <c r="C807" s="612"/>
      <c r="D807" s="613"/>
      <c r="E807" s="613"/>
      <c r="F807" s="613"/>
      <c r="G807" s="613"/>
      <c r="H807" s="614" t="s">
        <v>1217</v>
      </c>
      <c r="I807" s="614"/>
      <c r="J807" s="613"/>
      <c r="K807" s="647">
        <v>1</v>
      </c>
      <c r="L807" s="830"/>
      <c r="M807" s="821">
        <f t="shared" si="83"/>
        <v>0</v>
      </c>
    </row>
    <row r="808" spans="1:13">
      <c r="A808" s="611" t="s">
        <v>1158</v>
      </c>
      <c r="B808" s="612" t="s">
        <v>990</v>
      </c>
      <c r="C808" s="612"/>
      <c r="D808" s="613"/>
      <c r="E808" s="613"/>
      <c r="F808" s="613"/>
      <c r="G808" s="613"/>
      <c r="H808" s="614" t="s">
        <v>1218</v>
      </c>
      <c r="I808" s="614"/>
      <c r="J808" s="613"/>
      <c r="K808" s="647">
        <v>1</v>
      </c>
      <c r="L808" s="830"/>
      <c r="M808" s="821">
        <f t="shared" si="83"/>
        <v>0</v>
      </c>
    </row>
    <row r="809" spans="1:13">
      <c r="A809" s="611" t="s">
        <v>1158</v>
      </c>
      <c r="B809" s="612" t="s">
        <v>1219</v>
      </c>
      <c r="C809" s="612"/>
      <c r="D809" s="613"/>
      <c r="E809" s="613"/>
      <c r="F809" s="613"/>
      <c r="G809" s="613"/>
      <c r="H809" s="614" t="s">
        <v>1220</v>
      </c>
      <c r="I809" s="614"/>
      <c r="J809" s="613"/>
      <c r="K809" s="647">
        <v>1</v>
      </c>
      <c r="L809" s="830"/>
      <c r="M809" s="821">
        <f t="shared" si="83"/>
        <v>0</v>
      </c>
    </row>
    <row r="810" spans="1:13">
      <c r="A810" s="611" t="s">
        <v>1158</v>
      </c>
      <c r="B810" s="612" t="s">
        <v>1221</v>
      </c>
      <c r="C810" s="612"/>
      <c r="D810" s="613"/>
      <c r="E810" s="613"/>
      <c r="F810" s="613"/>
      <c r="G810" s="613"/>
      <c r="H810" s="614" t="s">
        <v>1222</v>
      </c>
      <c r="I810" s="614"/>
      <c r="J810" s="613"/>
      <c r="K810" s="647">
        <v>1</v>
      </c>
      <c r="L810" s="830"/>
      <c r="M810" s="821">
        <f t="shared" si="83"/>
        <v>0</v>
      </c>
    </row>
    <row r="811" spans="1:13">
      <c r="A811" s="611" t="s">
        <v>1158</v>
      </c>
      <c r="B811" s="612" t="s">
        <v>1219</v>
      </c>
      <c r="C811" s="612"/>
      <c r="D811" s="613"/>
      <c r="E811" s="613"/>
      <c r="F811" s="613"/>
      <c r="G811" s="613"/>
      <c r="H811" s="614" t="s">
        <v>1223</v>
      </c>
      <c r="I811" s="614"/>
      <c r="J811" s="613"/>
      <c r="K811" s="647">
        <v>1</v>
      </c>
      <c r="L811" s="830"/>
      <c r="M811" s="821">
        <f t="shared" si="83"/>
        <v>0</v>
      </c>
    </row>
    <row r="812" spans="1:13">
      <c r="A812" s="611" t="s">
        <v>1158</v>
      </c>
      <c r="B812" s="612" t="s">
        <v>1224</v>
      </c>
      <c r="C812" s="612"/>
      <c r="D812" s="613"/>
      <c r="E812" s="613"/>
      <c r="F812" s="613"/>
      <c r="G812" s="613"/>
      <c r="H812" s="614" t="s">
        <v>1225</v>
      </c>
      <c r="I812" s="614"/>
      <c r="J812" s="613"/>
      <c r="K812" s="647">
        <v>1</v>
      </c>
      <c r="L812" s="830"/>
      <c r="M812" s="821">
        <f t="shared" si="83"/>
        <v>0</v>
      </c>
    </row>
    <row r="813" spans="1:13">
      <c r="A813" s="611" t="s">
        <v>1158</v>
      </c>
      <c r="B813" s="612" t="s">
        <v>1226</v>
      </c>
      <c r="C813" s="612"/>
      <c r="D813" s="613"/>
      <c r="E813" s="613"/>
      <c r="F813" s="613"/>
      <c r="G813" s="613"/>
      <c r="H813" s="614" t="s">
        <v>1227</v>
      </c>
      <c r="I813" s="614"/>
      <c r="J813" s="613"/>
      <c r="K813" s="647">
        <v>1</v>
      </c>
      <c r="L813" s="830"/>
      <c r="M813" s="821">
        <f t="shared" si="83"/>
        <v>0</v>
      </c>
    </row>
    <row r="814" spans="1:13">
      <c r="A814" s="611" t="s">
        <v>1158</v>
      </c>
      <c r="B814" s="612" t="s">
        <v>1228</v>
      </c>
      <c r="C814" s="612"/>
      <c r="D814" s="613"/>
      <c r="E814" s="613"/>
      <c r="F814" s="613"/>
      <c r="G814" s="613"/>
      <c r="H814" s="614" t="s">
        <v>1229</v>
      </c>
      <c r="I814" s="614"/>
      <c r="J814" s="613"/>
      <c r="K814" s="647">
        <v>1</v>
      </c>
      <c r="L814" s="830"/>
      <c r="M814" s="821">
        <f t="shared" si="83"/>
        <v>0</v>
      </c>
    </row>
    <row r="815" spans="1:13">
      <c r="A815" s="611" t="s">
        <v>1158</v>
      </c>
      <c r="B815" s="612" t="s">
        <v>1230</v>
      </c>
      <c r="C815" s="612"/>
      <c r="D815" s="613"/>
      <c r="E815" s="613"/>
      <c r="F815" s="613"/>
      <c r="G815" s="613"/>
      <c r="H815" s="614" t="s">
        <v>1231</v>
      </c>
      <c r="I815" s="614"/>
      <c r="J815" s="613"/>
      <c r="K815" s="647">
        <v>3</v>
      </c>
      <c r="L815" s="830"/>
      <c r="M815" s="821">
        <f t="shared" si="83"/>
        <v>0</v>
      </c>
    </row>
    <row r="816" spans="1:13">
      <c r="A816" s="611" t="s">
        <v>1158</v>
      </c>
      <c r="B816" s="612" t="s">
        <v>1232</v>
      </c>
      <c r="C816" s="612"/>
      <c r="D816" s="613"/>
      <c r="E816" s="613"/>
      <c r="F816" s="613"/>
      <c r="G816" s="613"/>
      <c r="H816" s="614" t="s">
        <v>1233</v>
      </c>
      <c r="I816" s="656"/>
      <c r="J816" s="613"/>
      <c r="K816" s="647">
        <v>1</v>
      </c>
      <c r="L816" s="830"/>
      <c r="M816" s="821">
        <f t="shared" si="83"/>
        <v>0</v>
      </c>
    </row>
    <row r="817" spans="1:13">
      <c r="A817" s="611" t="s">
        <v>1158</v>
      </c>
      <c r="B817" s="731" t="s">
        <v>1234</v>
      </c>
      <c r="C817" s="731"/>
      <c r="D817" s="613"/>
      <c r="E817" s="613"/>
      <c r="F817" s="613"/>
      <c r="G817" s="613"/>
      <c r="H817" s="614" t="s">
        <v>1235</v>
      </c>
      <c r="I817" s="656"/>
      <c r="J817" s="613"/>
      <c r="K817" s="647">
        <v>1</v>
      </c>
      <c r="L817" s="830"/>
      <c r="M817" s="821">
        <f t="shared" si="83"/>
        <v>0</v>
      </c>
    </row>
    <row r="818" spans="1:13">
      <c r="A818" s="611" t="s">
        <v>1158</v>
      </c>
      <c r="B818" s="731" t="s">
        <v>1236</v>
      </c>
      <c r="C818" s="731"/>
      <c r="D818" s="613"/>
      <c r="E818" s="613"/>
      <c r="F818" s="613"/>
      <c r="G818" s="613"/>
      <c r="H818" s="614" t="s">
        <v>1237</v>
      </c>
      <c r="I818" s="656"/>
      <c r="J818" s="613"/>
      <c r="K818" s="647">
        <v>4</v>
      </c>
      <c r="L818" s="830"/>
      <c r="M818" s="821">
        <f t="shared" si="83"/>
        <v>0</v>
      </c>
    </row>
    <row r="819" spans="1:13">
      <c r="A819" s="611" t="s">
        <v>1158</v>
      </c>
      <c r="B819" s="731" t="s">
        <v>1240</v>
      </c>
      <c r="C819" s="731"/>
      <c r="D819" s="613"/>
      <c r="E819" s="613"/>
      <c r="F819" s="613"/>
      <c r="G819" s="613"/>
      <c r="H819" s="614">
        <v>212</v>
      </c>
      <c r="I819" s="656"/>
      <c r="J819" s="613"/>
      <c r="K819" s="647">
        <v>1</v>
      </c>
      <c r="L819" s="830"/>
      <c r="M819" s="821">
        <f t="shared" si="83"/>
        <v>0</v>
      </c>
    </row>
    <row r="820" spans="1:13">
      <c r="A820" s="611" t="s">
        <v>1158</v>
      </c>
      <c r="B820" s="731" t="s">
        <v>1243</v>
      </c>
      <c r="C820" s="731"/>
      <c r="D820" s="613"/>
      <c r="E820" s="613"/>
      <c r="F820" s="613"/>
      <c r="G820" s="613"/>
      <c r="H820" s="614" t="s">
        <v>1244</v>
      </c>
      <c r="I820" s="656"/>
      <c r="J820" s="613"/>
      <c r="K820" s="647">
        <v>2</v>
      </c>
      <c r="L820" s="830"/>
      <c r="M820" s="821">
        <f t="shared" si="83"/>
        <v>0</v>
      </c>
    </row>
    <row r="821" spans="1:13">
      <c r="A821" s="611" t="s">
        <v>1158</v>
      </c>
      <c r="B821" s="614" t="s">
        <v>1246</v>
      </c>
      <c r="C821" s="614"/>
      <c r="D821" s="613"/>
      <c r="E821" s="613"/>
      <c r="F821" s="613"/>
      <c r="G821" s="613"/>
      <c r="H821" s="614" t="s">
        <v>1247</v>
      </c>
      <c r="I821" s="614"/>
      <c r="J821" s="613"/>
      <c r="K821" s="647">
        <v>1</v>
      </c>
      <c r="L821" s="830"/>
      <c r="M821" s="821">
        <f t="shared" si="83"/>
        <v>0</v>
      </c>
    </row>
    <row r="822" spans="1:13">
      <c r="A822" s="611" t="s">
        <v>1158</v>
      </c>
      <c r="B822" s="614" t="s">
        <v>615</v>
      </c>
      <c r="C822" s="614"/>
      <c r="D822" s="613"/>
      <c r="E822" s="613"/>
      <c r="F822" s="613"/>
      <c r="G822" s="613"/>
      <c r="H822" s="614" t="s">
        <v>1249</v>
      </c>
      <c r="I822" s="614"/>
      <c r="J822" s="613"/>
      <c r="K822" s="647">
        <v>1</v>
      </c>
      <c r="L822" s="830"/>
      <c r="M822" s="821">
        <f t="shared" si="83"/>
        <v>0</v>
      </c>
    </row>
    <row r="823" spans="1:13" ht="39">
      <c r="A823" s="611" t="s">
        <v>1158</v>
      </c>
      <c r="B823" s="614" t="s">
        <v>1250</v>
      </c>
      <c r="C823" s="614"/>
      <c r="D823" s="613"/>
      <c r="E823" s="613"/>
      <c r="F823" s="613"/>
      <c r="G823" s="613"/>
      <c r="H823" s="614" t="s">
        <v>1251</v>
      </c>
      <c r="I823" s="614"/>
      <c r="J823" s="613"/>
      <c r="K823" s="647">
        <v>1</v>
      </c>
      <c r="L823" s="830"/>
      <c r="M823" s="821">
        <f t="shared" si="83"/>
        <v>0</v>
      </c>
    </row>
    <row r="824" spans="1:13">
      <c r="A824" s="611" t="s">
        <v>1158</v>
      </c>
      <c r="B824" s="614" t="s">
        <v>1252</v>
      </c>
      <c r="C824" s="614"/>
      <c r="D824" s="613"/>
      <c r="E824" s="613"/>
      <c r="F824" s="613"/>
      <c r="G824" s="613"/>
      <c r="H824" s="614" t="s">
        <v>1253</v>
      </c>
      <c r="I824" s="614"/>
      <c r="J824" s="613"/>
      <c r="K824" s="647">
        <v>1</v>
      </c>
      <c r="L824" s="830"/>
      <c r="M824" s="821">
        <f t="shared" si="83"/>
        <v>0</v>
      </c>
    </row>
    <row r="825" spans="1:13">
      <c r="A825" s="611" t="s">
        <v>1158</v>
      </c>
      <c r="B825" s="614" t="s">
        <v>615</v>
      </c>
      <c r="C825" s="614"/>
      <c r="D825" s="613"/>
      <c r="E825" s="613"/>
      <c r="F825" s="613"/>
      <c r="G825" s="613"/>
      <c r="H825" s="614" t="s">
        <v>1254</v>
      </c>
      <c r="I825" s="614"/>
      <c r="J825" s="613"/>
      <c r="K825" s="647">
        <v>1</v>
      </c>
      <c r="L825" s="830"/>
      <c r="M825" s="821">
        <f t="shared" si="83"/>
        <v>0</v>
      </c>
    </row>
    <row r="826" spans="1:13" ht="39">
      <c r="A826" s="611" t="s">
        <v>1158</v>
      </c>
      <c r="B826" s="614" t="s">
        <v>1255</v>
      </c>
      <c r="C826" s="614"/>
      <c r="D826" s="613"/>
      <c r="E826" s="613"/>
      <c r="F826" s="613"/>
      <c r="G826" s="613"/>
      <c r="H826" s="614" t="s">
        <v>1251</v>
      </c>
      <c r="I826" s="614"/>
      <c r="J826" s="613"/>
      <c r="K826" s="647">
        <v>1</v>
      </c>
      <c r="L826" s="830"/>
      <c r="M826" s="821">
        <f t="shared" si="83"/>
        <v>0</v>
      </c>
    </row>
    <row r="827" spans="1:13">
      <c r="A827" s="611" t="s">
        <v>1158</v>
      </c>
      <c r="B827" s="614" t="s">
        <v>1252</v>
      </c>
      <c r="C827" s="614"/>
      <c r="D827" s="613"/>
      <c r="E827" s="613"/>
      <c r="F827" s="613"/>
      <c r="G827" s="613"/>
      <c r="H827" s="614" t="s">
        <v>1256</v>
      </c>
      <c r="I827" s="614"/>
      <c r="J827" s="613"/>
      <c r="K827" s="647">
        <v>1</v>
      </c>
      <c r="L827" s="830"/>
      <c r="M827" s="821">
        <f t="shared" si="83"/>
        <v>0</v>
      </c>
    </row>
    <row r="828" spans="1:13">
      <c r="A828" s="611" t="s">
        <v>1158</v>
      </c>
      <c r="B828" s="614" t="s">
        <v>1252</v>
      </c>
      <c r="C828" s="614"/>
      <c r="D828" s="613"/>
      <c r="E828" s="613"/>
      <c r="F828" s="613"/>
      <c r="G828" s="613"/>
      <c r="H828" s="614" t="s">
        <v>489</v>
      </c>
      <c r="I828" s="614"/>
      <c r="J828" s="613"/>
      <c r="K828" s="647">
        <v>1</v>
      </c>
      <c r="L828" s="830"/>
      <c r="M828" s="821">
        <f t="shared" si="83"/>
        <v>0</v>
      </c>
    </row>
    <row r="829" spans="1:13" ht="39">
      <c r="A829" s="611" t="s">
        <v>1158</v>
      </c>
      <c r="B829" s="614" t="s">
        <v>1257</v>
      </c>
      <c r="C829" s="614"/>
      <c r="D829" s="613"/>
      <c r="E829" s="613"/>
      <c r="F829" s="613"/>
      <c r="G829" s="613"/>
      <c r="H829" s="614" t="s">
        <v>1251</v>
      </c>
      <c r="I829" s="614"/>
      <c r="J829" s="613"/>
      <c r="K829" s="647">
        <v>1</v>
      </c>
      <c r="L829" s="830"/>
      <c r="M829" s="821">
        <f t="shared" si="83"/>
        <v>0</v>
      </c>
    </row>
    <row r="830" spans="1:13">
      <c r="A830" s="605" t="s">
        <v>1158</v>
      </c>
      <c r="B830" s="608" t="s">
        <v>1258</v>
      </c>
      <c r="C830" s="608"/>
      <c r="D830" s="607"/>
      <c r="E830" s="607"/>
      <c r="F830" s="607"/>
      <c r="G830" s="607"/>
      <c r="H830" s="608" t="s">
        <v>1259</v>
      </c>
      <c r="I830" s="608"/>
      <c r="J830" s="607"/>
      <c r="K830" s="616">
        <v>1</v>
      </c>
      <c r="L830" s="830"/>
      <c r="M830" s="821">
        <f t="shared" si="83"/>
        <v>0</v>
      </c>
    </row>
    <row r="831" spans="1:13">
      <c r="A831" s="611" t="s">
        <v>1158</v>
      </c>
      <c r="B831" s="614" t="s">
        <v>2361</v>
      </c>
      <c r="C831" s="614"/>
      <c r="D831" s="613"/>
      <c r="E831" s="613"/>
      <c r="F831" s="613"/>
      <c r="G831" s="613"/>
      <c r="H831" s="614"/>
      <c r="I831" s="608"/>
      <c r="J831" s="613"/>
      <c r="K831" s="647">
        <v>1</v>
      </c>
      <c r="L831" s="830"/>
      <c r="M831" s="821">
        <f t="shared" si="83"/>
        <v>0</v>
      </c>
    </row>
    <row r="832" spans="1:13">
      <c r="A832" s="605" t="s">
        <v>1158</v>
      </c>
      <c r="B832" s="608" t="s">
        <v>2361</v>
      </c>
      <c r="C832" s="608"/>
      <c r="D832" s="607"/>
      <c r="E832" s="607"/>
      <c r="F832" s="607"/>
      <c r="G832" s="607"/>
      <c r="H832" s="608"/>
      <c r="I832" s="608"/>
      <c r="J832" s="607"/>
      <c r="K832" s="616">
        <v>1</v>
      </c>
      <c r="L832" s="832"/>
      <c r="M832" s="828">
        <f t="shared" si="83"/>
        <v>0</v>
      </c>
    </row>
    <row r="833" spans="1:13">
      <c r="A833" s="687" t="s">
        <v>1158</v>
      </c>
      <c r="B833" s="688" t="s">
        <v>2362</v>
      </c>
      <c r="C833" s="688"/>
      <c r="D833" s="687"/>
      <c r="E833" s="687"/>
      <c r="F833" s="687"/>
      <c r="G833" s="687"/>
      <c r="H833" s="15" t="s">
        <v>2363</v>
      </c>
      <c r="I833" s="1035" t="s">
        <v>2364</v>
      </c>
      <c r="J833" s="687"/>
      <c r="K833" s="687">
        <v>1</v>
      </c>
      <c r="L833" s="1023" t="s">
        <v>1333</v>
      </c>
      <c r="M833" s="1023" t="s">
        <v>431</v>
      </c>
    </row>
    <row r="834" spans="1:13">
      <c r="A834" s="704" t="s">
        <v>1158</v>
      </c>
      <c r="B834" s="1035" t="s">
        <v>2365</v>
      </c>
      <c r="C834" s="703"/>
      <c r="D834" s="704"/>
      <c r="E834" s="704"/>
      <c r="F834" s="704"/>
      <c r="G834" s="704"/>
      <c r="H834" s="16" t="s">
        <v>2366</v>
      </c>
      <c r="I834" s="1035" t="s">
        <v>2367</v>
      </c>
      <c r="J834" s="704"/>
      <c r="K834" s="704">
        <v>2</v>
      </c>
      <c r="L834" s="1025" t="s">
        <v>2231</v>
      </c>
      <c r="M834" s="1025" t="s">
        <v>1329</v>
      </c>
    </row>
    <row r="835" spans="1:13">
      <c r="A835" s="687" t="s">
        <v>1158</v>
      </c>
      <c r="B835" s="1026" t="s">
        <v>2251</v>
      </c>
      <c r="C835" s="688"/>
      <c r="D835" s="687"/>
      <c r="E835" s="687"/>
      <c r="F835" s="687"/>
      <c r="G835" s="687"/>
      <c r="H835" s="1041" t="s">
        <v>2368</v>
      </c>
      <c r="I835" s="1035" t="s">
        <v>2369</v>
      </c>
      <c r="J835" s="687"/>
      <c r="K835" s="687">
        <v>1</v>
      </c>
      <c r="L835" s="1025" t="s">
        <v>2231</v>
      </c>
      <c r="M835" s="1025" t="s">
        <v>2231</v>
      </c>
    </row>
    <row r="836" spans="1:13">
      <c r="A836" s="687" t="s">
        <v>1158</v>
      </c>
      <c r="B836" s="1026" t="s">
        <v>2251</v>
      </c>
      <c r="C836" s="688"/>
      <c r="D836" s="687"/>
      <c r="E836" s="687"/>
      <c r="F836" s="687"/>
      <c r="G836" s="687"/>
      <c r="H836" s="1041" t="s">
        <v>2370</v>
      </c>
      <c r="I836" s="1035" t="s">
        <v>2369</v>
      </c>
      <c r="J836" s="687"/>
      <c r="K836" s="687">
        <v>1</v>
      </c>
      <c r="L836" s="1025" t="s">
        <v>2231</v>
      </c>
      <c r="M836" s="1025" t="s">
        <v>2231</v>
      </c>
    </row>
    <row r="837" spans="1:13">
      <c r="A837" s="687" t="s">
        <v>1158</v>
      </c>
      <c r="B837" s="1026" t="s">
        <v>2251</v>
      </c>
      <c r="C837" s="688"/>
      <c r="D837" s="687"/>
      <c r="E837" s="687"/>
      <c r="F837" s="687"/>
      <c r="G837" s="687"/>
      <c r="H837" s="1041" t="s">
        <v>2371</v>
      </c>
      <c r="I837" s="1035" t="s">
        <v>2369</v>
      </c>
      <c r="J837" s="687"/>
      <c r="K837" s="687">
        <v>1</v>
      </c>
      <c r="L837" s="1025" t="s">
        <v>2231</v>
      </c>
      <c r="M837" s="1025" t="s">
        <v>2231</v>
      </c>
    </row>
    <row r="838" spans="1:13">
      <c r="A838" s="687" t="s">
        <v>1158</v>
      </c>
      <c r="B838" s="1026" t="s">
        <v>2251</v>
      </c>
      <c r="C838" s="688"/>
      <c r="D838" s="687"/>
      <c r="E838" s="687"/>
      <c r="F838" s="687"/>
      <c r="G838" s="687"/>
      <c r="H838" s="1041" t="s">
        <v>2372</v>
      </c>
      <c r="I838" s="1035" t="s">
        <v>2369</v>
      </c>
      <c r="J838" s="687"/>
      <c r="K838" s="687">
        <v>1</v>
      </c>
      <c r="L838" s="1025" t="s">
        <v>2231</v>
      </c>
      <c r="M838" s="1025" t="s">
        <v>2231</v>
      </c>
    </row>
    <row r="839" spans="1:13">
      <c r="A839" s="704" t="s">
        <v>1158</v>
      </c>
      <c r="B839" s="1031" t="s">
        <v>2251</v>
      </c>
      <c r="C839" s="703"/>
      <c r="D839" s="704"/>
      <c r="E839" s="704"/>
      <c r="F839" s="704"/>
      <c r="G839" s="704"/>
      <c r="H839" s="1045" t="s">
        <v>2373</v>
      </c>
      <c r="I839" s="1035" t="s">
        <v>2369</v>
      </c>
      <c r="J839" s="704"/>
      <c r="K839" s="704">
        <v>1</v>
      </c>
      <c r="L839" s="1025" t="s">
        <v>2231</v>
      </c>
      <c r="M839" s="1025" t="s">
        <v>2231</v>
      </c>
    </row>
    <row r="840" spans="1:13">
      <c r="A840" s="687" t="s">
        <v>1158</v>
      </c>
      <c r="B840" s="1026" t="s">
        <v>2374</v>
      </c>
      <c r="C840" s="688"/>
      <c r="D840" s="687"/>
      <c r="E840" s="687"/>
      <c r="F840" s="687"/>
      <c r="G840" s="687"/>
      <c r="H840" s="1041" t="s">
        <v>2375</v>
      </c>
      <c r="I840" s="1040" t="s">
        <v>2369</v>
      </c>
      <c r="J840" s="687"/>
      <c r="K840" s="687">
        <v>1</v>
      </c>
      <c r="L840" s="1023" t="s">
        <v>2231</v>
      </c>
      <c r="M840" s="1023" t="s">
        <v>2231</v>
      </c>
    </row>
    <row r="841" spans="1:13" ht="27">
      <c r="A841" s="687" t="s">
        <v>1158</v>
      </c>
      <c r="B841" s="1043" t="s">
        <v>2376</v>
      </c>
      <c r="C841" s="688"/>
      <c r="D841" s="687"/>
      <c r="E841" s="687"/>
      <c r="F841" s="687"/>
      <c r="G841" s="687"/>
      <c r="H841" s="1042" t="s">
        <v>2377</v>
      </c>
      <c r="I841" s="1044" t="s">
        <v>2369</v>
      </c>
      <c r="J841" s="687"/>
      <c r="K841" s="687">
        <v>1</v>
      </c>
      <c r="L841" s="1023" t="s">
        <v>2231</v>
      </c>
      <c r="M841" s="1023" t="s">
        <v>2231</v>
      </c>
    </row>
    <row r="842" spans="1:13" ht="13.5" thickBot="1">
      <c r="A842" s="782"/>
      <c r="B842" s="783"/>
      <c r="C842" s="783"/>
      <c r="D842" s="780"/>
      <c r="E842" s="780"/>
      <c r="F842" s="780"/>
      <c r="G842" s="780"/>
      <c r="H842" s="784" t="s">
        <v>2378</v>
      </c>
      <c r="I842" s="784"/>
      <c r="J842" s="780"/>
      <c r="K842" s="780"/>
      <c r="L842" s="780"/>
      <c r="M842" s="819"/>
    </row>
    <row r="843" spans="1:13">
      <c r="A843" s="968" t="s">
        <v>1263</v>
      </c>
      <c r="B843" s="646" t="s">
        <v>1264</v>
      </c>
      <c r="C843" s="646"/>
      <c r="D843" s="665">
        <v>2016</v>
      </c>
      <c r="E843" s="665"/>
      <c r="F843" s="665"/>
      <c r="G843" s="665"/>
      <c r="H843" s="646" t="s">
        <v>2379</v>
      </c>
      <c r="I843" s="665" t="s">
        <v>130</v>
      </c>
      <c r="J843" s="665" t="s">
        <v>43</v>
      </c>
      <c r="K843" s="666">
        <v>1</v>
      </c>
      <c r="L843" s="830"/>
      <c r="M843" s="821">
        <f t="shared" si="83"/>
        <v>0</v>
      </c>
    </row>
    <row r="844" spans="1:13">
      <c r="A844" s="611" t="s">
        <v>1263</v>
      </c>
      <c r="B844" s="614" t="s">
        <v>1265</v>
      </c>
      <c r="C844" s="614"/>
      <c r="D844" s="613">
        <v>2016</v>
      </c>
      <c r="E844" s="613"/>
      <c r="F844" s="613"/>
      <c r="G844" s="613"/>
      <c r="H844" s="614" t="s">
        <v>1266</v>
      </c>
      <c r="I844" s="613"/>
      <c r="J844" s="613"/>
      <c r="K844" s="647">
        <v>1</v>
      </c>
      <c r="L844" s="830"/>
      <c r="M844" s="821">
        <f t="shared" si="83"/>
        <v>0</v>
      </c>
    </row>
    <row r="845" spans="1:13">
      <c r="A845" s="969"/>
      <c r="B845" s="888" t="s">
        <v>152</v>
      </c>
      <c r="C845" s="888"/>
      <c r="D845" s="887"/>
      <c r="E845" s="887"/>
      <c r="F845" s="887"/>
      <c r="G845" s="887"/>
      <c r="H845" s="889"/>
      <c r="I845" s="903"/>
      <c r="J845" s="888"/>
      <c r="K845" s="904"/>
      <c r="L845" s="891"/>
      <c r="M845" s="876"/>
    </row>
    <row r="846" spans="1:13">
      <c r="A846" s="611" t="s">
        <v>1263</v>
      </c>
      <c r="B846" s="612" t="s">
        <v>623</v>
      </c>
      <c r="C846" s="612"/>
      <c r="D846" s="732">
        <v>2014</v>
      </c>
      <c r="E846" s="732"/>
      <c r="F846" s="732"/>
      <c r="G846" s="732"/>
      <c r="H846" s="614" t="s">
        <v>1267</v>
      </c>
      <c r="I846" s="614"/>
      <c r="J846" s="613"/>
      <c r="K846" s="647">
        <v>6</v>
      </c>
      <c r="L846" s="830"/>
      <c r="M846" s="821">
        <f t="shared" si="83"/>
        <v>0</v>
      </c>
    </row>
    <row r="847" spans="1:13">
      <c r="A847" s="611" t="s">
        <v>1263</v>
      </c>
      <c r="B847" s="612" t="s">
        <v>623</v>
      </c>
      <c r="C847" s="612"/>
      <c r="D847" s="732">
        <v>2014</v>
      </c>
      <c r="E847" s="732"/>
      <c r="F847" s="732"/>
      <c r="G847" s="732"/>
      <c r="H847" s="614" t="s">
        <v>1268</v>
      </c>
      <c r="I847" s="614"/>
      <c r="J847" s="613"/>
      <c r="K847" s="647">
        <v>6</v>
      </c>
      <c r="L847" s="830"/>
      <c r="M847" s="821">
        <f t="shared" si="83"/>
        <v>0</v>
      </c>
    </row>
    <row r="848" spans="1:13">
      <c r="A848" s="611" t="s">
        <v>1263</v>
      </c>
      <c r="B848" s="612" t="s">
        <v>1269</v>
      </c>
      <c r="C848" s="612"/>
      <c r="D848" s="732"/>
      <c r="E848" s="732"/>
      <c r="F848" s="732"/>
      <c r="G848" s="732"/>
      <c r="H848" s="614" t="s">
        <v>1270</v>
      </c>
      <c r="I848" s="614"/>
      <c r="J848" s="613"/>
      <c r="K848" s="647">
        <v>1</v>
      </c>
      <c r="L848" s="830"/>
      <c r="M848" s="821">
        <f t="shared" ref="M848:M911" si="84">ROUND(L848*1.23,2)</f>
        <v>0</v>
      </c>
    </row>
    <row r="849" spans="1:13">
      <c r="A849" s="611" t="s">
        <v>1263</v>
      </c>
      <c r="B849" s="612" t="s">
        <v>1269</v>
      </c>
      <c r="C849" s="612"/>
      <c r="D849" s="732"/>
      <c r="E849" s="732"/>
      <c r="F849" s="732"/>
      <c r="G849" s="732"/>
      <c r="H849" s="614" t="s">
        <v>1270</v>
      </c>
      <c r="I849" s="614"/>
      <c r="J849" s="613"/>
      <c r="K849" s="647">
        <v>1</v>
      </c>
      <c r="L849" s="830"/>
      <c r="M849" s="821">
        <f t="shared" si="84"/>
        <v>0</v>
      </c>
    </row>
    <row r="850" spans="1:13">
      <c r="A850" s="611" t="s">
        <v>1263</v>
      </c>
      <c r="B850" s="612" t="s">
        <v>1271</v>
      </c>
      <c r="C850" s="612"/>
      <c r="D850" s="732"/>
      <c r="E850" s="732"/>
      <c r="F850" s="732"/>
      <c r="G850" s="732"/>
      <c r="H850" s="614" t="s">
        <v>1200</v>
      </c>
      <c r="I850" s="614"/>
      <c r="J850" s="613"/>
      <c r="K850" s="647">
        <v>1</v>
      </c>
      <c r="L850" s="830"/>
      <c r="M850" s="821">
        <f t="shared" si="84"/>
        <v>0</v>
      </c>
    </row>
    <row r="851" spans="1:13">
      <c r="A851" s="611" t="s">
        <v>1263</v>
      </c>
      <c r="B851" s="612" t="s">
        <v>1271</v>
      </c>
      <c r="C851" s="612"/>
      <c r="D851" s="732"/>
      <c r="E851" s="732"/>
      <c r="F851" s="732"/>
      <c r="G851" s="732"/>
      <c r="H851" s="614" t="s">
        <v>1273</v>
      </c>
      <c r="I851" s="614"/>
      <c r="J851" s="613"/>
      <c r="K851" s="647">
        <v>1</v>
      </c>
      <c r="L851" s="830"/>
      <c r="M851" s="821">
        <f t="shared" si="84"/>
        <v>0</v>
      </c>
    </row>
    <row r="852" spans="1:13">
      <c r="A852" s="611" t="s">
        <v>1263</v>
      </c>
      <c r="B852" s="612" t="s">
        <v>1271</v>
      </c>
      <c r="C852" s="612"/>
      <c r="D852" s="732"/>
      <c r="E852" s="732"/>
      <c r="F852" s="732"/>
      <c r="G852" s="732"/>
      <c r="H852" s="614" t="s">
        <v>1274</v>
      </c>
      <c r="I852" s="614"/>
      <c r="J852" s="613"/>
      <c r="K852" s="647">
        <v>1</v>
      </c>
      <c r="L852" s="830"/>
      <c r="M852" s="821">
        <f t="shared" si="84"/>
        <v>0</v>
      </c>
    </row>
    <row r="853" spans="1:13">
      <c r="A853" s="611" t="s">
        <v>1263</v>
      </c>
      <c r="B853" s="612" t="s">
        <v>1271</v>
      </c>
      <c r="C853" s="612"/>
      <c r="D853" s="732"/>
      <c r="E853" s="732"/>
      <c r="F853" s="732"/>
      <c r="G853" s="732"/>
      <c r="H853" s="614" t="s">
        <v>1275</v>
      </c>
      <c r="I853" s="614"/>
      <c r="J853" s="613"/>
      <c r="K853" s="647">
        <v>1</v>
      </c>
      <c r="L853" s="830"/>
      <c r="M853" s="821">
        <f t="shared" si="84"/>
        <v>0</v>
      </c>
    </row>
    <row r="854" spans="1:13">
      <c r="A854" s="611" t="s">
        <v>1263</v>
      </c>
      <c r="B854" s="612" t="s">
        <v>1271</v>
      </c>
      <c r="C854" s="612"/>
      <c r="D854" s="732"/>
      <c r="E854" s="732"/>
      <c r="F854" s="732"/>
      <c r="G854" s="732"/>
      <c r="H854" s="614" t="s">
        <v>1276</v>
      </c>
      <c r="I854" s="614"/>
      <c r="J854" s="613"/>
      <c r="K854" s="647">
        <v>1</v>
      </c>
      <c r="L854" s="830"/>
      <c r="M854" s="821">
        <f t="shared" si="84"/>
        <v>0</v>
      </c>
    </row>
    <row r="855" spans="1:13">
      <c r="A855" s="611" t="s">
        <v>1263</v>
      </c>
      <c r="B855" s="612" t="s">
        <v>1194</v>
      </c>
      <c r="C855" s="612"/>
      <c r="D855" s="732"/>
      <c r="E855" s="732"/>
      <c r="F855" s="732"/>
      <c r="G855" s="732"/>
      <c r="H855" s="614" t="s">
        <v>1277</v>
      </c>
      <c r="I855" s="614"/>
      <c r="J855" s="613"/>
      <c r="K855" s="647">
        <v>1</v>
      </c>
      <c r="L855" s="830"/>
      <c r="M855" s="821">
        <f t="shared" si="84"/>
        <v>0</v>
      </c>
    </row>
    <row r="856" spans="1:13">
      <c r="A856" s="611" t="s">
        <v>1263</v>
      </c>
      <c r="B856" s="612" t="s">
        <v>1278</v>
      </c>
      <c r="C856" s="612"/>
      <c r="D856" s="732"/>
      <c r="E856" s="732"/>
      <c r="F856" s="732"/>
      <c r="G856" s="732"/>
      <c r="H856" s="614" t="s">
        <v>1279</v>
      </c>
      <c r="I856" s="614"/>
      <c r="J856" s="613"/>
      <c r="K856" s="647">
        <v>1</v>
      </c>
      <c r="L856" s="830"/>
      <c r="M856" s="821">
        <f t="shared" si="84"/>
        <v>0</v>
      </c>
    </row>
    <row r="857" spans="1:13">
      <c r="A857" s="611" t="s">
        <v>1263</v>
      </c>
      <c r="B857" s="612" t="s">
        <v>1271</v>
      </c>
      <c r="C857" s="612"/>
      <c r="D857" s="732"/>
      <c r="E857" s="732"/>
      <c r="F857" s="732"/>
      <c r="G857" s="732"/>
      <c r="H857" s="614" t="s">
        <v>1279</v>
      </c>
      <c r="I857" s="614"/>
      <c r="J857" s="613"/>
      <c r="K857" s="647">
        <v>1</v>
      </c>
      <c r="L857" s="830"/>
      <c r="M857" s="821">
        <f t="shared" si="84"/>
        <v>0</v>
      </c>
    </row>
    <row r="858" spans="1:13">
      <c r="A858" s="611" t="s">
        <v>1263</v>
      </c>
      <c r="B858" s="612" t="s">
        <v>1280</v>
      </c>
      <c r="C858" s="612"/>
      <c r="D858" s="732"/>
      <c r="E858" s="732"/>
      <c r="F858" s="732"/>
      <c r="G858" s="732"/>
      <c r="H858" s="614" t="s">
        <v>1281</v>
      </c>
      <c r="I858" s="614"/>
      <c r="J858" s="613"/>
      <c r="K858" s="647">
        <v>1</v>
      </c>
      <c r="L858" s="830"/>
      <c r="M858" s="821">
        <f t="shared" si="84"/>
        <v>0</v>
      </c>
    </row>
    <row r="859" spans="1:13">
      <c r="A859" s="611" t="s">
        <v>1263</v>
      </c>
      <c r="B859" s="612" t="s">
        <v>1282</v>
      </c>
      <c r="C859" s="612"/>
      <c r="D859" s="732"/>
      <c r="E859" s="732"/>
      <c r="F859" s="732"/>
      <c r="G859" s="732"/>
      <c r="H859" s="614" t="s">
        <v>1283</v>
      </c>
      <c r="I859" s="614"/>
      <c r="J859" s="613"/>
      <c r="K859" s="647">
        <v>1</v>
      </c>
      <c r="L859" s="830"/>
      <c r="M859" s="821">
        <f t="shared" si="84"/>
        <v>0</v>
      </c>
    </row>
    <row r="860" spans="1:13">
      <c r="A860" s="611" t="s">
        <v>1263</v>
      </c>
      <c r="B860" s="612" t="s">
        <v>1284</v>
      </c>
      <c r="C860" s="612"/>
      <c r="D860" s="732"/>
      <c r="E860" s="732"/>
      <c r="F860" s="732"/>
      <c r="G860" s="732"/>
      <c r="H860" s="614" t="s">
        <v>1285</v>
      </c>
      <c r="I860" s="614"/>
      <c r="J860" s="613"/>
      <c r="K860" s="647">
        <v>1</v>
      </c>
      <c r="L860" s="830"/>
      <c r="M860" s="821">
        <f t="shared" si="84"/>
        <v>0</v>
      </c>
    </row>
    <row r="861" spans="1:13">
      <c r="A861" s="611" t="s">
        <v>1263</v>
      </c>
      <c r="B861" s="612" t="s">
        <v>1194</v>
      </c>
      <c r="C861" s="612"/>
      <c r="D861" s="732"/>
      <c r="E861" s="732"/>
      <c r="F861" s="732"/>
      <c r="G861" s="732"/>
      <c r="H861" s="614" t="s">
        <v>410</v>
      </c>
      <c r="I861" s="614"/>
      <c r="J861" s="613"/>
      <c r="K861" s="647">
        <v>1</v>
      </c>
      <c r="L861" s="830"/>
      <c r="M861" s="821">
        <f t="shared" si="84"/>
        <v>0</v>
      </c>
    </row>
    <row r="862" spans="1:13">
      <c r="A862" s="611" t="s">
        <v>1263</v>
      </c>
      <c r="B862" s="612" t="s">
        <v>1212</v>
      </c>
      <c r="C862" s="612"/>
      <c r="D862" s="732"/>
      <c r="E862" s="732"/>
      <c r="F862" s="732"/>
      <c r="G862" s="732"/>
      <c r="H862" s="614" t="s">
        <v>1286</v>
      </c>
      <c r="I862" s="614"/>
      <c r="J862" s="613"/>
      <c r="K862" s="647">
        <v>1</v>
      </c>
      <c r="L862" s="830"/>
      <c r="M862" s="821">
        <f t="shared" si="84"/>
        <v>0</v>
      </c>
    </row>
    <row r="863" spans="1:13">
      <c r="A863" s="611" t="s">
        <v>1263</v>
      </c>
      <c r="B863" s="612" t="s">
        <v>1284</v>
      </c>
      <c r="C863" s="612"/>
      <c r="D863" s="732"/>
      <c r="E863" s="732"/>
      <c r="F863" s="732"/>
      <c r="G863" s="732"/>
      <c r="H863" s="614" t="s">
        <v>1287</v>
      </c>
      <c r="I863" s="614"/>
      <c r="J863" s="613"/>
      <c r="K863" s="647">
        <v>1</v>
      </c>
      <c r="L863" s="830"/>
      <c r="M863" s="821">
        <f t="shared" si="84"/>
        <v>0</v>
      </c>
    </row>
    <row r="864" spans="1:13">
      <c r="A864" s="611" t="s">
        <v>1263</v>
      </c>
      <c r="B864" s="612" t="s">
        <v>1214</v>
      </c>
      <c r="C864" s="612"/>
      <c r="D864" s="732"/>
      <c r="E864" s="732"/>
      <c r="F864" s="732"/>
      <c r="G864" s="732"/>
      <c r="H864" s="614" t="s">
        <v>1288</v>
      </c>
      <c r="I864" s="614"/>
      <c r="J864" s="613"/>
      <c r="K864" s="647">
        <v>1</v>
      </c>
      <c r="L864" s="830"/>
      <c r="M864" s="821">
        <f t="shared" si="84"/>
        <v>0</v>
      </c>
    </row>
    <row r="865" spans="1:13">
      <c r="A865" s="611" t="s">
        <v>1263</v>
      </c>
      <c r="B865" s="612" t="s">
        <v>1271</v>
      </c>
      <c r="C865" s="612"/>
      <c r="D865" s="732"/>
      <c r="E865" s="732"/>
      <c r="F865" s="732"/>
      <c r="G865" s="732"/>
      <c r="H865" s="614" t="s">
        <v>1289</v>
      </c>
      <c r="I865" s="614"/>
      <c r="J865" s="613"/>
      <c r="K865" s="647">
        <v>1</v>
      </c>
      <c r="L865" s="830"/>
      <c r="M865" s="821">
        <f t="shared" si="84"/>
        <v>0</v>
      </c>
    </row>
    <row r="866" spans="1:13">
      <c r="A866" s="611" t="s">
        <v>1263</v>
      </c>
      <c r="B866" s="612" t="s">
        <v>1290</v>
      </c>
      <c r="C866" s="612"/>
      <c r="D866" s="732"/>
      <c r="E866" s="732"/>
      <c r="F866" s="732"/>
      <c r="G866" s="732"/>
      <c r="H866" s="614" t="s">
        <v>1291</v>
      </c>
      <c r="I866" s="614"/>
      <c r="J866" s="613"/>
      <c r="K866" s="647">
        <v>1</v>
      </c>
      <c r="L866" s="830"/>
      <c r="M866" s="821">
        <f t="shared" si="84"/>
        <v>0</v>
      </c>
    </row>
    <row r="867" spans="1:13">
      <c r="A867" s="611" t="s">
        <v>1263</v>
      </c>
      <c r="B867" s="612" t="s">
        <v>1290</v>
      </c>
      <c r="C867" s="612"/>
      <c r="D867" s="732"/>
      <c r="E867" s="732"/>
      <c r="F867" s="732"/>
      <c r="G867" s="732"/>
      <c r="H867" s="614" t="s">
        <v>1292</v>
      </c>
      <c r="I867" s="614"/>
      <c r="J867" s="613"/>
      <c r="K867" s="647">
        <v>1</v>
      </c>
      <c r="L867" s="830"/>
      <c r="M867" s="821">
        <f t="shared" si="84"/>
        <v>0</v>
      </c>
    </row>
    <row r="868" spans="1:13">
      <c r="A868" s="611" t="s">
        <v>1263</v>
      </c>
      <c r="B868" s="612" t="s">
        <v>1290</v>
      </c>
      <c r="C868" s="612"/>
      <c r="D868" s="732"/>
      <c r="E868" s="732"/>
      <c r="F868" s="732"/>
      <c r="G868" s="732"/>
      <c r="H868" s="614" t="s">
        <v>1293</v>
      </c>
      <c r="I868" s="614"/>
      <c r="J868" s="613"/>
      <c r="K868" s="647">
        <v>1</v>
      </c>
      <c r="L868" s="830"/>
      <c r="M868" s="821">
        <f t="shared" si="84"/>
        <v>0</v>
      </c>
    </row>
    <row r="869" spans="1:13">
      <c r="A869" s="611" t="s">
        <v>1263</v>
      </c>
      <c r="B869" s="733" t="s">
        <v>1294</v>
      </c>
      <c r="C869" s="733"/>
      <c r="D869" s="733"/>
      <c r="E869" s="733"/>
      <c r="F869" s="733"/>
      <c r="G869" s="733"/>
      <c r="H869" s="733" t="s">
        <v>1295</v>
      </c>
      <c r="I869" s="733"/>
      <c r="J869" s="648"/>
      <c r="K869" s="734">
        <v>1</v>
      </c>
      <c r="L869" s="830"/>
      <c r="M869" s="821">
        <f t="shared" si="84"/>
        <v>0</v>
      </c>
    </row>
    <row r="870" spans="1:13">
      <c r="A870" s="611" t="s">
        <v>1263</v>
      </c>
      <c r="B870" s="612" t="s">
        <v>187</v>
      </c>
      <c r="C870" s="612"/>
      <c r="D870" s="732"/>
      <c r="E870" s="732"/>
      <c r="F870" s="732"/>
      <c r="G870" s="732"/>
      <c r="H870" s="614" t="s">
        <v>1296</v>
      </c>
      <c r="I870" s="614"/>
      <c r="J870" s="613"/>
      <c r="K870" s="647">
        <v>1</v>
      </c>
      <c r="L870" s="830"/>
      <c r="M870" s="821">
        <f t="shared" si="84"/>
        <v>0</v>
      </c>
    </row>
    <row r="871" spans="1:13">
      <c r="A871" s="611" t="s">
        <v>1263</v>
      </c>
      <c r="B871" s="612" t="s">
        <v>1297</v>
      </c>
      <c r="C871" s="612"/>
      <c r="D871" s="732"/>
      <c r="E871" s="732"/>
      <c r="F871" s="732"/>
      <c r="G871" s="732"/>
      <c r="H871" s="614" t="s">
        <v>1298</v>
      </c>
      <c r="I871" s="614"/>
      <c r="J871" s="613"/>
      <c r="K871" s="647">
        <v>6</v>
      </c>
      <c r="L871" s="830"/>
      <c r="M871" s="821">
        <f t="shared" si="84"/>
        <v>0</v>
      </c>
    </row>
    <row r="872" spans="1:13">
      <c r="A872" s="611" t="s">
        <v>1263</v>
      </c>
      <c r="B872" s="614" t="s">
        <v>615</v>
      </c>
      <c r="C872" s="614"/>
      <c r="D872" s="613"/>
      <c r="E872" s="613"/>
      <c r="F872" s="613"/>
      <c r="G872" s="613"/>
      <c r="H872" s="614" t="s">
        <v>1300</v>
      </c>
      <c r="I872" s="614"/>
      <c r="J872" s="613"/>
      <c r="K872" s="647">
        <v>1</v>
      </c>
      <c r="L872" s="830"/>
      <c r="M872" s="821">
        <f t="shared" si="84"/>
        <v>0</v>
      </c>
    </row>
    <row r="873" spans="1:13">
      <c r="A873" s="611" t="s">
        <v>1263</v>
      </c>
      <c r="B873" s="614" t="s">
        <v>615</v>
      </c>
      <c r="C873" s="614"/>
      <c r="D873" s="613"/>
      <c r="E873" s="613"/>
      <c r="F873" s="613"/>
      <c r="G873" s="613"/>
      <c r="H873" s="614" t="s">
        <v>1302</v>
      </c>
      <c r="I873" s="614"/>
      <c r="J873" s="613"/>
      <c r="K873" s="647">
        <v>1</v>
      </c>
      <c r="L873" s="830"/>
      <c r="M873" s="821">
        <f t="shared" si="84"/>
        <v>0</v>
      </c>
    </row>
    <row r="874" spans="1:13">
      <c r="A874" s="611" t="s">
        <v>1263</v>
      </c>
      <c r="B874" s="614" t="s">
        <v>615</v>
      </c>
      <c r="C874" s="614"/>
      <c r="D874" s="613"/>
      <c r="E874" s="613"/>
      <c r="F874" s="613"/>
      <c r="G874" s="613"/>
      <c r="H874" s="614" t="s">
        <v>1303</v>
      </c>
      <c r="I874" s="614"/>
      <c r="J874" s="613"/>
      <c r="K874" s="647">
        <v>1</v>
      </c>
      <c r="L874" s="830"/>
      <c r="M874" s="821">
        <f t="shared" si="84"/>
        <v>0</v>
      </c>
    </row>
    <row r="875" spans="1:13" ht="26">
      <c r="A875" s="611" t="s">
        <v>1263</v>
      </c>
      <c r="B875" s="614" t="s">
        <v>1304</v>
      </c>
      <c r="C875" s="614"/>
      <c r="D875" s="613"/>
      <c r="E875" s="613"/>
      <c r="F875" s="613"/>
      <c r="G875" s="613"/>
      <c r="H875" s="614" t="s">
        <v>1305</v>
      </c>
      <c r="I875" s="614"/>
      <c r="J875" s="613"/>
      <c r="K875" s="647">
        <v>1</v>
      </c>
      <c r="L875" s="830"/>
      <c r="M875" s="821">
        <f t="shared" si="84"/>
        <v>0</v>
      </c>
    </row>
    <row r="876" spans="1:13">
      <c r="A876" s="611" t="s">
        <v>1263</v>
      </c>
      <c r="B876" s="614" t="s">
        <v>615</v>
      </c>
      <c r="C876" s="614"/>
      <c r="D876" s="613"/>
      <c r="E876" s="613"/>
      <c r="F876" s="613"/>
      <c r="G876" s="613"/>
      <c r="H876" s="614" t="s">
        <v>1306</v>
      </c>
      <c r="I876" s="614"/>
      <c r="J876" s="613"/>
      <c r="K876" s="647">
        <v>1</v>
      </c>
      <c r="L876" s="830"/>
      <c r="M876" s="821">
        <f t="shared" si="84"/>
        <v>0</v>
      </c>
    </row>
    <row r="877" spans="1:13">
      <c r="A877" s="611" t="s">
        <v>1263</v>
      </c>
      <c r="B877" s="614" t="s">
        <v>615</v>
      </c>
      <c r="C877" s="614"/>
      <c r="D877" s="613"/>
      <c r="E877" s="613"/>
      <c r="F877" s="613"/>
      <c r="G877" s="613"/>
      <c r="H877" s="614" t="s">
        <v>1307</v>
      </c>
      <c r="I877" s="614"/>
      <c r="J877" s="613"/>
      <c r="K877" s="647">
        <v>1</v>
      </c>
      <c r="L877" s="830"/>
      <c r="M877" s="821">
        <f t="shared" si="84"/>
        <v>0</v>
      </c>
    </row>
    <row r="878" spans="1:13">
      <c r="A878" s="611" t="s">
        <v>1263</v>
      </c>
      <c r="B878" s="614" t="s">
        <v>615</v>
      </c>
      <c r="C878" s="614"/>
      <c r="D878" s="613"/>
      <c r="E878" s="613"/>
      <c r="F878" s="613"/>
      <c r="G878" s="613"/>
      <c r="H878" s="614" t="s">
        <v>1308</v>
      </c>
      <c r="I878" s="614"/>
      <c r="J878" s="613"/>
      <c r="K878" s="647">
        <v>1</v>
      </c>
      <c r="L878" s="830"/>
      <c r="M878" s="821">
        <f t="shared" si="84"/>
        <v>0</v>
      </c>
    </row>
    <row r="879" spans="1:13" ht="26">
      <c r="A879" s="611" t="s">
        <v>1263</v>
      </c>
      <c r="B879" s="614" t="s">
        <v>1309</v>
      </c>
      <c r="C879" s="614"/>
      <c r="D879" s="613"/>
      <c r="E879" s="613"/>
      <c r="F879" s="613"/>
      <c r="G879" s="613"/>
      <c r="H879" s="614" t="s">
        <v>1305</v>
      </c>
      <c r="I879" s="614"/>
      <c r="J879" s="613"/>
      <c r="K879" s="647">
        <v>1</v>
      </c>
      <c r="L879" s="830"/>
      <c r="M879" s="821">
        <f t="shared" si="84"/>
        <v>0</v>
      </c>
    </row>
    <row r="880" spans="1:13">
      <c r="A880" s="611" t="s">
        <v>1263</v>
      </c>
      <c r="B880" s="614" t="s">
        <v>615</v>
      </c>
      <c r="C880" s="614"/>
      <c r="D880" s="613"/>
      <c r="E880" s="613"/>
      <c r="F880" s="613"/>
      <c r="G880" s="613"/>
      <c r="H880" s="614" t="s">
        <v>1310</v>
      </c>
      <c r="I880" s="614"/>
      <c r="J880" s="613"/>
      <c r="K880" s="647">
        <v>1</v>
      </c>
      <c r="L880" s="830"/>
      <c r="M880" s="821">
        <f t="shared" si="84"/>
        <v>0</v>
      </c>
    </row>
    <row r="881" spans="1:13">
      <c r="A881" s="611" t="s">
        <v>1263</v>
      </c>
      <c r="B881" s="614" t="s">
        <v>615</v>
      </c>
      <c r="C881" s="614"/>
      <c r="D881" s="613"/>
      <c r="E881" s="613"/>
      <c r="F881" s="613"/>
      <c r="G881" s="613"/>
      <c r="H881" s="614" t="s">
        <v>1311</v>
      </c>
      <c r="I881" s="614"/>
      <c r="J881" s="613"/>
      <c r="K881" s="647">
        <v>1</v>
      </c>
      <c r="L881" s="830"/>
      <c r="M881" s="821">
        <f t="shared" si="84"/>
        <v>0</v>
      </c>
    </row>
    <row r="882" spans="1:13">
      <c r="A882" s="611" t="s">
        <v>1263</v>
      </c>
      <c r="B882" s="614" t="s">
        <v>615</v>
      </c>
      <c r="C882" s="614"/>
      <c r="D882" s="613"/>
      <c r="E882" s="613"/>
      <c r="F882" s="613"/>
      <c r="G882" s="613"/>
      <c r="H882" s="614" t="s">
        <v>1312</v>
      </c>
      <c r="I882" s="614"/>
      <c r="J882" s="613"/>
      <c r="K882" s="647">
        <v>1</v>
      </c>
      <c r="L882" s="830"/>
      <c r="M882" s="821">
        <f t="shared" si="84"/>
        <v>0</v>
      </c>
    </row>
    <row r="883" spans="1:13" ht="26">
      <c r="A883" s="611" t="s">
        <v>1263</v>
      </c>
      <c r="B883" s="614" t="s">
        <v>1309</v>
      </c>
      <c r="C883" s="614"/>
      <c r="D883" s="613"/>
      <c r="E883" s="613"/>
      <c r="F883" s="613"/>
      <c r="G883" s="613"/>
      <c r="H883" s="614" t="s">
        <v>1305</v>
      </c>
      <c r="I883" s="614"/>
      <c r="J883" s="613"/>
      <c r="K883" s="647">
        <v>1</v>
      </c>
      <c r="L883" s="830"/>
      <c r="M883" s="821">
        <f t="shared" si="84"/>
        <v>0</v>
      </c>
    </row>
    <row r="884" spans="1:13">
      <c r="A884" s="611" t="s">
        <v>1263</v>
      </c>
      <c r="B884" s="614" t="s">
        <v>1313</v>
      </c>
      <c r="C884" s="614"/>
      <c r="D884" s="613"/>
      <c r="E884" s="613"/>
      <c r="F884" s="613"/>
      <c r="G884" s="613"/>
      <c r="H884" s="614" t="s">
        <v>1314</v>
      </c>
      <c r="I884" s="614"/>
      <c r="J884" s="613"/>
      <c r="K884" s="647">
        <v>1</v>
      </c>
      <c r="L884" s="830"/>
      <c r="M884" s="821">
        <f t="shared" si="84"/>
        <v>0</v>
      </c>
    </row>
    <row r="885" spans="1:13" ht="26">
      <c r="A885" s="611" t="s">
        <v>1263</v>
      </c>
      <c r="B885" s="614" t="s">
        <v>1315</v>
      </c>
      <c r="C885" s="614"/>
      <c r="D885" s="613"/>
      <c r="E885" s="613"/>
      <c r="F885" s="613"/>
      <c r="G885" s="613"/>
      <c r="H885" s="614" t="s">
        <v>1305</v>
      </c>
      <c r="I885" s="614"/>
      <c r="J885" s="613"/>
      <c r="K885" s="647">
        <v>1</v>
      </c>
      <c r="L885" s="830"/>
      <c r="M885" s="821">
        <f t="shared" si="84"/>
        <v>0</v>
      </c>
    </row>
    <row r="886" spans="1:13">
      <c r="A886" s="611" t="s">
        <v>1263</v>
      </c>
      <c r="B886" s="614" t="s">
        <v>1316</v>
      </c>
      <c r="C886" s="614"/>
      <c r="D886" s="613"/>
      <c r="E886" s="613"/>
      <c r="F886" s="613"/>
      <c r="G886" s="613"/>
      <c r="H886" s="614" t="s">
        <v>1317</v>
      </c>
      <c r="I886" s="614"/>
      <c r="J886" s="613"/>
      <c r="K886" s="647">
        <v>1</v>
      </c>
      <c r="L886" s="830"/>
      <c r="M886" s="821">
        <f t="shared" si="84"/>
        <v>0</v>
      </c>
    </row>
    <row r="887" spans="1:13" ht="26">
      <c r="A887" s="611" t="s">
        <v>1263</v>
      </c>
      <c r="B887" s="614" t="s">
        <v>1319</v>
      </c>
      <c r="C887" s="614"/>
      <c r="D887" s="613"/>
      <c r="E887" s="613"/>
      <c r="F887" s="613"/>
      <c r="G887" s="613"/>
      <c r="H887" s="614" t="s">
        <v>1320</v>
      </c>
      <c r="I887" s="614"/>
      <c r="J887" s="613"/>
      <c r="K887" s="647">
        <v>1</v>
      </c>
      <c r="L887" s="830"/>
      <c r="M887" s="821">
        <f t="shared" si="84"/>
        <v>0</v>
      </c>
    </row>
    <row r="888" spans="1:13">
      <c r="A888" s="611" t="s">
        <v>1263</v>
      </c>
      <c r="B888" s="614" t="s">
        <v>1321</v>
      </c>
      <c r="C888" s="614"/>
      <c r="D888" s="613"/>
      <c r="E888" s="613"/>
      <c r="F888" s="613"/>
      <c r="G888" s="613"/>
      <c r="H888" s="614" t="s">
        <v>1322</v>
      </c>
      <c r="I888" s="614"/>
      <c r="J888" s="613"/>
      <c r="K888" s="647">
        <v>1</v>
      </c>
      <c r="L888" s="830"/>
      <c r="M888" s="821">
        <f t="shared" si="84"/>
        <v>0</v>
      </c>
    </row>
    <row r="889" spans="1:13" ht="26">
      <c r="A889" s="611" t="s">
        <v>1263</v>
      </c>
      <c r="B889" s="614" t="s">
        <v>1323</v>
      </c>
      <c r="C889" s="614"/>
      <c r="D889" s="613"/>
      <c r="E889" s="613"/>
      <c r="F889" s="613"/>
      <c r="G889" s="613"/>
      <c r="H889" s="614" t="s">
        <v>1324</v>
      </c>
      <c r="I889" s="614"/>
      <c r="J889" s="613"/>
      <c r="K889" s="647">
        <v>1</v>
      </c>
      <c r="L889" s="830"/>
      <c r="M889" s="821">
        <f t="shared" si="84"/>
        <v>0</v>
      </c>
    </row>
    <row r="890" spans="1:13">
      <c r="A890" s="611" t="s">
        <v>1263</v>
      </c>
      <c r="B890" s="614" t="s">
        <v>1325</v>
      </c>
      <c r="C890" s="614"/>
      <c r="D890" s="613"/>
      <c r="E890" s="613"/>
      <c r="F890" s="613"/>
      <c r="G890" s="613"/>
      <c r="H890" s="614" t="s">
        <v>1326</v>
      </c>
      <c r="I890" s="614"/>
      <c r="J890" s="613"/>
      <c r="K890" s="647">
        <v>2</v>
      </c>
      <c r="L890" s="830"/>
      <c r="M890" s="821">
        <f t="shared" si="84"/>
        <v>0</v>
      </c>
    </row>
    <row r="891" spans="1:13" ht="13.5" thickBot="1">
      <c r="A891" s="633" t="s">
        <v>1263</v>
      </c>
      <c r="B891" s="636" t="s">
        <v>1330</v>
      </c>
      <c r="C891" s="636"/>
      <c r="D891" s="635"/>
      <c r="E891" s="635"/>
      <c r="F891" s="635"/>
      <c r="G891" s="635"/>
      <c r="H891" s="636" t="s">
        <v>1331</v>
      </c>
      <c r="I891" s="636"/>
      <c r="J891" s="635"/>
      <c r="K891" s="664">
        <v>1</v>
      </c>
      <c r="L891" s="830"/>
      <c r="M891" s="821">
        <f t="shared" si="84"/>
        <v>0</v>
      </c>
    </row>
    <row r="892" spans="1:13" ht="13.5" thickBot="1">
      <c r="A892" s="782"/>
      <c r="B892" s="783"/>
      <c r="C892" s="783"/>
      <c r="D892" s="780"/>
      <c r="E892" s="780"/>
      <c r="F892" s="780"/>
      <c r="G892" s="780"/>
      <c r="H892" s="784" t="s">
        <v>1334</v>
      </c>
      <c r="I892" s="784"/>
      <c r="J892" s="780"/>
      <c r="K892" s="780"/>
      <c r="L892" s="780"/>
      <c r="M892" s="819"/>
    </row>
    <row r="893" spans="1:13" ht="26">
      <c r="A893" s="601" t="s">
        <v>1335</v>
      </c>
      <c r="B893" s="602" t="s">
        <v>1336</v>
      </c>
      <c r="C893" s="602"/>
      <c r="D893" s="603">
        <v>1997</v>
      </c>
      <c r="E893" s="603"/>
      <c r="F893" s="603"/>
      <c r="G893" s="603"/>
      <c r="H893" s="604" t="s">
        <v>1337</v>
      </c>
      <c r="I893" s="604" t="s">
        <v>2380</v>
      </c>
      <c r="J893" s="603" t="s">
        <v>36</v>
      </c>
      <c r="K893" s="620">
        <v>1</v>
      </c>
      <c r="L893" s="830"/>
      <c r="M893" s="821">
        <f t="shared" si="84"/>
        <v>0</v>
      </c>
    </row>
    <row r="894" spans="1:13">
      <c r="A894" s="611" t="s">
        <v>1335</v>
      </c>
      <c r="B894" s="612" t="s">
        <v>1340</v>
      </c>
      <c r="C894" s="612"/>
      <c r="D894" s="613"/>
      <c r="E894" s="613"/>
      <c r="F894" s="613"/>
      <c r="G894" s="613"/>
      <c r="H894" s="761" t="s">
        <v>1341</v>
      </c>
      <c r="I894" s="626"/>
      <c r="J894" s="732"/>
      <c r="K894" s="717">
        <v>1</v>
      </c>
      <c r="L894" s="830"/>
      <c r="M894" s="821">
        <f t="shared" si="84"/>
        <v>0</v>
      </c>
    </row>
    <row r="895" spans="1:13">
      <c r="A895" s="605" t="s">
        <v>1335</v>
      </c>
      <c r="B895" s="606" t="s">
        <v>1342</v>
      </c>
      <c r="C895" s="606"/>
      <c r="D895" s="607"/>
      <c r="E895" s="607"/>
      <c r="F895" s="607"/>
      <c r="G895" s="607"/>
      <c r="H895" s="608" t="s">
        <v>1343</v>
      </c>
      <c r="I895" s="608" t="s">
        <v>1344</v>
      </c>
      <c r="J895" s="607" t="s">
        <v>43</v>
      </c>
      <c r="K895" s="616">
        <v>1</v>
      </c>
      <c r="L895" s="830"/>
      <c r="M895" s="821">
        <f t="shared" si="84"/>
        <v>0</v>
      </c>
    </row>
    <row r="896" spans="1:13">
      <c r="A896" s="601"/>
      <c r="B896" s="602" t="s">
        <v>1345</v>
      </c>
      <c r="C896" s="602"/>
      <c r="D896" s="603"/>
      <c r="E896" s="603"/>
      <c r="F896" s="603"/>
      <c r="G896" s="603"/>
      <c r="H896" s="604"/>
      <c r="I896" s="604"/>
      <c r="J896" s="603"/>
      <c r="K896" s="620"/>
      <c r="L896" s="830"/>
      <c r="M896" s="821">
        <f t="shared" si="84"/>
        <v>0</v>
      </c>
    </row>
    <row r="897" spans="1:13">
      <c r="A897" s="601" t="s">
        <v>1335</v>
      </c>
      <c r="B897" s="602" t="s">
        <v>1346</v>
      </c>
      <c r="C897" s="602"/>
      <c r="D897" s="603"/>
      <c r="E897" s="603"/>
      <c r="F897" s="603"/>
      <c r="G897" s="603"/>
      <c r="H897" s="604" t="s">
        <v>1347</v>
      </c>
      <c r="I897" s="604" t="s">
        <v>2381</v>
      </c>
      <c r="J897" s="603" t="s">
        <v>1349</v>
      </c>
      <c r="K897" s="620">
        <v>2</v>
      </c>
      <c r="L897" s="830"/>
      <c r="M897" s="821">
        <f t="shared" si="84"/>
        <v>0</v>
      </c>
    </row>
    <row r="898" spans="1:13">
      <c r="A898" s="893"/>
      <c r="B898" s="871" t="s">
        <v>152</v>
      </c>
      <c r="C898" s="871"/>
      <c r="D898" s="887"/>
      <c r="E898" s="887"/>
      <c r="F898" s="887"/>
      <c r="G898" s="887"/>
      <c r="H898" s="889"/>
      <c r="I898" s="900"/>
      <c r="J898" s="870"/>
      <c r="K898" s="874"/>
      <c r="L898" s="891"/>
      <c r="M898" s="876"/>
    </row>
    <row r="899" spans="1:13">
      <c r="A899" s="601" t="s">
        <v>1335</v>
      </c>
      <c r="B899" s="602" t="s">
        <v>1350</v>
      </c>
      <c r="C899" s="602"/>
      <c r="D899" s="603"/>
      <c r="E899" s="603"/>
      <c r="F899" s="603"/>
      <c r="G899" s="603"/>
      <c r="H899" s="604" t="s">
        <v>1351</v>
      </c>
      <c r="I899" s="604"/>
      <c r="J899" s="603"/>
      <c r="K899" s="620">
        <v>1</v>
      </c>
      <c r="L899" s="830"/>
      <c r="M899" s="821">
        <f t="shared" si="84"/>
        <v>0</v>
      </c>
    </row>
    <row r="900" spans="1:13">
      <c r="A900" s="601" t="s">
        <v>1335</v>
      </c>
      <c r="B900" s="602" t="s">
        <v>1352</v>
      </c>
      <c r="C900" s="602"/>
      <c r="D900" s="603"/>
      <c r="E900" s="603"/>
      <c r="F900" s="603"/>
      <c r="G900" s="603"/>
      <c r="H900" s="604" t="s">
        <v>1353</v>
      </c>
      <c r="I900" s="604"/>
      <c r="J900" s="603"/>
      <c r="K900" s="620">
        <v>1</v>
      </c>
      <c r="L900" s="830"/>
      <c r="M900" s="821">
        <f t="shared" si="84"/>
        <v>0</v>
      </c>
    </row>
    <row r="901" spans="1:13">
      <c r="A901" s="601" t="s">
        <v>1335</v>
      </c>
      <c r="B901" s="602" t="s">
        <v>1240</v>
      </c>
      <c r="C901" s="602"/>
      <c r="D901" s="603"/>
      <c r="E901" s="603"/>
      <c r="F901" s="603"/>
      <c r="G901" s="603"/>
      <c r="H901" s="604" t="s">
        <v>1354</v>
      </c>
      <c r="I901" s="604"/>
      <c r="J901" s="603"/>
      <c r="K901" s="620">
        <v>2</v>
      </c>
      <c r="L901" s="830"/>
      <c r="M901" s="821">
        <f t="shared" si="84"/>
        <v>0</v>
      </c>
    </row>
    <row r="902" spans="1:13" ht="26">
      <c r="A902" s="611" t="s">
        <v>1335</v>
      </c>
      <c r="B902" s="612" t="s">
        <v>1355</v>
      </c>
      <c r="C902" s="612"/>
      <c r="D902" s="613"/>
      <c r="E902" s="613"/>
      <c r="F902" s="613"/>
      <c r="G902" s="613"/>
      <c r="H902" s="614">
        <v>102</v>
      </c>
      <c r="I902" s="614"/>
      <c r="J902" s="613"/>
      <c r="K902" s="647">
        <v>2</v>
      </c>
      <c r="L902" s="830"/>
      <c r="M902" s="821">
        <f t="shared" si="84"/>
        <v>0</v>
      </c>
    </row>
    <row r="903" spans="1:13" ht="26">
      <c r="A903" s="611" t="s">
        <v>1335</v>
      </c>
      <c r="B903" s="612" t="s">
        <v>1357</v>
      </c>
      <c r="C903" s="612"/>
      <c r="D903" s="613"/>
      <c r="E903" s="613"/>
      <c r="F903" s="613"/>
      <c r="G903" s="613"/>
      <c r="H903" s="614">
        <v>418</v>
      </c>
      <c r="I903" s="614"/>
      <c r="J903" s="613"/>
      <c r="K903" s="647">
        <v>3</v>
      </c>
      <c r="L903" s="830"/>
      <c r="M903" s="821">
        <f t="shared" si="84"/>
        <v>0</v>
      </c>
    </row>
    <row r="904" spans="1:13">
      <c r="A904" s="605" t="s">
        <v>1335</v>
      </c>
      <c r="B904" s="606" t="s">
        <v>1359</v>
      </c>
      <c r="C904" s="606"/>
      <c r="D904" s="607"/>
      <c r="E904" s="607"/>
      <c r="F904" s="607"/>
      <c r="G904" s="607"/>
      <c r="H904" s="608">
        <v>303</v>
      </c>
      <c r="I904" s="608" t="s">
        <v>1360</v>
      </c>
      <c r="J904" s="607" t="s">
        <v>387</v>
      </c>
      <c r="K904" s="616">
        <v>1</v>
      </c>
      <c r="L904" s="830"/>
      <c r="M904" s="821">
        <f t="shared" si="84"/>
        <v>0</v>
      </c>
    </row>
    <row r="905" spans="1:13" ht="13.5" thickBot="1">
      <c r="A905" s="970"/>
      <c r="B905" s="736" t="s">
        <v>1069</v>
      </c>
      <c r="C905" s="736"/>
      <c r="D905" s="735"/>
      <c r="E905" s="735"/>
      <c r="F905" s="735"/>
      <c r="G905" s="735"/>
      <c r="H905" s="737" t="s">
        <v>1070</v>
      </c>
      <c r="I905" s="737"/>
      <c r="J905" s="735"/>
      <c r="K905" s="738"/>
      <c r="L905" s="830"/>
      <c r="M905" s="821">
        <f t="shared" si="84"/>
        <v>0</v>
      </c>
    </row>
    <row r="906" spans="1:13" ht="13.5" thickBot="1">
      <c r="A906" s="633" t="s">
        <v>1335</v>
      </c>
      <c r="B906" s="667" t="s">
        <v>2382</v>
      </c>
      <c r="C906" s="1010"/>
      <c r="D906" s="739"/>
      <c r="E906" s="739"/>
      <c r="F906" s="739"/>
      <c r="G906" s="739"/>
      <c r="H906" s="740">
        <v>217</v>
      </c>
      <c r="I906" s="636"/>
      <c r="J906" s="635"/>
      <c r="K906" s="664" t="s">
        <v>2383</v>
      </c>
      <c r="L906" s="830"/>
      <c r="M906" s="821">
        <f t="shared" si="84"/>
        <v>0</v>
      </c>
    </row>
    <row r="907" spans="1:13">
      <c r="A907" s="778"/>
      <c r="B907" s="940"/>
      <c r="C907" s="940"/>
      <c r="D907" s="941"/>
      <c r="E907" s="941"/>
      <c r="F907" s="941"/>
      <c r="G907" s="941"/>
      <c r="H907" s="942" t="s">
        <v>1361</v>
      </c>
      <c r="I907" s="942"/>
      <c r="J907" s="941"/>
      <c r="K907" s="941"/>
      <c r="L907" s="941"/>
      <c r="M907" s="961"/>
    </row>
    <row r="908" spans="1:13" ht="30" customHeight="1">
      <c r="A908" s="611" t="s">
        <v>1362</v>
      </c>
      <c r="B908" s="612" t="s">
        <v>1363</v>
      </c>
      <c r="C908" s="612"/>
      <c r="D908" s="808"/>
      <c r="E908" s="808"/>
      <c r="F908" s="808"/>
      <c r="G908" s="808"/>
      <c r="H908" s="614" t="s">
        <v>2384</v>
      </c>
      <c r="I908" s="651" t="s">
        <v>1586</v>
      </c>
      <c r="J908" s="607" t="s">
        <v>43</v>
      </c>
      <c r="K908" s="616">
        <v>1</v>
      </c>
      <c r="L908" s="823"/>
      <c r="M908" s="821">
        <f t="shared" si="84"/>
        <v>0</v>
      </c>
    </row>
    <row r="909" spans="1:13">
      <c r="A909" s="611" t="s">
        <v>1362</v>
      </c>
      <c r="B909" s="612"/>
      <c r="C909" s="612"/>
      <c r="D909" s="613">
        <v>2011</v>
      </c>
      <c r="E909" s="613"/>
      <c r="F909" s="613"/>
      <c r="G909" s="613"/>
      <c r="H909" s="614"/>
      <c r="I909" s="614" t="s">
        <v>2385</v>
      </c>
      <c r="J909" s="607"/>
      <c r="K909" s="616"/>
      <c r="L909" s="830"/>
      <c r="M909" s="821">
        <f t="shared" si="84"/>
        <v>0</v>
      </c>
    </row>
    <row r="910" spans="1:13">
      <c r="A910" s="611" t="s">
        <v>1362</v>
      </c>
      <c r="B910" s="612" t="s">
        <v>1365</v>
      </c>
      <c r="C910" s="612"/>
      <c r="D910" s="613">
        <v>2011</v>
      </c>
      <c r="E910" s="613"/>
      <c r="F910" s="613"/>
      <c r="G910" s="613"/>
      <c r="H910" s="614" t="s">
        <v>1364</v>
      </c>
      <c r="I910" s="614" t="s">
        <v>2386</v>
      </c>
      <c r="J910" s="613" t="s">
        <v>43</v>
      </c>
      <c r="K910" s="647">
        <v>1</v>
      </c>
      <c r="L910" s="830"/>
      <c r="M910" s="821">
        <f t="shared" si="84"/>
        <v>0</v>
      </c>
    </row>
    <row r="911" spans="1:13" ht="26">
      <c r="A911" s="611" t="s">
        <v>1362</v>
      </c>
      <c r="B911" s="612" t="s">
        <v>1366</v>
      </c>
      <c r="C911" s="612"/>
      <c r="D911" s="613"/>
      <c r="E911" s="613"/>
      <c r="F911" s="613"/>
      <c r="G911" s="613"/>
      <c r="H911" s="614" t="s">
        <v>2387</v>
      </c>
      <c r="I911" s="614" t="s">
        <v>2388</v>
      </c>
      <c r="J911" s="613" t="s">
        <v>43</v>
      </c>
      <c r="K911" s="647">
        <v>1</v>
      </c>
      <c r="L911" s="830"/>
      <c r="M911" s="821">
        <f t="shared" si="84"/>
        <v>0</v>
      </c>
    </row>
    <row r="912" spans="1:13">
      <c r="A912" s="605" t="s">
        <v>1362</v>
      </c>
      <c r="B912" s="606" t="s">
        <v>1368</v>
      </c>
      <c r="C912" s="606"/>
      <c r="D912" s="607"/>
      <c r="E912" s="607"/>
      <c r="F912" s="607"/>
      <c r="G912" s="607"/>
      <c r="H912" s="608" t="s">
        <v>1369</v>
      </c>
      <c r="I912" s="608"/>
      <c r="J912" s="607"/>
      <c r="K912" s="616">
        <v>1</v>
      </c>
      <c r="L912" s="830"/>
      <c r="M912" s="821">
        <f t="shared" ref="M912:M965" si="85">ROUND(L912*1.23,2)</f>
        <v>0</v>
      </c>
    </row>
    <row r="913" spans="1:13" ht="26">
      <c r="A913" s="605" t="s">
        <v>1362</v>
      </c>
      <c r="B913" s="606" t="s">
        <v>1370</v>
      </c>
      <c r="C913" s="606"/>
      <c r="D913" s="607">
        <v>2011</v>
      </c>
      <c r="E913" s="607"/>
      <c r="F913" s="607"/>
      <c r="G913" s="607"/>
      <c r="H913" s="608" t="s">
        <v>1371</v>
      </c>
      <c r="I913" s="608" t="s">
        <v>56</v>
      </c>
      <c r="J913" s="607" t="s">
        <v>43</v>
      </c>
      <c r="K913" s="616">
        <v>1</v>
      </c>
      <c r="L913" s="830"/>
      <c r="M913" s="821">
        <f t="shared" si="85"/>
        <v>0</v>
      </c>
    </row>
    <row r="914" spans="1:13">
      <c r="A914" s="605" t="s">
        <v>1362</v>
      </c>
      <c r="B914" s="606" t="s">
        <v>1372</v>
      </c>
      <c r="C914" s="606"/>
      <c r="D914" s="607"/>
      <c r="E914" s="607"/>
      <c r="F914" s="607"/>
      <c r="G914" s="607"/>
      <c r="H914" s="608">
        <v>108</v>
      </c>
      <c r="I914" s="608" t="s">
        <v>1373</v>
      </c>
      <c r="J914" s="607" t="s">
        <v>43</v>
      </c>
      <c r="K914" s="616">
        <v>1</v>
      </c>
      <c r="L914" s="830"/>
      <c r="M914" s="821">
        <f t="shared" si="85"/>
        <v>0</v>
      </c>
    </row>
    <row r="915" spans="1:13">
      <c r="A915" s="605" t="s">
        <v>1362</v>
      </c>
      <c r="B915" s="606" t="s">
        <v>2389</v>
      </c>
      <c r="C915" s="606"/>
      <c r="D915" s="607">
        <v>2011</v>
      </c>
      <c r="E915" s="607"/>
      <c r="F915" s="607"/>
      <c r="G915" s="607"/>
      <c r="H915" s="608" t="s">
        <v>1376</v>
      </c>
      <c r="I915" s="608"/>
      <c r="J915" s="607"/>
      <c r="K915" s="616">
        <v>1</v>
      </c>
      <c r="L915" s="830"/>
      <c r="M915" s="821">
        <f t="shared" si="85"/>
        <v>0</v>
      </c>
    </row>
    <row r="916" spans="1:13">
      <c r="A916" s="893"/>
      <c r="B916" s="871" t="s">
        <v>152</v>
      </c>
      <c r="C916" s="871"/>
      <c r="D916" s="887"/>
      <c r="E916" s="887"/>
      <c r="F916" s="887"/>
      <c r="G916" s="887"/>
      <c r="H916" s="889"/>
      <c r="I916" s="900"/>
      <c r="J916" s="870"/>
      <c r="K916" s="874"/>
      <c r="L916" s="891"/>
      <c r="M916" s="876"/>
    </row>
    <row r="917" spans="1:13">
      <c r="A917" s="601" t="s">
        <v>1362</v>
      </c>
      <c r="B917" s="602" t="s">
        <v>1378</v>
      </c>
      <c r="C917" s="602"/>
      <c r="D917" s="603">
        <v>1988</v>
      </c>
      <c r="E917" s="603"/>
      <c r="F917" s="603"/>
      <c r="G917" s="603"/>
      <c r="H917" s="604">
        <v>209</v>
      </c>
      <c r="I917" s="604"/>
      <c r="J917" s="603"/>
      <c r="K917" s="620">
        <v>1</v>
      </c>
      <c r="L917" s="830"/>
      <c r="M917" s="821">
        <f t="shared" si="85"/>
        <v>0</v>
      </c>
    </row>
    <row r="918" spans="1:13">
      <c r="A918" s="611" t="s">
        <v>1362</v>
      </c>
      <c r="B918" s="612" t="s">
        <v>1379</v>
      </c>
      <c r="C918" s="612"/>
      <c r="D918" s="613"/>
      <c r="E918" s="613"/>
      <c r="F918" s="613"/>
      <c r="G918" s="613"/>
      <c r="H918" s="614">
        <v>214</v>
      </c>
      <c r="I918" s="614"/>
      <c r="J918" s="613"/>
      <c r="K918" s="647">
        <v>1</v>
      </c>
      <c r="L918" s="830"/>
      <c r="M918" s="821">
        <f t="shared" si="85"/>
        <v>0</v>
      </c>
    </row>
    <row r="919" spans="1:13">
      <c r="A919" s="611" t="s">
        <v>1362</v>
      </c>
      <c r="B919" s="612" t="s">
        <v>1379</v>
      </c>
      <c r="C919" s="612"/>
      <c r="D919" s="613"/>
      <c r="E919" s="613"/>
      <c r="F919" s="613"/>
      <c r="G919" s="613"/>
      <c r="H919" s="614">
        <v>213</v>
      </c>
      <c r="I919" s="614"/>
      <c r="J919" s="613"/>
      <c r="K919" s="647">
        <v>1</v>
      </c>
      <c r="L919" s="830"/>
      <c r="M919" s="821">
        <f t="shared" si="85"/>
        <v>0</v>
      </c>
    </row>
    <row r="920" spans="1:13">
      <c r="A920" s="611" t="s">
        <v>1362</v>
      </c>
      <c r="B920" s="612" t="s">
        <v>1380</v>
      </c>
      <c r="C920" s="612"/>
      <c r="D920" s="613">
        <v>2004</v>
      </c>
      <c r="E920" s="613"/>
      <c r="F920" s="613"/>
      <c r="G920" s="613"/>
      <c r="H920" s="614">
        <v>506</v>
      </c>
      <c r="I920" s="614"/>
      <c r="J920" s="613"/>
      <c r="K920" s="647">
        <v>3</v>
      </c>
      <c r="L920" s="830"/>
      <c r="M920" s="821">
        <f t="shared" si="85"/>
        <v>0</v>
      </c>
    </row>
    <row r="921" spans="1:13">
      <c r="A921" s="611" t="s">
        <v>1362</v>
      </c>
      <c r="B921" s="612" t="s">
        <v>1380</v>
      </c>
      <c r="C921" s="612"/>
      <c r="D921" s="613">
        <v>2006</v>
      </c>
      <c r="E921" s="613"/>
      <c r="F921" s="613"/>
      <c r="G921" s="613"/>
      <c r="H921" s="614">
        <v>507</v>
      </c>
      <c r="I921" s="614"/>
      <c r="J921" s="613"/>
      <c r="K921" s="647">
        <v>3</v>
      </c>
      <c r="L921" s="830"/>
      <c r="M921" s="821">
        <f t="shared" si="85"/>
        <v>0</v>
      </c>
    </row>
    <row r="922" spans="1:13">
      <c r="A922" s="611" t="s">
        <v>1362</v>
      </c>
      <c r="B922" s="612" t="s">
        <v>1381</v>
      </c>
      <c r="C922" s="612"/>
      <c r="D922" s="613">
        <v>2005</v>
      </c>
      <c r="E922" s="613"/>
      <c r="F922" s="613"/>
      <c r="G922" s="613"/>
      <c r="H922" s="614">
        <v>514</v>
      </c>
      <c r="I922" s="614"/>
      <c r="J922" s="613"/>
      <c r="K922" s="647">
        <v>1</v>
      </c>
      <c r="L922" s="830"/>
      <c r="M922" s="821">
        <f t="shared" si="85"/>
        <v>0</v>
      </c>
    </row>
    <row r="923" spans="1:13">
      <c r="A923" s="611" t="s">
        <v>1362</v>
      </c>
      <c r="B923" s="612" t="s">
        <v>2390</v>
      </c>
      <c r="C923" s="612"/>
      <c r="D923" s="613">
        <v>2006</v>
      </c>
      <c r="E923" s="613"/>
      <c r="F923" s="613"/>
      <c r="G923" s="613"/>
      <c r="H923" s="614">
        <v>515</v>
      </c>
      <c r="I923" s="1059">
        <v>46530</v>
      </c>
      <c r="J923" s="613"/>
      <c r="K923" s="647">
        <v>1</v>
      </c>
      <c r="L923" s="1023" t="s">
        <v>1333</v>
      </c>
      <c r="M923" s="1023" t="s">
        <v>1333</v>
      </c>
    </row>
    <row r="924" spans="1:13">
      <c r="A924" s="611" t="s">
        <v>1362</v>
      </c>
      <c r="B924" s="612" t="s">
        <v>1383</v>
      </c>
      <c r="C924" s="612"/>
      <c r="D924" s="613"/>
      <c r="E924" s="613"/>
      <c r="F924" s="613"/>
      <c r="G924" s="613"/>
      <c r="H924" s="614" t="s">
        <v>1384</v>
      </c>
      <c r="I924" s="614"/>
      <c r="J924" s="613"/>
      <c r="K924" s="647">
        <v>1</v>
      </c>
      <c r="L924" s="830"/>
      <c r="M924" s="821">
        <f t="shared" si="85"/>
        <v>0</v>
      </c>
    </row>
    <row r="925" spans="1:13">
      <c r="A925" s="611" t="s">
        <v>1362</v>
      </c>
      <c r="B925" s="612" t="s">
        <v>1383</v>
      </c>
      <c r="C925" s="612"/>
      <c r="D925" s="613"/>
      <c r="E925" s="613"/>
      <c r="F925" s="613"/>
      <c r="G925" s="613"/>
      <c r="H925" s="614" t="s">
        <v>770</v>
      </c>
      <c r="I925" s="614"/>
      <c r="J925" s="613"/>
      <c r="K925" s="647">
        <v>1</v>
      </c>
      <c r="L925" s="830"/>
      <c r="M925" s="821">
        <f t="shared" si="85"/>
        <v>0</v>
      </c>
    </row>
    <row r="926" spans="1:13">
      <c r="A926" s="611" t="s">
        <v>1362</v>
      </c>
      <c r="B926" s="612" t="s">
        <v>1385</v>
      </c>
      <c r="C926" s="612"/>
      <c r="D926" s="613"/>
      <c r="E926" s="613"/>
      <c r="F926" s="613"/>
      <c r="G926" s="613"/>
      <c r="H926" s="614" t="s">
        <v>1386</v>
      </c>
      <c r="I926" s="614"/>
      <c r="J926" s="613"/>
      <c r="K926" s="647">
        <v>2</v>
      </c>
      <c r="L926" s="830"/>
      <c r="M926" s="821">
        <f t="shared" si="85"/>
        <v>0</v>
      </c>
    </row>
    <row r="927" spans="1:13">
      <c r="A927" s="611" t="s">
        <v>1362</v>
      </c>
      <c r="B927" s="612" t="s">
        <v>1387</v>
      </c>
      <c r="C927" s="612"/>
      <c r="D927" s="613"/>
      <c r="E927" s="613"/>
      <c r="F927" s="613"/>
      <c r="G927" s="613"/>
      <c r="H927" s="614" t="s">
        <v>1388</v>
      </c>
      <c r="I927" s="614"/>
      <c r="J927" s="613"/>
      <c r="K927" s="647">
        <v>3</v>
      </c>
      <c r="L927" s="830"/>
      <c r="M927" s="821">
        <f t="shared" si="85"/>
        <v>0</v>
      </c>
    </row>
    <row r="928" spans="1:13">
      <c r="A928" s="611" t="s">
        <v>1362</v>
      </c>
      <c r="B928" s="612" t="s">
        <v>1389</v>
      </c>
      <c r="C928" s="612"/>
      <c r="D928" s="613"/>
      <c r="E928" s="613"/>
      <c r="F928" s="613"/>
      <c r="G928" s="613"/>
      <c r="H928" s="614" t="s">
        <v>1390</v>
      </c>
      <c r="I928" s="614"/>
      <c r="J928" s="613"/>
      <c r="K928" s="647">
        <v>3</v>
      </c>
      <c r="L928" s="830"/>
      <c r="M928" s="821">
        <f t="shared" si="85"/>
        <v>0</v>
      </c>
    </row>
    <row r="929" spans="1:13">
      <c r="A929" s="611" t="s">
        <v>1362</v>
      </c>
      <c r="B929" s="612" t="s">
        <v>1380</v>
      </c>
      <c r="C929" s="612"/>
      <c r="D929" s="613"/>
      <c r="E929" s="613"/>
      <c r="F929" s="613"/>
      <c r="G929" s="613"/>
      <c r="H929" s="614" t="s">
        <v>1391</v>
      </c>
      <c r="I929" s="614"/>
      <c r="J929" s="613"/>
      <c r="K929" s="647">
        <v>3</v>
      </c>
      <c r="L929" s="830"/>
      <c r="M929" s="821">
        <f t="shared" si="85"/>
        <v>0</v>
      </c>
    </row>
    <row r="930" spans="1:13">
      <c r="A930" s="611" t="s">
        <v>1362</v>
      </c>
      <c r="B930" s="612" t="s">
        <v>1380</v>
      </c>
      <c r="C930" s="612"/>
      <c r="D930" s="613"/>
      <c r="E930" s="613"/>
      <c r="F930" s="613"/>
      <c r="G930" s="613"/>
      <c r="H930" s="614" t="s">
        <v>1392</v>
      </c>
      <c r="I930" s="614"/>
      <c r="J930" s="613"/>
      <c r="K930" s="647">
        <v>1</v>
      </c>
      <c r="L930" s="830"/>
      <c r="M930" s="821">
        <f t="shared" si="85"/>
        <v>0</v>
      </c>
    </row>
    <row r="931" spans="1:13">
      <c r="A931" s="611" t="s">
        <v>1362</v>
      </c>
      <c r="B931" s="612" t="s">
        <v>1380</v>
      </c>
      <c r="C931" s="612"/>
      <c r="D931" s="613"/>
      <c r="E931" s="613"/>
      <c r="F931" s="613"/>
      <c r="G931" s="613"/>
      <c r="H931" s="614" t="s">
        <v>1393</v>
      </c>
      <c r="I931" s="614"/>
      <c r="J931" s="613"/>
      <c r="K931" s="647">
        <v>1</v>
      </c>
      <c r="L931" s="830"/>
      <c r="M931" s="821">
        <f t="shared" si="85"/>
        <v>0</v>
      </c>
    </row>
    <row r="932" spans="1:13">
      <c r="A932" s="611" t="s">
        <v>1362</v>
      </c>
      <c r="B932" s="612" t="s">
        <v>1380</v>
      </c>
      <c r="C932" s="612"/>
      <c r="D932" s="613"/>
      <c r="E932" s="613"/>
      <c r="F932" s="613"/>
      <c r="G932" s="613"/>
      <c r="H932" s="614" t="s">
        <v>1394</v>
      </c>
      <c r="I932" s="614"/>
      <c r="J932" s="613"/>
      <c r="K932" s="647">
        <v>1</v>
      </c>
      <c r="L932" s="830"/>
      <c r="M932" s="821">
        <f t="shared" si="85"/>
        <v>0</v>
      </c>
    </row>
    <row r="933" spans="1:13">
      <c r="A933" s="611" t="s">
        <v>1362</v>
      </c>
      <c r="B933" s="612" t="s">
        <v>1380</v>
      </c>
      <c r="C933" s="612"/>
      <c r="D933" s="613"/>
      <c r="E933" s="613"/>
      <c r="F933" s="613"/>
      <c r="G933" s="613"/>
      <c r="H933" s="614" t="s">
        <v>1395</v>
      </c>
      <c r="I933" s="614"/>
      <c r="J933" s="613"/>
      <c r="K933" s="647">
        <v>1</v>
      </c>
      <c r="L933" s="830"/>
      <c r="M933" s="821">
        <f t="shared" si="85"/>
        <v>0</v>
      </c>
    </row>
    <row r="934" spans="1:13">
      <c r="A934" s="611" t="s">
        <v>1362</v>
      </c>
      <c r="B934" s="612" t="s">
        <v>1389</v>
      </c>
      <c r="C934" s="612"/>
      <c r="D934" s="613"/>
      <c r="E934" s="613"/>
      <c r="F934" s="613"/>
      <c r="G934" s="613"/>
      <c r="H934" s="614" t="s">
        <v>1396</v>
      </c>
      <c r="I934" s="614"/>
      <c r="J934" s="613"/>
      <c r="K934" s="647">
        <v>2</v>
      </c>
      <c r="L934" s="830"/>
      <c r="M934" s="821">
        <f t="shared" si="85"/>
        <v>0</v>
      </c>
    </row>
    <row r="935" spans="1:13">
      <c r="A935" s="611" t="s">
        <v>1362</v>
      </c>
      <c r="B935" s="612" t="s">
        <v>1380</v>
      </c>
      <c r="C935" s="612"/>
      <c r="D935" s="613"/>
      <c r="E935" s="613"/>
      <c r="F935" s="613"/>
      <c r="G935" s="613"/>
      <c r="H935" s="614" t="s">
        <v>1397</v>
      </c>
      <c r="I935" s="614"/>
      <c r="J935" s="613"/>
      <c r="K935" s="647">
        <v>1</v>
      </c>
      <c r="L935" s="830"/>
      <c r="M935" s="821">
        <f t="shared" si="85"/>
        <v>0</v>
      </c>
    </row>
    <row r="936" spans="1:13">
      <c r="A936" s="611" t="s">
        <v>1362</v>
      </c>
      <c r="B936" s="612" t="s">
        <v>696</v>
      </c>
      <c r="C936" s="612"/>
      <c r="D936" s="613"/>
      <c r="E936" s="613"/>
      <c r="F936" s="613"/>
      <c r="G936" s="613"/>
      <c r="H936" s="614" t="s">
        <v>1398</v>
      </c>
      <c r="I936" s="614"/>
      <c r="J936" s="613"/>
      <c r="K936" s="647">
        <v>1</v>
      </c>
      <c r="L936" s="830"/>
      <c r="M936" s="821">
        <f t="shared" si="85"/>
        <v>0</v>
      </c>
    </row>
    <row r="937" spans="1:13" ht="13.5" thickBot="1">
      <c r="A937" s="633" t="s">
        <v>1362</v>
      </c>
      <c r="B937" s="667" t="s">
        <v>1399</v>
      </c>
      <c r="C937" s="667"/>
      <c r="D937" s="635"/>
      <c r="E937" s="635"/>
      <c r="F937" s="635"/>
      <c r="G937" s="635"/>
      <c r="H937" s="636">
        <v>18</v>
      </c>
      <c r="I937" s="636"/>
      <c r="J937" s="635"/>
      <c r="K937" s="664">
        <v>2</v>
      </c>
      <c r="L937" s="830"/>
      <c r="M937" s="821">
        <f t="shared" si="85"/>
        <v>0</v>
      </c>
    </row>
    <row r="938" spans="1:13" ht="13.5" thickBot="1">
      <c r="A938" s="782"/>
      <c r="B938" s="783"/>
      <c r="C938" s="783"/>
      <c r="D938" s="780"/>
      <c r="E938" s="780"/>
      <c r="F938" s="780"/>
      <c r="G938" s="780"/>
      <c r="H938" s="784" t="s">
        <v>2391</v>
      </c>
      <c r="I938" s="784"/>
      <c r="J938" s="780"/>
      <c r="K938" s="780"/>
      <c r="L938" s="780"/>
      <c r="M938" s="819"/>
    </row>
    <row r="939" spans="1:13">
      <c r="A939" s="619" t="s">
        <v>1402</v>
      </c>
      <c r="B939" s="602" t="s">
        <v>1403</v>
      </c>
      <c r="C939" s="602"/>
      <c r="D939" s="603"/>
      <c r="E939" s="603"/>
      <c r="F939" s="603"/>
      <c r="G939" s="603"/>
      <c r="H939" s="604"/>
      <c r="I939" s="660"/>
      <c r="J939" s="603"/>
      <c r="K939" s="620">
        <v>12</v>
      </c>
      <c r="L939" s="830"/>
      <c r="M939" s="821">
        <f t="shared" si="85"/>
        <v>0</v>
      </c>
    </row>
    <row r="940" spans="1:13">
      <c r="A940" s="611" t="s">
        <v>1402</v>
      </c>
      <c r="B940" s="741" t="s">
        <v>1404</v>
      </c>
      <c r="C940" s="741"/>
      <c r="D940" s="603"/>
      <c r="E940" s="620"/>
      <c r="F940" s="620"/>
      <c r="G940" s="620"/>
      <c r="H940" s="742"/>
      <c r="I940" s="614"/>
      <c r="J940" s="675"/>
      <c r="K940" s="620">
        <v>5</v>
      </c>
      <c r="L940" s="830"/>
      <c r="M940" s="821">
        <f t="shared" si="85"/>
        <v>0</v>
      </c>
    </row>
    <row r="941" spans="1:13">
      <c r="A941" s="611" t="s">
        <v>1402</v>
      </c>
      <c r="B941" s="743" t="s">
        <v>1405</v>
      </c>
      <c r="C941" s="743"/>
      <c r="D941" s="613"/>
      <c r="E941" s="613"/>
      <c r="F941" s="613"/>
      <c r="G941" s="613"/>
      <c r="H941" s="614"/>
      <c r="I941" s="604"/>
      <c r="J941" s="613"/>
      <c r="K941" s="647">
        <v>4</v>
      </c>
      <c r="L941" s="830"/>
      <c r="M941" s="821">
        <f t="shared" si="85"/>
        <v>0</v>
      </c>
    </row>
    <row r="942" spans="1:13">
      <c r="A942" s="611" t="s">
        <v>1402</v>
      </c>
      <c r="B942" s="743" t="s">
        <v>1406</v>
      </c>
      <c r="C942" s="743"/>
      <c r="D942" s="613"/>
      <c r="E942" s="613"/>
      <c r="F942" s="613"/>
      <c r="G942" s="613"/>
      <c r="H942" s="614"/>
      <c r="I942" s="614"/>
      <c r="J942" s="613"/>
      <c r="K942" s="647">
        <v>4</v>
      </c>
      <c r="L942" s="830"/>
      <c r="M942" s="821">
        <f t="shared" si="85"/>
        <v>0</v>
      </c>
    </row>
    <row r="943" spans="1:13">
      <c r="A943" s="611" t="s">
        <v>1402</v>
      </c>
      <c r="B943" s="743" t="s">
        <v>1407</v>
      </c>
      <c r="C943" s="743"/>
      <c r="D943" s="613"/>
      <c r="E943" s="613"/>
      <c r="F943" s="613"/>
      <c r="G943" s="613"/>
      <c r="H943" s="614"/>
      <c r="I943" s="614"/>
      <c r="J943" s="613"/>
      <c r="K943" s="647">
        <v>1</v>
      </c>
      <c r="L943" s="830"/>
      <c r="M943" s="821">
        <f t="shared" si="85"/>
        <v>0</v>
      </c>
    </row>
    <row r="944" spans="1:13">
      <c r="A944" s="611" t="s">
        <v>1402</v>
      </c>
      <c r="B944" s="743" t="s">
        <v>1408</v>
      </c>
      <c r="C944" s="743"/>
      <c r="D944" s="613"/>
      <c r="E944" s="613"/>
      <c r="F944" s="613"/>
      <c r="G944" s="613"/>
      <c r="H944" s="614"/>
      <c r="I944" s="614"/>
      <c r="J944" s="613"/>
      <c r="K944" s="647">
        <v>2</v>
      </c>
      <c r="L944" s="830"/>
      <c r="M944" s="821">
        <f t="shared" si="85"/>
        <v>0</v>
      </c>
    </row>
    <row r="945" spans="1:13">
      <c r="A945" s="611" t="s">
        <v>1402</v>
      </c>
      <c r="B945" s="743" t="s">
        <v>1409</v>
      </c>
      <c r="C945" s="743"/>
      <c r="D945" s="613"/>
      <c r="E945" s="613"/>
      <c r="F945" s="613"/>
      <c r="G945" s="613"/>
      <c r="H945" s="614"/>
      <c r="I945" s="614"/>
      <c r="J945" s="613"/>
      <c r="K945" s="647">
        <v>1</v>
      </c>
      <c r="L945" s="830"/>
      <c r="M945" s="821">
        <f t="shared" si="85"/>
        <v>0</v>
      </c>
    </row>
    <row r="946" spans="1:13">
      <c r="A946" s="611"/>
      <c r="B946" s="744" t="s">
        <v>1410</v>
      </c>
      <c r="C946" s="744"/>
      <c r="D946" s="613"/>
      <c r="E946" s="613"/>
      <c r="F946" s="613"/>
      <c r="G946" s="613"/>
      <c r="H946" s="614"/>
      <c r="I946" s="614"/>
      <c r="J946" s="613"/>
      <c r="K946" s="647"/>
      <c r="L946" s="830"/>
      <c r="M946" s="821">
        <f t="shared" si="85"/>
        <v>0</v>
      </c>
    </row>
    <row r="947" spans="1:13" ht="26">
      <c r="A947" s="611" t="s">
        <v>1402</v>
      </c>
      <c r="B947" s="743" t="s">
        <v>2392</v>
      </c>
      <c r="C947" s="743"/>
      <c r="D947" s="613"/>
      <c r="E947" s="613"/>
      <c r="F947" s="613"/>
      <c r="G947" s="613"/>
      <c r="H947" s="614" t="s">
        <v>2393</v>
      </c>
      <c r="I947" s="614" t="s">
        <v>2394</v>
      </c>
      <c r="J947" s="613"/>
      <c r="K947" s="647">
        <v>1</v>
      </c>
      <c r="L947" s="830"/>
      <c r="M947" s="821">
        <f t="shared" si="85"/>
        <v>0</v>
      </c>
    </row>
    <row r="948" spans="1:13">
      <c r="A948" s="611" t="s">
        <v>1402</v>
      </c>
      <c r="B948" s="606" t="s">
        <v>2395</v>
      </c>
      <c r="C948" s="606"/>
      <c r="D948" s="613"/>
      <c r="E948" s="607"/>
      <c r="F948" s="607"/>
      <c r="G948" s="607"/>
      <c r="H948" s="608" t="s">
        <v>2396</v>
      </c>
      <c r="I948" s="614" t="s">
        <v>2397</v>
      </c>
      <c r="J948" s="607"/>
      <c r="K948" s="616">
        <v>1</v>
      </c>
      <c r="L948" s="830"/>
      <c r="M948" s="821">
        <f t="shared" si="85"/>
        <v>0</v>
      </c>
    </row>
    <row r="949" spans="1:13" ht="26">
      <c r="A949" s="611" t="s">
        <v>1402</v>
      </c>
      <c r="B949" s="606" t="s">
        <v>2398</v>
      </c>
      <c r="C949" s="606"/>
      <c r="D949" s="613"/>
      <c r="E949" s="607"/>
      <c r="F949" s="607"/>
      <c r="G949" s="607"/>
      <c r="H949" s="608" t="s">
        <v>2396</v>
      </c>
      <c r="I949" s="614" t="s">
        <v>2399</v>
      </c>
      <c r="J949" s="607"/>
      <c r="K949" s="616">
        <v>1</v>
      </c>
      <c r="L949" s="823"/>
      <c r="M949" s="821">
        <f t="shared" si="85"/>
        <v>0</v>
      </c>
    </row>
    <row r="950" spans="1:13" ht="65">
      <c r="A950" s="611" t="s">
        <v>1402</v>
      </c>
      <c r="B950" s="606" t="s">
        <v>2400</v>
      </c>
      <c r="C950" s="606"/>
      <c r="D950" s="613"/>
      <c r="E950" s="607"/>
      <c r="F950" s="607"/>
      <c r="G950" s="607"/>
      <c r="H950" s="608" t="s">
        <v>2396</v>
      </c>
      <c r="I950" s="614" t="s">
        <v>2401</v>
      </c>
      <c r="J950" s="607"/>
      <c r="K950" s="616">
        <v>1</v>
      </c>
      <c r="L950" s="830"/>
      <c r="M950" s="821">
        <f t="shared" si="85"/>
        <v>0</v>
      </c>
    </row>
    <row r="951" spans="1:13" ht="52">
      <c r="A951" s="611" t="s">
        <v>1402</v>
      </c>
      <c r="B951" s="606" t="s">
        <v>2402</v>
      </c>
      <c r="C951" s="606"/>
      <c r="D951" s="613"/>
      <c r="E951" s="607"/>
      <c r="F951" s="607"/>
      <c r="G951" s="607"/>
      <c r="H951" s="608" t="s">
        <v>2396</v>
      </c>
      <c r="I951" s="614" t="s">
        <v>2403</v>
      </c>
      <c r="J951" s="607"/>
      <c r="K951" s="616">
        <v>1</v>
      </c>
      <c r="L951" s="820"/>
      <c r="M951" s="821">
        <f t="shared" si="85"/>
        <v>0</v>
      </c>
    </row>
    <row r="952" spans="1:13" ht="39">
      <c r="A952" s="611" t="s">
        <v>1402</v>
      </c>
      <c r="B952" s="606" t="s">
        <v>2404</v>
      </c>
      <c r="C952" s="606"/>
      <c r="D952" s="613"/>
      <c r="E952" s="607"/>
      <c r="F952" s="607"/>
      <c r="G952" s="607"/>
      <c r="H952" s="881" t="s">
        <v>2405</v>
      </c>
      <c r="I952" s="608" t="s">
        <v>2406</v>
      </c>
      <c r="J952" s="607"/>
      <c r="K952" s="700">
        <v>1</v>
      </c>
      <c r="L952" s="830"/>
      <c r="M952" s="821">
        <f t="shared" si="85"/>
        <v>0</v>
      </c>
    </row>
    <row r="953" spans="1:13">
      <c r="A953" s="930"/>
      <c r="B953" s="927" t="s">
        <v>1415</v>
      </c>
      <c r="C953" s="927"/>
      <c r="D953" s="887"/>
      <c r="E953" s="890"/>
      <c r="F953" s="890"/>
      <c r="G953" s="890"/>
      <c r="H953" s="906"/>
      <c r="I953" s="873"/>
      <c r="J953" s="928"/>
      <c r="K953" s="890"/>
      <c r="L953" s="891"/>
      <c r="M953" s="876"/>
    </row>
    <row r="954" spans="1:13">
      <c r="A954" s="611" t="s">
        <v>1402</v>
      </c>
      <c r="B954" s="743" t="s">
        <v>1418</v>
      </c>
      <c r="C954" s="743"/>
      <c r="D954" s="613"/>
      <c r="E954" s="647"/>
      <c r="F954" s="647"/>
      <c r="G954" s="647"/>
      <c r="H954" s="661" t="s">
        <v>1419</v>
      </c>
      <c r="I954" s="608"/>
      <c r="J954" s="648"/>
      <c r="K954" s="647">
        <v>1</v>
      </c>
      <c r="L954" s="830"/>
      <c r="M954" s="821">
        <f t="shared" si="85"/>
        <v>0</v>
      </c>
    </row>
    <row r="955" spans="1:13">
      <c r="A955" s="930"/>
      <c r="B955" s="927" t="s">
        <v>1421</v>
      </c>
      <c r="C955" s="927"/>
      <c r="D955" s="887"/>
      <c r="E955" s="890"/>
      <c r="F955" s="890"/>
      <c r="G955" s="890"/>
      <c r="H955" s="906"/>
      <c r="I955" s="873"/>
      <c r="J955" s="928"/>
      <c r="K955" s="890"/>
      <c r="L955" s="891"/>
      <c r="M955" s="876"/>
    </row>
    <row r="956" spans="1:13">
      <c r="A956" s="611" t="s">
        <v>1402</v>
      </c>
      <c r="B956" s="743" t="s">
        <v>1422</v>
      </c>
      <c r="C956" s="743"/>
      <c r="D956" s="613"/>
      <c r="E956" s="647"/>
      <c r="F956" s="647"/>
      <c r="G956" s="647"/>
      <c r="H956" s="661"/>
      <c r="I956" s="614"/>
      <c r="J956" s="648"/>
      <c r="K956" s="647">
        <v>18</v>
      </c>
      <c r="L956" s="830"/>
      <c r="M956" s="821">
        <f t="shared" si="85"/>
        <v>0</v>
      </c>
    </row>
    <row r="957" spans="1:13">
      <c r="A957" s="611" t="s">
        <v>1402</v>
      </c>
      <c r="B957" s="743" t="s">
        <v>1423</v>
      </c>
      <c r="C957" s="743"/>
      <c r="D957" s="613"/>
      <c r="E957" s="647"/>
      <c r="F957" s="647"/>
      <c r="G957" s="647"/>
      <c r="H957" s="661"/>
      <c r="I957" s="614"/>
      <c r="J957" s="648"/>
      <c r="K957" s="647">
        <v>7</v>
      </c>
      <c r="L957" s="830"/>
      <c r="M957" s="821">
        <f t="shared" si="85"/>
        <v>0</v>
      </c>
    </row>
    <row r="958" spans="1:13">
      <c r="A958" s="611" t="s">
        <v>1402</v>
      </c>
      <c r="B958" s="743" t="s">
        <v>1424</v>
      </c>
      <c r="C958" s="743"/>
      <c r="D958" s="613"/>
      <c r="E958" s="647"/>
      <c r="F958" s="647"/>
      <c r="G958" s="647"/>
      <c r="H958" s="661"/>
      <c r="I958" s="614"/>
      <c r="J958" s="648"/>
      <c r="K958" s="647">
        <v>4</v>
      </c>
      <c r="L958" s="830"/>
      <c r="M958" s="821">
        <f t="shared" si="85"/>
        <v>0</v>
      </c>
    </row>
    <row r="959" spans="1:13">
      <c r="A959" s="611" t="s">
        <v>1402</v>
      </c>
      <c r="B959" s="743" t="s">
        <v>1425</v>
      </c>
      <c r="C959" s="743"/>
      <c r="D959" s="613"/>
      <c r="E959" s="647"/>
      <c r="F959" s="647"/>
      <c r="G959" s="647"/>
      <c r="H959" s="661"/>
      <c r="I959" s="614"/>
      <c r="J959" s="648"/>
      <c r="K959" s="647">
        <v>86</v>
      </c>
      <c r="L959" s="830"/>
      <c r="M959" s="821">
        <f t="shared" si="85"/>
        <v>0</v>
      </c>
    </row>
    <row r="960" spans="1:13">
      <c r="A960" s="611" t="s">
        <v>1402</v>
      </c>
      <c r="B960" s="743" t="s">
        <v>1426</v>
      </c>
      <c r="C960" s="743"/>
      <c r="D960" s="613"/>
      <c r="E960" s="647"/>
      <c r="F960" s="647"/>
      <c r="G960" s="647"/>
      <c r="H960" s="661"/>
      <c r="I960" s="614"/>
      <c r="J960" s="648"/>
      <c r="K960" s="647">
        <v>12</v>
      </c>
      <c r="L960" s="830"/>
      <c r="M960" s="821">
        <f t="shared" si="85"/>
        <v>0</v>
      </c>
    </row>
    <row r="961" spans="1:13">
      <c r="A961" s="611" t="s">
        <v>1402</v>
      </c>
      <c r="B961" s="743" t="s">
        <v>1427</v>
      </c>
      <c r="C961" s="743"/>
      <c r="D961" s="613"/>
      <c r="E961" s="647"/>
      <c r="F961" s="647"/>
      <c r="G961" s="647"/>
      <c r="H961" s="661"/>
      <c r="I961" s="614"/>
      <c r="J961" s="648"/>
      <c r="K961" s="647">
        <v>8</v>
      </c>
      <c r="L961" s="830"/>
      <c r="M961" s="821">
        <f t="shared" si="85"/>
        <v>0</v>
      </c>
    </row>
    <row r="962" spans="1:13">
      <c r="A962" s="611" t="s">
        <v>1402</v>
      </c>
      <c r="B962" s="743" t="s">
        <v>1428</v>
      </c>
      <c r="C962" s="743"/>
      <c r="D962" s="613"/>
      <c r="E962" s="647"/>
      <c r="F962" s="647"/>
      <c r="G962" s="647"/>
      <c r="H962" s="661"/>
      <c r="I962" s="614"/>
      <c r="J962" s="648"/>
      <c r="K962" s="647">
        <v>12</v>
      </c>
      <c r="L962" s="830"/>
      <c r="M962" s="821">
        <f t="shared" si="85"/>
        <v>0</v>
      </c>
    </row>
    <row r="963" spans="1:13">
      <c r="A963" s="611" t="s">
        <v>1402</v>
      </c>
      <c r="B963" s="743" t="s">
        <v>1429</v>
      </c>
      <c r="C963" s="743"/>
      <c r="D963" s="613"/>
      <c r="E963" s="647"/>
      <c r="F963" s="647"/>
      <c r="G963" s="647"/>
      <c r="H963" s="661"/>
      <c r="I963" s="614"/>
      <c r="J963" s="648"/>
      <c r="K963" s="647">
        <v>3</v>
      </c>
      <c r="L963" s="830"/>
      <c r="M963" s="821">
        <f t="shared" si="85"/>
        <v>0</v>
      </c>
    </row>
    <row r="964" spans="1:13">
      <c r="A964" s="611" t="s">
        <v>1402</v>
      </c>
      <c r="B964" s="743" t="s">
        <v>1430</v>
      </c>
      <c r="C964" s="743"/>
      <c r="D964" s="613"/>
      <c r="E964" s="647"/>
      <c r="F964" s="647"/>
      <c r="G964" s="647"/>
      <c r="H964" s="661"/>
      <c r="I964" s="614"/>
      <c r="J964" s="648"/>
      <c r="K964" s="647">
        <v>3</v>
      </c>
      <c r="L964" s="830"/>
      <c r="M964" s="821">
        <f t="shared" si="85"/>
        <v>0</v>
      </c>
    </row>
    <row r="965" spans="1:13">
      <c r="A965" s="611" t="s">
        <v>1402</v>
      </c>
      <c r="B965" s="743" t="s">
        <v>1431</v>
      </c>
      <c r="C965" s="743"/>
      <c r="D965" s="613"/>
      <c r="E965" s="647"/>
      <c r="F965" s="647"/>
      <c r="G965" s="647"/>
      <c r="H965" s="661"/>
      <c r="I965" s="614"/>
      <c r="J965" s="648"/>
      <c r="K965" s="647">
        <v>9</v>
      </c>
      <c r="L965" s="830"/>
      <c r="M965" s="821">
        <f t="shared" si="85"/>
        <v>0</v>
      </c>
    </row>
    <row r="966" spans="1:13">
      <c r="A966" s="611" t="s">
        <v>1402</v>
      </c>
      <c r="B966" s="743" t="s">
        <v>1433</v>
      </c>
      <c r="C966" s="743"/>
      <c r="D966" s="613"/>
      <c r="E966" s="647"/>
      <c r="F966" s="647"/>
      <c r="G966" s="647"/>
      <c r="H966" s="661"/>
      <c r="I966" s="614"/>
      <c r="J966" s="648"/>
      <c r="K966" s="647">
        <v>9</v>
      </c>
      <c r="L966" s="830"/>
      <c r="M966" s="821">
        <f t="shared" ref="M966:M1012" si="86">ROUND(L966*1.23,2)</f>
        <v>0</v>
      </c>
    </row>
    <row r="967" spans="1:13">
      <c r="A967" s="611" t="s">
        <v>1402</v>
      </c>
      <c r="B967" s="715" t="s">
        <v>1434</v>
      </c>
      <c r="C967" s="715"/>
      <c r="D967" s="650"/>
      <c r="E967" s="652"/>
      <c r="F967" s="652"/>
      <c r="G967" s="652"/>
      <c r="H967" s="745"/>
      <c r="I967" s="651"/>
      <c r="J967" s="708"/>
      <c r="K967" s="652">
        <v>39</v>
      </c>
      <c r="L967" s="830"/>
      <c r="M967" s="821">
        <f t="shared" si="86"/>
        <v>0</v>
      </c>
    </row>
    <row r="968" spans="1:13">
      <c r="A968" s="611" t="s">
        <v>1444</v>
      </c>
      <c r="B968" s="612" t="s">
        <v>1455</v>
      </c>
      <c r="C968" s="612"/>
      <c r="D968" s="613"/>
      <c r="E968" s="647"/>
      <c r="F968" s="647"/>
      <c r="G968" s="647"/>
      <c r="H968" s="661"/>
      <c r="I968" s="614"/>
      <c r="J968" s="648"/>
      <c r="K968" s="647">
        <v>29</v>
      </c>
      <c r="L968" s="830"/>
      <c r="M968" s="821">
        <f t="shared" si="86"/>
        <v>0</v>
      </c>
    </row>
    <row r="969" spans="1:13">
      <c r="A969" s="611" t="s">
        <v>1402</v>
      </c>
      <c r="B969" s="743" t="s">
        <v>1435</v>
      </c>
      <c r="C969" s="743"/>
      <c r="D969" s="613"/>
      <c r="E969" s="613"/>
      <c r="F969" s="613"/>
      <c r="G969" s="613"/>
      <c r="H969" s="614"/>
      <c r="I969" s="614"/>
      <c r="J969" s="648"/>
      <c r="K969" s="647">
        <v>29</v>
      </c>
      <c r="L969" s="830"/>
      <c r="M969" s="821">
        <f t="shared" si="86"/>
        <v>0</v>
      </c>
    </row>
    <row r="970" spans="1:13">
      <c r="A970" s="611" t="s">
        <v>1402</v>
      </c>
      <c r="B970" s="743" t="s">
        <v>1436</v>
      </c>
      <c r="C970" s="743"/>
      <c r="D970" s="613"/>
      <c r="E970" s="613"/>
      <c r="F970" s="613"/>
      <c r="G970" s="613"/>
      <c r="H970" s="614"/>
      <c r="I970" s="614"/>
      <c r="J970" s="648"/>
      <c r="K970" s="647">
        <v>34</v>
      </c>
      <c r="L970" s="830"/>
      <c r="M970" s="821">
        <f t="shared" si="86"/>
        <v>0</v>
      </c>
    </row>
    <row r="971" spans="1:13">
      <c r="A971" s="611" t="s">
        <v>1402</v>
      </c>
      <c r="B971" s="743" t="s">
        <v>1437</v>
      </c>
      <c r="C971" s="743"/>
      <c r="D971" s="613"/>
      <c r="E971" s="613"/>
      <c r="F971" s="613"/>
      <c r="G971" s="613"/>
      <c r="H971" s="614"/>
      <c r="I971" s="614"/>
      <c r="J971" s="648"/>
      <c r="K971" s="647">
        <v>57</v>
      </c>
      <c r="L971" s="830"/>
      <c r="M971" s="821">
        <f t="shared" si="86"/>
        <v>0</v>
      </c>
    </row>
    <row r="972" spans="1:13">
      <c r="A972" s="611" t="s">
        <v>1402</v>
      </c>
      <c r="B972" s="743" t="s">
        <v>1438</v>
      </c>
      <c r="C972" s="743"/>
      <c r="D972" s="613"/>
      <c r="E972" s="613"/>
      <c r="F972" s="613"/>
      <c r="G972" s="613"/>
      <c r="H972" s="614"/>
      <c r="I972" s="614"/>
      <c r="J972" s="648"/>
      <c r="K972" s="647">
        <v>3</v>
      </c>
      <c r="L972" s="830"/>
      <c r="M972" s="821">
        <f t="shared" si="86"/>
        <v>0</v>
      </c>
    </row>
    <row r="973" spans="1:13">
      <c r="A973" s="611" t="s">
        <v>1402</v>
      </c>
      <c r="B973" s="743" t="s">
        <v>1439</v>
      </c>
      <c r="C973" s="743"/>
      <c r="D973" s="613"/>
      <c r="E973" s="613"/>
      <c r="F973" s="613"/>
      <c r="G973" s="613"/>
      <c r="H973" s="614"/>
      <c r="I973" s="614"/>
      <c r="J973" s="648"/>
      <c r="K973" s="647">
        <v>5</v>
      </c>
      <c r="L973" s="830"/>
      <c r="M973" s="821">
        <f t="shared" si="86"/>
        <v>0</v>
      </c>
    </row>
    <row r="974" spans="1:13">
      <c r="A974" s="611" t="s">
        <v>1402</v>
      </c>
      <c r="B974" s="743" t="s">
        <v>1441</v>
      </c>
      <c r="C974" s="743"/>
      <c r="D974" s="613"/>
      <c r="E974" s="613"/>
      <c r="F974" s="613"/>
      <c r="G974" s="613"/>
      <c r="H974" s="761"/>
      <c r="I974" s="614"/>
      <c r="J974" s="648"/>
      <c r="K974" s="647">
        <v>2</v>
      </c>
      <c r="L974" s="830"/>
      <c r="M974" s="821">
        <f t="shared" si="86"/>
        <v>0</v>
      </c>
    </row>
    <row r="975" spans="1:13" ht="13.5" thickBot="1">
      <c r="A975" s="633" t="s">
        <v>1402</v>
      </c>
      <c r="B975" s="746" t="s">
        <v>1442</v>
      </c>
      <c r="C975" s="746"/>
      <c r="D975" s="635"/>
      <c r="E975" s="664"/>
      <c r="F975" s="664"/>
      <c r="G975" s="664"/>
      <c r="H975" s="747"/>
      <c r="I975" s="636"/>
      <c r="J975" s="748"/>
      <c r="K975" s="664">
        <v>17</v>
      </c>
      <c r="L975" s="830"/>
      <c r="M975" s="821">
        <f t="shared" si="86"/>
        <v>0</v>
      </c>
    </row>
    <row r="976" spans="1:13" ht="13.5" customHeight="1" thickBot="1">
      <c r="A976" s="782"/>
      <c r="B976" s="783"/>
      <c r="C976" s="783"/>
      <c r="D976" s="784" t="s">
        <v>2407</v>
      </c>
      <c r="E976" s="784"/>
      <c r="F976" s="784"/>
      <c r="G976" s="784"/>
      <c r="H976" s="784" t="s">
        <v>2408</v>
      </c>
      <c r="I976" s="780"/>
      <c r="J976" s="971"/>
      <c r="K976" s="971"/>
      <c r="L976" s="971"/>
      <c r="M976" s="972"/>
    </row>
    <row r="977" spans="1:13">
      <c r="A977" s="601" t="s">
        <v>1444</v>
      </c>
      <c r="B977" s="602" t="s">
        <v>1403</v>
      </c>
      <c r="C977" s="602"/>
      <c r="D977" s="604"/>
      <c r="E977" s="604"/>
      <c r="F977" s="604"/>
      <c r="G977" s="604"/>
      <c r="H977" s="604"/>
      <c r="I977" s="620">
        <v>3</v>
      </c>
      <c r="J977" s="732"/>
      <c r="K977" s="749">
        <v>3</v>
      </c>
      <c r="L977" s="830"/>
      <c r="M977" s="821">
        <f t="shared" si="86"/>
        <v>0</v>
      </c>
    </row>
    <row r="978" spans="1:13">
      <c r="A978" s="611" t="s">
        <v>1444</v>
      </c>
      <c r="B978" s="602" t="s">
        <v>1404</v>
      </c>
      <c r="C978" s="998"/>
      <c r="D978" s="742"/>
      <c r="E978" s="742"/>
      <c r="F978" s="742"/>
      <c r="G978" s="742"/>
      <c r="H978" s="604"/>
      <c r="I978" s="620">
        <v>3</v>
      </c>
      <c r="J978" s="732"/>
      <c r="K978" s="749">
        <v>3</v>
      </c>
      <c r="L978" s="830"/>
      <c r="M978" s="821">
        <f t="shared" si="86"/>
        <v>0</v>
      </c>
    </row>
    <row r="979" spans="1:13">
      <c r="A979" s="611" t="s">
        <v>1444</v>
      </c>
      <c r="B979" s="612" t="s">
        <v>1405</v>
      </c>
      <c r="C979" s="1003"/>
      <c r="D979" s="661"/>
      <c r="E979" s="661"/>
      <c r="F979" s="661"/>
      <c r="G979" s="661"/>
      <c r="H979" s="614"/>
      <c r="I979" s="647">
        <v>4</v>
      </c>
      <c r="J979" s="732"/>
      <c r="K979" s="734">
        <v>4</v>
      </c>
      <c r="L979" s="830"/>
      <c r="M979" s="821">
        <f t="shared" si="86"/>
        <v>0</v>
      </c>
    </row>
    <row r="980" spans="1:13">
      <c r="A980" s="611" t="s">
        <v>1444</v>
      </c>
      <c r="B980" s="612" t="s">
        <v>1406</v>
      </c>
      <c r="C980" s="1003"/>
      <c r="D980" s="661"/>
      <c r="E980" s="661"/>
      <c r="F980" s="661"/>
      <c r="G980" s="661"/>
      <c r="H980" s="614"/>
      <c r="I980" s="647">
        <v>4</v>
      </c>
      <c r="J980" s="732"/>
      <c r="K980" s="734">
        <v>4</v>
      </c>
      <c r="L980" s="830"/>
      <c r="M980" s="821">
        <f t="shared" si="86"/>
        <v>0</v>
      </c>
    </row>
    <row r="981" spans="1:13">
      <c r="A981" s="611" t="s">
        <v>1444</v>
      </c>
      <c r="B981" s="612" t="s">
        <v>1445</v>
      </c>
      <c r="C981" s="1003"/>
      <c r="D981" s="661"/>
      <c r="E981" s="661"/>
      <c r="F981" s="661"/>
      <c r="G981" s="661"/>
      <c r="H981" s="614"/>
      <c r="I981" s="647">
        <v>3</v>
      </c>
      <c r="J981" s="732"/>
      <c r="K981" s="734">
        <v>3</v>
      </c>
      <c r="L981" s="830"/>
      <c r="M981" s="821">
        <f t="shared" si="86"/>
        <v>0</v>
      </c>
    </row>
    <row r="982" spans="1:13">
      <c r="A982" s="930"/>
      <c r="B982" s="905" t="s">
        <v>1446</v>
      </c>
      <c r="C982" s="1011"/>
      <c r="D982" s="906"/>
      <c r="E982" s="906"/>
      <c r="F982" s="906"/>
      <c r="G982" s="906"/>
      <c r="H982" s="873"/>
      <c r="I982" s="890"/>
      <c r="J982" s="907"/>
      <c r="K982" s="908"/>
      <c r="L982" s="891"/>
      <c r="M982" s="876"/>
    </row>
    <row r="983" spans="1:13" ht="52">
      <c r="A983" s="605" t="s">
        <v>1444</v>
      </c>
      <c r="B983" s="606" t="s">
        <v>2409</v>
      </c>
      <c r="C983" s="654"/>
      <c r="D983" s="661"/>
      <c r="E983" s="721"/>
      <c r="F983" s="721"/>
      <c r="G983" s="721"/>
      <c r="H983" s="608" t="s">
        <v>2410</v>
      </c>
      <c r="I983" s="647" t="s">
        <v>2411</v>
      </c>
      <c r="J983" s="841"/>
      <c r="K983" s="639">
        <v>1</v>
      </c>
      <c r="L983" s="830"/>
      <c r="M983" s="821">
        <f t="shared" si="86"/>
        <v>0</v>
      </c>
    </row>
    <row r="984" spans="1:13">
      <c r="A984" s="605" t="s">
        <v>1444</v>
      </c>
      <c r="B984" s="606" t="s">
        <v>2412</v>
      </c>
      <c r="C984" s="654"/>
      <c r="D984" s="661"/>
      <c r="E984" s="721"/>
      <c r="F984" s="721"/>
      <c r="G984" s="721"/>
      <c r="H984" s="608" t="s">
        <v>2413</v>
      </c>
      <c r="I984" s="647" t="s">
        <v>2414</v>
      </c>
      <c r="J984" s="750"/>
      <c r="K984" s="616">
        <v>1</v>
      </c>
      <c r="L984" s="830"/>
      <c r="M984" s="821">
        <f t="shared" si="86"/>
        <v>0</v>
      </c>
    </row>
    <row r="985" spans="1:13" ht="26">
      <c r="A985" s="605" t="s">
        <v>1444</v>
      </c>
      <c r="B985" s="606" t="s">
        <v>2415</v>
      </c>
      <c r="C985" s="654"/>
      <c r="D985" s="661"/>
      <c r="E985" s="721"/>
      <c r="F985" s="721"/>
      <c r="G985" s="721"/>
      <c r="H985" s="608" t="s">
        <v>2413</v>
      </c>
      <c r="I985" s="647" t="s">
        <v>2416</v>
      </c>
      <c r="J985" s="732"/>
      <c r="K985" s="616">
        <v>1</v>
      </c>
      <c r="L985" s="830"/>
      <c r="M985" s="821">
        <f t="shared" si="86"/>
        <v>0</v>
      </c>
    </row>
    <row r="986" spans="1:13" ht="39">
      <c r="A986" s="605" t="s">
        <v>1444</v>
      </c>
      <c r="B986" s="606" t="s">
        <v>2417</v>
      </c>
      <c r="C986" s="654"/>
      <c r="D986" s="661"/>
      <c r="E986" s="721"/>
      <c r="F986" s="721"/>
      <c r="G986" s="721"/>
      <c r="H986" s="608" t="s">
        <v>2418</v>
      </c>
      <c r="I986" s="661" t="s">
        <v>2419</v>
      </c>
      <c r="J986" s="732"/>
      <c r="K986" s="616">
        <v>1</v>
      </c>
      <c r="L986" s="830"/>
      <c r="M986" s="821">
        <f t="shared" si="86"/>
        <v>0</v>
      </c>
    </row>
    <row r="987" spans="1:13" ht="39.75" customHeight="1">
      <c r="A987" s="605" t="s">
        <v>1444</v>
      </c>
      <c r="B987" s="606" t="s">
        <v>2420</v>
      </c>
      <c r="C987" s="654"/>
      <c r="D987" s="661"/>
      <c r="E987" s="721"/>
      <c r="F987" s="721"/>
      <c r="G987" s="721"/>
      <c r="H987" s="608" t="s">
        <v>2418</v>
      </c>
      <c r="I987" s="652" t="s">
        <v>2419</v>
      </c>
      <c r="J987" s="732"/>
      <c r="K987" s="616">
        <v>1</v>
      </c>
      <c r="L987" s="830"/>
      <c r="M987" s="821">
        <f t="shared" si="86"/>
        <v>0</v>
      </c>
    </row>
    <row r="988" spans="1:13" ht="26">
      <c r="A988" s="605" t="s">
        <v>1444</v>
      </c>
      <c r="B988" s="606" t="s">
        <v>2421</v>
      </c>
      <c r="C988" s="654"/>
      <c r="D988" s="661"/>
      <c r="E988" s="721"/>
      <c r="F988" s="721"/>
      <c r="G988" s="721"/>
      <c r="H988" s="608" t="s">
        <v>2410</v>
      </c>
      <c r="I988" s="647" t="s">
        <v>2422</v>
      </c>
      <c r="J988" s="732"/>
      <c r="K988" s="616">
        <v>1</v>
      </c>
      <c r="L988" s="820"/>
      <c r="M988" s="821">
        <f t="shared" si="86"/>
        <v>0</v>
      </c>
    </row>
    <row r="989" spans="1:13" ht="26">
      <c r="A989" s="605" t="s">
        <v>1402</v>
      </c>
      <c r="B989" s="674" t="s">
        <v>2423</v>
      </c>
      <c r="C989" s="1012"/>
      <c r="D989" s="661"/>
      <c r="E989" s="721"/>
      <c r="F989" s="721"/>
      <c r="G989" s="721"/>
      <c r="H989" s="608" t="s">
        <v>2396</v>
      </c>
      <c r="I989" s="721" t="s">
        <v>2424</v>
      </c>
      <c r="J989" s="732"/>
      <c r="K989" s="700">
        <v>1</v>
      </c>
      <c r="L989" s="830"/>
      <c r="M989" s="821">
        <f t="shared" si="86"/>
        <v>0</v>
      </c>
    </row>
    <row r="990" spans="1:13" ht="52">
      <c r="A990" s="605" t="s">
        <v>1402</v>
      </c>
      <c r="B990" s="606" t="s">
        <v>2425</v>
      </c>
      <c r="C990" s="606"/>
      <c r="D990" s="614"/>
      <c r="E990" s="608"/>
      <c r="F990" s="608"/>
      <c r="G990" s="608"/>
      <c r="H990" s="608" t="s">
        <v>2396</v>
      </c>
      <c r="I990" s="721" t="s">
        <v>2403</v>
      </c>
      <c r="J990" s="732"/>
      <c r="K990" s="700">
        <v>1</v>
      </c>
      <c r="L990" s="830"/>
      <c r="M990" s="821">
        <f t="shared" si="86"/>
        <v>0</v>
      </c>
    </row>
    <row r="991" spans="1:13" ht="12.75" customHeight="1">
      <c r="A991" s="605" t="s">
        <v>1402</v>
      </c>
      <c r="B991" s="606" t="s">
        <v>2426</v>
      </c>
      <c r="C991" s="606"/>
      <c r="D991" s="614"/>
      <c r="E991" s="608"/>
      <c r="F991" s="608"/>
      <c r="G991" s="608"/>
      <c r="H991" s="608" t="s">
        <v>2427</v>
      </c>
      <c r="I991" s="721" t="s">
        <v>2411</v>
      </c>
      <c r="J991" s="732"/>
      <c r="K991" s="700">
        <v>1</v>
      </c>
      <c r="L991" s="830"/>
      <c r="M991" s="821">
        <f t="shared" si="86"/>
        <v>0</v>
      </c>
    </row>
    <row r="992" spans="1:13">
      <c r="A992" s="930"/>
      <c r="B992" s="903" t="s">
        <v>1451</v>
      </c>
      <c r="C992" s="1013"/>
      <c r="D992" s="929"/>
      <c r="E992" s="929"/>
      <c r="F992" s="929"/>
      <c r="G992" s="929"/>
      <c r="H992" s="929"/>
      <c r="I992" s="890"/>
      <c r="J992" s="907"/>
      <c r="K992" s="908"/>
      <c r="L992" s="891"/>
      <c r="M992" s="876"/>
    </row>
    <row r="993" spans="1:13" ht="20.25" customHeight="1">
      <c r="A993" s="611" t="s">
        <v>1444</v>
      </c>
      <c r="B993" s="612" t="s">
        <v>1452</v>
      </c>
      <c r="C993" s="1003"/>
      <c r="D993" s="661" t="s">
        <v>1453</v>
      </c>
      <c r="E993" s="661"/>
      <c r="F993" s="661"/>
      <c r="G993" s="661"/>
      <c r="H993" s="661" t="s">
        <v>1453</v>
      </c>
      <c r="I993" s="647">
        <v>1</v>
      </c>
      <c r="J993" s="732"/>
      <c r="K993" s="734">
        <v>1</v>
      </c>
      <c r="L993" s="830"/>
      <c r="M993" s="821">
        <f t="shared" si="86"/>
        <v>0</v>
      </c>
    </row>
    <row r="994" spans="1:13" ht="12.75" customHeight="1">
      <c r="A994" s="611" t="s">
        <v>1402</v>
      </c>
      <c r="B994" s="743" t="s">
        <v>1416</v>
      </c>
      <c r="C994" s="1014"/>
      <c r="D994" s="661" t="s">
        <v>1417</v>
      </c>
      <c r="E994" s="661"/>
      <c r="F994" s="661"/>
      <c r="G994" s="661"/>
      <c r="H994" s="661" t="s">
        <v>1417</v>
      </c>
      <c r="I994" s="647">
        <v>1</v>
      </c>
      <c r="J994" s="732"/>
      <c r="K994" s="734">
        <v>1</v>
      </c>
      <c r="L994" s="830"/>
      <c r="M994" s="821">
        <f t="shared" si="86"/>
        <v>0</v>
      </c>
    </row>
    <row r="995" spans="1:13" ht="15" customHeight="1">
      <c r="A995" s="611" t="s">
        <v>1402</v>
      </c>
      <c r="B995" s="743" t="s">
        <v>1420</v>
      </c>
      <c r="C995" s="1014"/>
      <c r="D995" s="661" t="s">
        <v>1417</v>
      </c>
      <c r="E995" s="661"/>
      <c r="F995" s="661"/>
      <c r="G995" s="661"/>
      <c r="H995" s="661" t="s">
        <v>1417</v>
      </c>
      <c r="I995" s="647">
        <v>2</v>
      </c>
      <c r="J995" s="732"/>
      <c r="K995" s="734">
        <v>2</v>
      </c>
      <c r="L995" s="830"/>
      <c r="M995" s="821">
        <f t="shared" si="86"/>
        <v>0</v>
      </c>
    </row>
    <row r="996" spans="1:13" ht="17.25" customHeight="1">
      <c r="A996" s="611" t="s">
        <v>1444</v>
      </c>
      <c r="B996" s="612" t="s">
        <v>1454</v>
      </c>
      <c r="C996" s="1003"/>
      <c r="D996" s="661" t="s">
        <v>1417</v>
      </c>
      <c r="E996" s="661"/>
      <c r="F996" s="661"/>
      <c r="G996" s="661"/>
      <c r="H996" s="661" t="s">
        <v>1417</v>
      </c>
      <c r="I996" s="647">
        <v>1</v>
      </c>
      <c r="J996" s="732"/>
      <c r="K996" s="734">
        <v>1</v>
      </c>
      <c r="L996" s="830"/>
      <c r="M996" s="821">
        <f t="shared" si="86"/>
        <v>0</v>
      </c>
    </row>
    <row r="997" spans="1:13">
      <c r="A997" s="930"/>
      <c r="B997" s="905" t="s">
        <v>1421</v>
      </c>
      <c r="C997" s="1011"/>
      <c r="D997" s="906"/>
      <c r="E997" s="906"/>
      <c r="F997" s="906"/>
      <c r="G997" s="906"/>
      <c r="H997" s="873"/>
      <c r="I997" s="890"/>
      <c r="J997" s="907"/>
      <c r="K997" s="908"/>
      <c r="L997" s="891"/>
      <c r="M997" s="876"/>
    </row>
    <row r="998" spans="1:13">
      <c r="A998" s="611" t="s">
        <v>1444</v>
      </c>
      <c r="B998" s="612" t="s">
        <v>1422</v>
      </c>
      <c r="C998" s="1003"/>
      <c r="D998" s="661"/>
      <c r="E998" s="661"/>
      <c r="F998" s="661"/>
      <c r="G998" s="661"/>
      <c r="H998" s="614"/>
      <c r="I998" s="647">
        <v>17</v>
      </c>
      <c r="J998" s="732"/>
      <c r="K998" s="734">
        <v>17</v>
      </c>
      <c r="L998" s="830"/>
      <c r="M998" s="821">
        <f t="shared" si="86"/>
        <v>0</v>
      </c>
    </row>
    <row r="999" spans="1:13">
      <c r="A999" s="611" t="s">
        <v>1444</v>
      </c>
      <c r="B999" s="612" t="s">
        <v>1423</v>
      </c>
      <c r="C999" s="1003"/>
      <c r="D999" s="661"/>
      <c r="E999" s="661"/>
      <c r="F999" s="661"/>
      <c r="G999" s="661"/>
      <c r="H999" s="614"/>
      <c r="I999" s="647">
        <v>8</v>
      </c>
      <c r="J999" s="732"/>
      <c r="K999" s="734">
        <v>8</v>
      </c>
      <c r="L999" s="830"/>
      <c r="M999" s="821">
        <f t="shared" si="86"/>
        <v>0</v>
      </c>
    </row>
    <row r="1000" spans="1:13">
      <c r="A1000" s="611" t="s">
        <v>1444</v>
      </c>
      <c r="B1000" s="612" t="s">
        <v>1424</v>
      </c>
      <c r="C1000" s="1003"/>
      <c r="D1000" s="661"/>
      <c r="E1000" s="661"/>
      <c r="F1000" s="661"/>
      <c r="G1000" s="661"/>
      <c r="H1000" s="614"/>
      <c r="I1000" s="647">
        <v>4</v>
      </c>
      <c r="J1000" s="732"/>
      <c r="K1000" s="734">
        <v>4</v>
      </c>
      <c r="L1000" s="830"/>
      <c r="M1000" s="821">
        <f t="shared" si="86"/>
        <v>0</v>
      </c>
    </row>
    <row r="1001" spans="1:13">
      <c r="A1001" s="611" t="s">
        <v>1444</v>
      </c>
      <c r="B1001" s="612" t="s">
        <v>1425</v>
      </c>
      <c r="C1001" s="1003"/>
      <c r="D1001" s="661"/>
      <c r="E1001" s="661"/>
      <c r="F1001" s="661"/>
      <c r="G1001" s="661"/>
      <c r="H1001" s="614"/>
      <c r="I1001" s="647">
        <v>22</v>
      </c>
      <c r="J1001" s="732"/>
      <c r="K1001" s="734">
        <v>22</v>
      </c>
      <c r="L1001" s="830"/>
      <c r="M1001" s="821">
        <f t="shared" si="86"/>
        <v>0</v>
      </c>
    </row>
    <row r="1002" spans="1:13">
      <c r="A1002" s="611" t="s">
        <v>1444</v>
      </c>
      <c r="B1002" s="612" t="s">
        <v>1426</v>
      </c>
      <c r="C1002" s="1003"/>
      <c r="D1002" s="661"/>
      <c r="E1002" s="661"/>
      <c r="F1002" s="661"/>
      <c r="G1002" s="661"/>
      <c r="H1002" s="614"/>
      <c r="I1002" s="647">
        <v>20</v>
      </c>
      <c r="J1002" s="732"/>
      <c r="K1002" s="734">
        <v>20</v>
      </c>
      <c r="L1002" s="830"/>
      <c r="M1002" s="821">
        <f t="shared" si="86"/>
        <v>0</v>
      </c>
    </row>
    <row r="1003" spans="1:13">
      <c r="A1003" s="611" t="s">
        <v>1444</v>
      </c>
      <c r="B1003" s="612" t="s">
        <v>1427</v>
      </c>
      <c r="C1003" s="1003"/>
      <c r="D1003" s="661"/>
      <c r="E1003" s="661"/>
      <c r="F1003" s="661"/>
      <c r="G1003" s="661"/>
      <c r="H1003" s="614"/>
      <c r="I1003" s="647">
        <v>0</v>
      </c>
      <c r="J1003" s="732"/>
      <c r="K1003" s="734">
        <v>0</v>
      </c>
      <c r="L1003" s="830"/>
      <c r="M1003" s="821">
        <f t="shared" si="86"/>
        <v>0</v>
      </c>
    </row>
    <row r="1004" spans="1:13">
      <c r="A1004" s="611" t="s">
        <v>1444</v>
      </c>
      <c r="B1004" s="606" t="s">
        <v>1428</v>
      </c>
      <c r="C1004" s="654"/>
      <c r="D1004" s="721"/>
      <c r="E1004" s="721"/>
      <c r="F1004" s="721"/>
      <c r="G1004" s="721"/>
      <c r="H1004" s="608"/>
      <c r="I1004" s="616">
        <v>17</v>
      </c>
      <c r="J1004" s="732"/>
      <c r="K1004" s="639">
        <v>17</v>
      </c>
      <c r="L1004" s="830"/>
      <c r="M1004" s="821">
        <f t="shared" si="86"/>
        <v>0</v>
      </c>
    </row>
    <row r="1005" spans="1:13">
      <c r="A1005" s="611" t="s">
        <v>1402</v>
      </c>
      <c r="B1005" s="743" t="s">
        <v>1429</v>
      </c>
      <c r="C1005" s="1014"/>
      <c r="D1005" s="661"/>
      <c r="E1005" s="661"/>
      <c r="F1005" s="661"/>
      <c r="G1005" s="661"/>
      <c r="H1005" s="614"/>
      <c r="I1005" s="647">
        <v>1</v>
      </c>
      <c r="J1005" s="732"/>
      <c r="K1005" s="734">
        <v>1</v>
      </c>
      <c r="L1005" s="830"/>
      <c r="M1005" s="821">
        <f t="shared" si="86"/>
        <v>0</v>
      </c>
    </row>
    <row r="1006" spans="1:13">
      <c r="A1006" s="611" t="s">
        <v>1444</v>
      </c>
      <c r="B1006" s="612" t="s">
        <v>1434</v>
      </c>
      <c r="C1006" s="1003"/>
      <c r="D1006" s="661"/>
      <c r="E1006" s="661"/>
      <c r="F1006" s="661"/>
      <c r="G1006" s="661"/>
      <c r="H1006" s="614"/>
      <c r="I1006" s="647">
        <v>36</v>
      </c>
      <c r="J1006" s="732"/>
      <c r="K1006" s="734">
        <v>36</v>
      </c>
      <c r="L1006" s="830"/>
      <c r="M1006" s="821">
        <f t="shared" si="86"/>
        <v>0</v>
      </c>
    </row>
    <row r="1007" spans="1:13">
      <c r="A1007" s="611" t="s">
        <v>1444</v>
      </c>
      <c r="B1007" s="612" t="s">
        <v>1435</v>
      </c>
      <c r="C1007" s="1003"/>
      <c r="D1007" s="661"/>
      <c r="E1007" s="661"/>
      <c r="F1007" s="661"/>
      <c r="G1007" s="661"/>
      <c r="H1007" s="614"/>
      <c r="I1007" s="647">
        <v>37</v>
      </c>
      <c r="J1007" s="732"/>
      <c r="K1007" s="734">
        <v>37</v>
      </c>
      <c r="L1007" s="830"/>
      <c r="M1007" s="821">
        <f t="shared" si="86"/>
        <v>0</v>
      </c>
    </row>
    <row r="1008" spans="1:13">
      <c r="A1008" s="611" t="s">
        <v>1444</v>
      </c>
      <c r="B1008" s="612" t="s">
        <v>1436</v>
      </c>
      <c r="C1008" s="1003"/>
      <c r="D1008" s="661"/>
      <c r="E1008" s="661"/>
      <c r="F1008" s="661"/>
      <c r="G1008" s="661"/>
      <c r="H1008" s="614"/>
      <c r="I1008" s="647">
        <v>15</v>
      </c>
      <c r="J1008" s="732"/>
      <c r="K1008" s="734">
        <v>15</v>
      </c>
      <c r="L1008" s="830"/>
      <c r="M1008" s="821">
        <f t="shared" si="86"/>
        <v>0</v>
      </c>
    </row>
    <row r="1009" spans="1:13">
      <c r="A1009" s="611" t="s">
        <v>1402</v>
      </c>
      <c r="B1009" s="743" t="s">
        <v>1439</v>
      </c>
      <c r="C1009" s="743"/>
      <c r="D1009" s="614"/>
      <c r="E1009" s="614"/>
      <c r="F1009" s="614"/>
      <c r="G1009" s="614"/>
      <c r="H1009" s="614"/>
      <c r="I1009" s="647">
        <v>10</v>
      </c>
      <c r="J1009" s="732"/>
      <c r="K1009" s="734">
        <v>10</v>
      </c>
      <c r="L1009" s="830"/>
      <c r="M1009" s="821">
        <f t="shared" si="86"/>
        <v>0</v>
      </c>
    </row>
    <row r="1010" spans="1:13">
      <c r="A1010" s="611" t="s">
        <v>1402</v>
      </c>
      <c r="B1010" s="743" t="s">
        <v>1440</v>
      </c>
      <c r="C1010" s="743"/>
      <c r="D1010" s="626"/>
      <c r="E1010" s="626"/>
      <c r="F1010" s="626"/>
      <c r="G1010" s="626"/>
      <c r="H1010" s="614"/>
      <c r="I1010" s="647">
        <v>2</v>
      </c>
      <c r="J1010" s="732"/>
      <c r="K1010" s="734">
        <v>2</v>
      </c>
      <c r="L1010" s="830"/>
      <c r="M1010" s="821">
        <f t="shared" si="86"/>
        <v>0</v>
      </c>
    </row>
    <row r="1011" spans="1:13">
      <c r="A1011" s="611" t="s">
        <v>1444</v>
      </c>
      <c r="B1011" s="612" t="s">
        <v>1437</v>
      </c>
      <c r="C1011" s="1003"/>
      <c r="D1011" s="661"/>
      <c r="E1011" s="661"/>
      <c r="F1011" s="661"/>
      <c r="G1011" s="661"/>
      <c r="H1011" s="614"/>
      <c r="I1011" s="647">
        <v>69</v>
      </c>
      <c r="J1011" s="732"/>
      <c r="K1011" s="734">
        <v>69</v>
      </c>
      <c r="L1011" s="830"/>
      <c r="M1011" s="821">
        <f t="shared" si="86"/>
        <v>0</v>
      </c>
    </row>
    <row r="1012" spans="1:13" ht="13.5" thickBot="1">
      <c r="A1012" s="605" t="s">
        <v>1444</v>
      </c>
      <c r="B1012" s="606" t="s">
        <v>1442</v>
      </c>
      <c r="C1012" s="654"/>
      <c r="D1012" s="721"/>
      <c r="E1012" s="721"/>
      <c r="F1012" s="721"/>
      <c r="G1012" s="721"/>
      <c r="H1012" s="608"/>
      <c r="I1012" s="616">
        <v>4</v>
      </c>
      <c r="J1012" s="841"/>
      <c r="K1012" s="639">
        <v>4</v>
      </c>
      <c r="L1012" s="832"/>
      <c r="M1012" s="828">
        <f t="shared" si="86"/>
        <v>0</v>
      </c>
    </row>
    <row r="1013" spans="1:13" ht="13.5" thickBot="1">
      <c r="A1013" s="1067"/>
      <c r="B1013" s="1068"/>
      <c r="C1013" s="781"/>
      <c r="D1013" s="787"/>
      <c r="E1013" s="787"/>
      <c r="F1013" s="787"/>
      <c r="G1013" s="787"/>
      <c r="H1013" s="779" t="s">
        <v>2428</v>
      </c>
      <c r="I1013" s="779"/>
      <c r="J1013" s="779"/>
      <c r="K1013" s="779"/>
      <c r="L1013" s="779"/>
      <c r="M1013" s="1069"/>
    </row>
    <row r="1014" spans="1:13">
      <c r="A1014" s="1071"/>
      <c r="B1014" s="1072" t="s">
        <v>1446</v>
      </c>
      <c r="C1014" s="1073"/>
      <c r="D1014" s="1074"/>
      <c r="E1014" s="1074"/>
      <c r="F1014" s="1074"/>
      <c r="G1014" s="1074"/>
      <c r="H1014" s="1075"/>
      <c r="I1014" s="1076"/>
      <c r="J1014" s="1077"/>
      <c r="K1014" s="1078"/>
      <c r="L1014" s="1070"/>
      <c r="M1014" s="876"/>
    </row>
    <row r="1015" spans="1:13">
      <c r="A1015" s="611" t="s">
        <v>2429</v>
      </c>
      <c r="B1015" s="612"/>
      <c r="C1015" s="612"/>
      <c r="D1015" s="614"/>
      <c r="E1015" s="614"/>
      <c r="F1015" s="614"/>
      <c r="G1015" s="614"/>
      <c r="H1015" s="614"/>
      <c r="I1015" s="613"/>
      <c r="J1015" s="732"/>
      <c r="K1015" s="843"/>
      <c r="L1015" s="1036"/>
      <c r="M1015" s="1066"/>
    </row>
    <row r="1016" spans="1:13">
      <c r="A1016" s="611" t="s">
        <v>2429</v>
      </c>
      <c r="B1016" s="612"/>
      <c r="C1016" s="612"/>
      <c r="D1016" s="614"/>
      <c r="E1016" s="614"/>
      <c r="F1016" s="614"/>
      <c r="G1016" s="614"/>
      <c r="H1016" s="614"/>
      <c r="I1016" s="613"/>
      <c r="J1016" s="732"/>
      <c r="K1016" s="843"/>
      <c r="L1016" s="1036"/>
      <c r="M1016" s="1066"/>
    </row>
    <row r="1017" spans="1:13">
      <c r="A1017" s="930"/>
      <c r="B1017" s="888" t="s">
        <v>152</v>
      </c>
      <c r="C1017" s="888"/>
      <c r="D1017" s="887"/>
      <c r="E1017" s="887"/>
      <c r="F1017" s="887"/>
      <c r="G1017" s="887"/>
      <c r="H1017" s="889"/>
      <c r="I1017" s="873"/>
      <c r="J1017" s="887"/>
      <c r="K1017" s="890"/>
      <c r="L1017" s="891"/>
      <c r="M1017" s="876"/>
    </row>
    <row r="1018" spans="1:13">
      <c r="A1018" s="611" t="s">
        <v>2429</v>
      </c>
      <c r="B1018" s="612" t="s">
        <v>2430</v>
      </c>
      <c r="C1018" s="612"/>
      <c r="D1018" s="614"/>
      <c r="E1018" s="614"/>
      <c r="F1018" s="614"/>
      <c r="G1018" s="614"/>
      <c r="H1018" s="614" t="s">
        <v>1341</v>
      </c>
      <c r="I1018" s="613" t="s">
        <v>2431</v>
      </c>
      <c r="J1018" s="732"/>
      <c r="K1018" s="843">
        <v>2</v>
      </c>
      <c r="L1018" s="1036"/>
      <c r="M1018" s="1066"/>
    </row>
    <row r="1019" spans="1:13">
      <c r="A1019" s="611" t="s">
        <v>2429</v>
      </c>
      <c r="B1019" s="612" t="s">
        <v>2432</v>
      </c>
      <c r="C1019" s="612"/>
      <c r="D1019" s="614"/>
      <c r="E1019" s="614"/>
      <c r="F1019" s="614"/>
      <c r="G1019" s="614"/>
      <c r="H1019" s="614"/>
      <c r="I1019" s="613"/>
      <c r="J1019" s="732"/>
      <c r="K1019" s="843"/>
      <c r="L1019" s="1036"/>
      <c r="M1019" s="1066"/>
    </row>
    <row r="1020" spans="1:13">
      <c r="A1020" s="611" t="s">
        <v>2429</v>
      </c>
      <c r="B1020" s="612"/>
      <c r="C1020" s="612"/>
      <c r="D1020" s="614"/>
      <c r="E1020" s="614"/>
      <c r="F1020" s="614"/>
      <c r="G1020" s="614"/>
      <c r="H1020" s="614"/>
      <c r="I1020" s="613"/>
      <c r="J1020" s="732"/>
      <c r="K1020" s="843"/>
      <c r="L1020" s="1036"/>
      <c r="M1020" s="1066"/>
    </row>
    <row r="1021" spans="1:13">
      <c r="A1021" s="611" t="s">
        <v>2429</v>
      </c>
      <c r="B1021" s="612"/>
      <c r="C1021" s="612"/>
      <c r="D1021" s="614"/>
      <c r="E1021" s="614"/>
      <c r="F1021" s="614"/>
      <c r="G1021" s="614"/>
      <c r="H1021" s="614"/>
      <c r="I1021" s="613"/>
      <c r="J1021" s="732"/>
      <c r="K1021" s="843"/>
      <c r="L1021" s="1036"/>
      <c r="M1021" s="1066"/>
    </row>
    <row r="1022" spans="1:13">
      <c r="A1022" s="611" t="s">
        <v>2429</v>
      </c>
      <c r="B1022" s="612"/>
      <c r="C1022" s="612"/>
      <c r="D1022" s="614"/>
      <c r="E1022" s="614"/>
      <c r="F1022" s="614"/>
      <c r="G1022" s="614"/>
      <c r="H1022" s="614"/>
      <c r="I1022" s="613"/>
      <c r="J1022" s="732"/>
      <c r="K1022" s="843"/>
      <c r="L1022" s="1036"/>
      <c r="M1022" s="1066"/>
    </row>
    <row r="1023" spans="1:13" ht="13.5" thickBot="1">
      <c r="A1023" s="611" t="s">
        <v>2429</v>
      </c>
      <c r="B1023" s="667"/>
      <c r="C1023" s="667"/>
      <c r="D1023" s="636"/>
      <c r="E1023" s="636"/>
      <c r="F1023" s="636"/>
      <c r="G1023" s="636"/>
      <c r="H1023" s="636"/>
      <c r="I1023" s="635"/>
      <c r="J1023" s="1080"/>
      <c r="K1023" s="1079"/>
      <c r="L1023" s="1081"/>
      <c r="M1023" s="1082"/>
    </row>
    <row r="1024" spans="1:13" ht="13.5" thickBot="1">
      <c r="A1024" s="973"/>
      <c r="B1024" s="809"/>
      <c r="C1024" s="783"/>
      <c r="D1024" s="780"/>
      <c r="E1024" s="780"/>
      <c r="F1024" s="780"/>
      <c r="G1024" s="780"/>
      <c r="H1024" s="784" t="s">
        <v>2433</v>
      </c>
      <c r="I1024" s="784"/>
      <c r="J1024" s="784"/>
      <c r="K1024" s="784"/>
      <c r="L1024" s="784"/>
      <c r="M1024" s="974"/>
    </row>
    <row r="1025" spans="1:13">
      <c r="A1025" s="601" t="s">
        <v>1457</v>
      </c>
      <c r="B1025" s="658" t="s">
        <v>1458</v>
      </c>
      <c r="C1025" s="658"/>
      <c r="D1025" s="657"/>
      <c r="E1025" s="657"/>
      <c r="F1025" s="657"/>
      <c r="G1025" s="657"/>
      <c r="H1025" s="683" t="s">
        <v>1459</v>
      </c>
      <c r="I1025" s="683" t="s">
        <v>1052</v>
      </c>
      <c r="J1025" s="599" t="s">
        <v>43</v>
      </c>
      <c r="K1025" s="1149">
        <v>1</v>
      </c>
      <c r="L1025" s="1151"/>
      <c r="M1025" s="1152">
        <f>ROUND(L1025*1.23,2)</f>
        <v>0</v>
      </c>
    </row>
    <row r="1026" spans="1:13">
      <c r="A1026" s="611"/>
      <c r="B1026" s="602"/>
      <c r="C1026" s="610"/>
      <c r="D1026" s="599"/>
      <c r="E1026" s="599"/>
      <c r="F1026" s="599"/>
      <c r="G1026" s="599"/>
      <c r="H1026" s="600" t="s">
        <v>1364</v>
      </c>
      <c r="I1026" s="600" t="s">
        <v>1884</v>
      </c>
      <c r="J1026" s="599"/>
      <c r="K1026" s="1150"/>
      <c r="L1026" s="1143"/>
      <c r="M1026" s="1141"/>
    </row>
    <row r="1027" spans="1:13" ht="26.25" customHeight="1">
      <c r="A1027" s="605" t="s">
        <v>1457</v>
      </c>
      <c r="B1027" s="606" t="s">
        <v>1464</v>
      </c>
      <c r="C1027" s="606"/>
      <c r="D1027" s="607"/>
      <c r="E1027" s="607"/>
      <c r="F1027" s="607"/>
      <c r="G1027" s="607"/>
      <c r="H1027" s="608" t="s">
        <v>1465</v>
      </c>
      <c r="I1027" s="608" t="s">
        <v>2434</v>
      </c>
      <c r="J1027" s="607" t="s">
        <v>36</v>
      </c>
      <c r="K1027" s="616">
        <v>1</v>
      </c>
      <c r="L1027" s="830"/>
      <c r="M1027" s="821">
        <f>ROUND(L1027*1.23,2)</f>
        <v>0</v>
      </c>
    </row>
    <row r="1028" spans="1:13">
      <c r="A1028" s="930"/>
      <c r="B1028" s="888" t="s">
        <v>152</v>
      </c>
      <c r="C1028" s="888"/>
      <c r="D1028" s="887"/>
      <c r="E1028" s="887"/>
      <c r="F1028" s="887"/>
      <c r="G1028" s="887"/>
      <c r="H1028" s="889"/>
      <c r="I1028" s="873"/>
      <c r="J1028" s="887"/>
      <c r="K1028" s="890"/>
      <c r="L1028" s="891"/>
      <c r="M1028" s="876"/>
    </row>
    <row r="1029" spans="1:13">
      <c r="A1029" s="611" t="s">
        <v>1457</v>
      </c>
      <c r="B1029" s="612" t="s">
        <v>985</v>
      </c>
      <c r="C1029" s="612"/>
      <c r="D1029" s="613"/>
      <c r="E1029" s="613"/>
      <c r="F1029" s="613"/>
      <c r="G1029" s="613"/>
      <c r="H1029" s="614">
        <v>105</v>
      </c>
      <c r="I1029" s="614"/>
      <c r="J1029" s="613"/>
      <c r="K1029" s="647">
        <v>1</v>
      </c>
      <c r="L1029" s="830"/>
      <c r="M1029" s="821">
        <f>ROUND(L1029*1.23,2)</f>
        <v>0</v>
      </c>
    </row>
    <row r="1030" spans="1:13">
      <c r="A1030" s="611" t="s">
        <v>1457</v>
      </c>
      <c r="B1030" s="612" t="s">
        <v>1468</v>
      </c>
      <c r="C1030" s="612"/>
      <c r="D1030" s="613"/>
      <c r="E1030" s="613"/>
      <c r="F1030" s="613"/>
      <c r="G1030" s="613"/>
      <c r="H1030" s="614" t="s">
        <v>1469</v>
      </c>
      <c r="I1030" s="614"/>
      <c r="J1030" s="613"/>
      <c r="K1030" s="647">
        <v>1</v>
      </c>
      <c r="L1030" s="830"/>
      <c r="M1030" s="821">
        <f t="shared" ref="M1030:M1062" si="87">ROUND(L1030*1.23,2)</f>
        <v>0</v>
      </c>
    </row>
    <row r="1031" spans="1:13">
      <c r="A1031" s="611" t="s">
        <v>1457</v>
      </c>
      <c r="B1031" s="612" t="s">
        <v>985</v>
      </c>
      <c r="C1031" s="612"/>
      <c r="D1031" s="613"/>
      <c r="E1031" s="613"/>
      <c r="F1031" s="613"/>
      <c r="G1031" s="613"/>
      <c r="H1031" s="614">
        <v>208</v>
      </c>
      <c r="I1031" s="614"/>
      <c r="J1031" s="613"/>
      <c r="K1031" s="647">
        <v>1</v>
      </c>
      <c r="L1031" s="830"/>
      <c r="M1031" s="821">
        <f t="shared" si="87"/>
        <v>0</v>
      </c>
    </row>
    <row r="1032" spans="1:13">
      <c r="A1032" s="611" t="s">
        <v>1457</v>
      </c>
      <c r="B1032" s="612" t="s">
        <v>1470</v>
      </c>
      <c r="C1032" s="612"/>
      <c r="D1032" s="613"/>
      <c r="E1032" s="613"/>
      <c r="F1032" s="613"/>
      <c r="G1032" s="613"/>
      <c r="H1032" s="614">
        <v>414</v>
      </c>
      <c r="I1032" s="614"/>
      <c r="J1032" s="613"/>
      <c r="K1032" s="647">
        <v>1</v>
      </c>
      <c r="L1032" s="830"/>
      <c r="M1032" s="821">
        <f t="shared" si="87"/>
        <v>0</v>
      </c>
    </row>
    <row r="1033" spans="1:13">
      <c r="A1033" s="611" t="s">
        <v>1457</v>
      </c>
      <c r="B1033" s="612" t="s">
        <v>1471</v>
      </c>
      <c r="C1033" s="612"/>
      <c r="D1033" s="613"/>
      <c r="E1033" s="613"/>
      <c r="F1033" s="613"/>
      <c r="G1033" s="613"/>
      <c r="H1033" s="614" t="s">
        <v>1472</v>
      </c>
      <c r="I1033" s="614"/>
      <c r="J1033" s="613"/>
      <c r="K1033" s="647">
        <v>1</v>
      </c>
      <c r="L1033" s="830"/>
      <c r="M1033" s="821">
        <f t="shared" si="87"/>
        <v>0</v>
      </c>
    </row>
    <row r="1034" spans="1:13">
      <c r="A1034" s="611" t="s">
        <v>1457</v>
      </c>
      <c r="B1034" s="612" t="s">
        <v>1473</v>
      </c>
      <c r="C1034" s="612"/>
      <c r="D1034" s="613"/>
      <c r="E1034" s="613"/>
      <c r="F1034" s="613"/>
      <c r="G1034" s="613"/>
      <c r="H1034" s="614" t="s">
        <v>1467</v>
      </c>
      <c r="I1034" s="614"/>
      <c r="J1034" s="613"/>
      <c r="K1034" s="647">
        <v>2</v>
      </c>
      <c r="L1034" s="830"/>
      <c r="M1034" s="821">
        <f t="shared" si="87"/>
        <v>0</v>
      </c>
    </row>
    <row r="1035" spans="1:13" ht="26">
      <c r="A1035" s="611" t="s">
        <v>1457</v>
      </c>
      <c r="B1035" s="612" t="s">
        <v>2435</v>
      </c>
      <c r="C1035" s="612"/>
      <c r="D1035" s="613"/>
      <c r="E1035" s="613"/>
      <c r="F1035" s="613"/>
      <c r="G1035" s="613"/>
      <c r="H1035" s="614" t="s">
        <v>2436</v>
      </c>
      <c r="I1035" s="614"/>
      <c r="J1035" s="613"/>
      <c r="K1035" s="647">
        <v>5</v>
      </c>
      <c r="L1035" s="830"/>
      <c r="M1035" s="821">
        <f t="shared" si="87"/>
        <v>0</v>
      </c>
    </row>
    <row r="1036" spans="1:13" ht="26">
      <c r="A1036" s="611" t="s">
        <v>1457</v>
      </c>
      <c r="B1036" s="612" t="s">
        <v>2437</v>
      </c>
      <c r="C1036" s="612"/>
      <c r="D1036" s="613"/>
      <c r="E1036" s="613"/>
      <c r="F1036" s="613"/>
      <c r="G1036" s="613"/>
      <c r="H1036" s="614" t="s">
        <v>2438</v>
      </c>
      <c r="I1036" s="614"/>
      <c r="J1036" s="613"/>
      <c r="K1036" s="647">
        <v>4</v>
      </c>
      <c r="L1036" s="830"/>
      <c r="M1036" s="821">
        <f t="shared" si="87"/>
        <v>0</v>
      </c>
    </row>
    <row r="1037" spans="1:13" ht="26">
      <c r="A1037" s="605" t="s">
        <v>1457</v>
      </c>
      <c r="B1037" s="606" t="s">
        <v>2439</v>
      </c>
      <c r="C1037" s="606"/>
      <c r="D1037" s="607"/>
      <c r="E1037" s="607"/>
      <c r="F1037" s="607"/>
      <c r="G1037" s="607"/>
      <c r="H1037" s="608" t="s">
        <v>2440</v>
      </c>
      <c r="I1037" s="608"/>
      <c r="J1037" s="607"/>
      <c r="K1037" s="616">
        <v>4</v>
      </c>
      <c r="L1037" s="832"/>
      <c r="M1037" s="821">
        <f t="shared" si="87"/>
        <v>0</v>
      </c>
    </row>
    <row r="1038" spans="1:13">
      <c r="A1038" s="975"/>
      <c r="B1038" s="752" t="s">
        <v>2441</v>
      </c>
      <c r="C1038" s="752"/>
      <c r="D1038" s="704"/>
      <c r="E1038" s="704"/>
      <c r="F1038" s="704"/>
      <c r="G1038" s="704"/>
      <c r="H1038" s="703" t="s">
        <v>2442</v>
      </c>
      <c r="I1038" s="703" t="s">
        <v>2443</v>
      </c>
      <c r="J1038" s="704"/>
      <c r="K1038" s="753"/>
      <c r="L1038" s="839"/>
      <c r="M1038" s="821">
        <f t="shared" si="87"/>
        <v>0</v>
      </c>
    </row>
    <row r="1039" spans="1:13">
      <c r="A1039" s="960" t="s">
        <v>1457</v>
      </c>
      <c r="B1039" s="723" t="s">
        <v>623</v>
      </c>
      <c r="C1039" s="723"/>
      <c r="D1039" s="716"/>
      <c r="E1039" s="716"/>
      <c r="F1039" s="716"/>
      <c r="G1039" s="716"/>
      <c r="H1039" s="754">
        <v>19</v>
      </c>
      <c r="I1039" s="716" t="s">
        <v>2444</v>
      </c>
      <c r="J1039" s="842"/>
      <c r="K1039" s="755">
        <v>1</v>
      </c>
      <c r="L1039" s="830"/>
      <c r="M1039" s="821">
        <f t="shared" si="87"/>
        <v>0</v>
      </c>
    </row>
    <row r="1040" spans="1:13">
      <c r="A1040" s="960" t="s">
        <v>1457</v>
      </c>
      <c r="B1040" s="723" t="s">
        <v>623</v>
      </c>
      <c r="C1040" s="723"/>
      <c r="D1040" s="716"/>
      <c r="E1040" s="716"/>
      <c r="F1040" s="716"/>
      <c r="G1040" s="716"/>
      <c r="H1040" s="754" t="s">
        <v>2445</v>
      </c>
      <c r="I1040" s="716" t="s">
        <v>2444</v>
      </c>
      <c r="J1040" s="842"/>
      <c r="K1040" s="755">
        <v>1</v>
      </c>
      <c r="L1040" s="830"/>
      <c r="M1040" s="821">
        <f t="shared" si="87"/>
        <v>0</v>
      </c>
    </row>
    <row r="1041" spans="1:13">
      <c r="A1041" s="778"/>
      <c r="B1041" s="940"/>
      <c r="C1041" s="940"/>
      <c r="D1041" s="941"/>
      <c r="E1041" s="941"/>
      <c r="F1041" s="941"/>
      <c r="G1041" s="941"/>
      <c r="H1041" s="942" t="s">
        <v>2446</v>
      </c>
      <c r="I1041" s="942"/>
      <c r="J1041" s="941"/>
      <c r="K1041" s="941"/>
      <c r="L1041" s="941"/>
      <c r="M1041" s="961"/>
    </row>
    <row r="1042" spans="1:13">
      <c r="A1042" s="960" t="s">
        <v>2447</v>
      </c>
      <c r="B1042" s="723" t="s">
        <v>2448</v>
      </c>
      <c r="C1042" s="723"/>
      <c r="D1042" s="716"/>
      <c r="E1042" s="716"/>
      <c r="F1042" s="716"/>
      <c r="G1042" s="716"/>
      <c r="H1042" s="754" t="s">
        <v>979</v>
      </c>
      <c r="I1042" s="716"/>
      <c r="J1042" s="842"/>
      <c r="K1042" s="755">
        <v>1</v>
      </c>
      <c r="L1042" s="833"/>
      <c r="M1042" s="821">
        <f t="shared" si="87"/>
        <v>0</v>
      </c>
    </row>
    <row r="1043" spans="1:13">
      <c r="A1043" s="960" t="s">
        <v>2447</v>
      </c>
      <c r="B1043" s="723" t="s">
        <v>2449</v>
      </c>
      <c r="C1043" s="723"/>
      <c r="D1043" s="716"/>
      <c r="E1043" s="716"/>
      <c r="F1043" s="716"/>
      <c r="G1043" s="716"/>
      <c r="H1043" s="754" t="s">
        <v>979</v>
      </c>
      <c r="I1043" s="716"/>
      <c r="J1043" s="842"/>
      <c r="K1043" s="755">
        <v>1</v>
      </c>
      <c r="L1043" s="835"/>
      <c r="M1043" s="821">
        <f t="shared" si="87"/>
        <v>0</v>
      </c>
    </row>
    <row r="1044" spans="1:13">
      <c r="A1044" s="960" t="s">
        <v>2447</v>
      </c>
      <c r="B1044" s="723" t="s">
        <v>2448</v>
      </c>
      <c r="C1044" s="723"/>
      <c r="D1044" s="716"/>
      <c r="E1044" s="716"/>
      <c r="F1044" s="716"/>
      <c r="G1044" s="716"/>
      <c r="H1044" s="754" t="s">
        <v>979</v>
      </c>
      <c r="I1044" s="716"/>
      <c r="J1044" s="842"/>
      <c r="K1044" s="755">
        <v>1</v>
      </c>
      <c r="L1044" s="835"/>
      <c r="M1044" s="821">
        <f t="shared" si="87"/>
        <v>0</v>
      </c>
    </row>
    <row r="1045" spans="1:13">
      <c r="A1045" s="960" t="s">
        <v>2447</v>
      </c>
      <c r="B1045" s="723" t="s">
        <v>2450</v>
      </c>
      <c r="C1045" s="723"/>
      <c r="D1045" s="716"/>
      <c r="E1045" s="716"/>
      <c r="F1045" s="716"/>
      <c r="G1045" s="716"/>
      <c r="H1045" s="754" t="s">
        <v>979</v>
      </c>
      <c r="I1045" s="716"/>
      <c r="J1045" s="842"/>
      <c r="K1045" s="755">
        <v>1</v>
      </c>
      <c r="L1045" s="835"/>
      <c r="M1045" s="821">
        <f t="shared" si="87"/>
        <v>0</v>
      </c>
    </row>
    <row r="1046" spans="1:13">
      <c r="A1046" s="960" t="s">
        <v>2447</v>
      </c>
      <c r="B1046" s="723" t="s">
        <v>2451</v>
      </c>
      <c r="C1046" s="723"/>
      <c r="D1046" s="716"/>
      <c r="E1046" s="716"/>
      <c r="F1046" s="716"/>
      <c r="G1046" s="716"/>
      <c r="H1046" s="754" t="s">
        <v>979</v>
      </c>
      <c r="I1046" s="716" t="s">
        <v>2452</v>
      </c>
      <c r="J1046" s="842"/>
      <c r="K1046" s="755">
        <v>1</v>
      </c>
      <c r="L1046" s="835"/>
      <c r="M1046" s="821">
        <f t="shared" si="87"/>
        <v>0</v>
      </c>
    </row>
    <row r="1047" spans="1:13">
      <c r="A1047" s="960" t="s">
        <v>2447</v>
      </c>
      <c r="B1047" s="723" t="s">
        <v>2453</v>
      </c>
      <c r="C1047" s="723"/>
      <c r="D1047" s="716"/>
      <c r="E1047" s="716"/>
      <c r="F1047" s="716"/>
      <c r="G1047" s="716"/>
      <c r="H1047" s="754" t="s">
        <v>979</v>
      </c>
      <c r="I1047" s="716" t="s">
        <v>2452</v>
      </c>
      <c r="J1047" s="842"/>
      <c r="K1047" s="755">
        <v>1</v>
      </c>
      <c r="L1047" s="835"/>
      <c r="M1047" s="821">
        <f t="shared" si="87"/>
        <v>0</v>
      </c>
    </row>
    <row r="1048" spans="1:13">
      <c r="A1048" s="960" t="s">
        <v>2447</v>
      </c>
      <c r="B1048" s="723" t="s">
        <v>2453</v>
      </c>
      <c r="C1048" s="723"/>
      <c r="D1048" s="716"/>
      <c r="E1048" s="716"/>
      <c r="F1048" s="716"/>
      <c r="G1048" s="716"/>
      <c r="H1048" s="754" t="s">
        <v>979</v>
      </c>
      <c r="I1048" s="716" t="s">
        <v>2452</v>
      </c>
      <c r="J1048" s="842"/>
      <c r="K1048" s="755">
        <v>1</v>
      </c>
      <c r="L1048" s="835"/>
      <c r="M1048" s="821">
        <f t="shared" si="87"/>
        <v>0</v>
      </c>
    </row>
    <row r="1049" spans="1:13">
      <c r="A1049" s="960" t="s">
        <v>2447</v>
      </c>
      <c r="B1049" s="723" t="s">
        <v>2454</v>
      </c>
      <c r="C1049" s="723"/>
      <c r="D1049" s="716"/>
      <c r="E1049" s="716"/>
      <c r="F1049" s="716"/>
      <c r="G1049" s="716"/>
      <c r="H1049" s="754" t="s">
        <v>979</v>
      </c>
      <c r="I1049" s="716" t="s">
        <v>2452</v>
      </c>
      <c r="J1049" s="842"/>
      <c r="K1049" s="755">
        <v>1</v>
      </c>
      <c r="L1049" s="835"/>
      <c r="M1049" s="821">
        <f t="shared" si="87"/>
        <v>0</v>
      </c>
    </row>
    <row r="1050" spans="1:13">
      <c r="A1050" s="976"/>
      <c r="B1050" s="910" t="s">
        <v>152</v>
      </c>
      <c r="C1050" s="910"/>
      <c r="D1050" s="931"/>
      <c r="E1050" s="931"/>
      <c r="F1050" s="931"/>
      <c r="G1050" s="931"/>
      <c r="H1050" s="932"/>
      <c r="I1050" s="931"/>
      <c r="J1050" s="933"/>
      <c r="K1050" s="913"/>
      <c r="L1050" s="934"/>
      <c r="M1050" s="935"/>
    </row>
    <row r="1051" spans="1:13">
      <c r="A1051" s="960" t="s">
        <v>2447</v>
      </c>
      <c r="B1051" s="723" t="s">
        <v>2455</v>
      </c>
      <c r="C1051" s="723"/>
      <c r="D1051" s="716"/>
      <c r="E1051" s="716"/>
      <c r="F1051" s="716"/>
      <c r="G1051" s="716"/>
      <c r="H1051" s="754" t="s">
        <v>2456</v>
      </c>
      <c r="I1051" s="716"/>
      <c r="J1051" s="842"/>
      <c r="K1051" s="755">
        <v>2</v>
      </c>
      <c r="L1051" s="835"/>
      <c r="M1051" s="821">
        <f t="shared" si="87"/>
        <v>0</v>
      </c>
    </row>
    <row r="1052" spans="1:13">
      <c r="A1052" s="960" t="s">
        <v>2447</v>
      </c>
      <c r="B1052" s="723" t="s">
        <v>2455</v>
      </c>
      <c r="C1052" s="723"/>
      <c r="D1052" s="716"/>
      <c r="E1052" s="716"/>
      <c r="F1052" s="716"/>
      <c r="G1052" s="716"/>
      <c r="H1052" s="754" t="s">
        <v>2457</v>
      </c>
      <c r="I1052" s="716"/>
      <c r="J1052" s="842"/>
      <c r="K1052" s="755">
        <v>2</v>
      </c>
      <c r="L1052" s="835"/>
      <c r="M1052" s="821">
        <f t="shared" si="87"/>
        <v>0</v>
      </c>
    </row>
    <row r="1053" spans="1:13">
      <c r="A1053" s="960" t="s">
        <v>2447</v>
      </c>
      <c r="B1053" s="723" t="s">
        <v>2455</v>
      </c>
      <c r="C1053" s="723"/>
      <c r="D1053" s="716"/>
      <c r="E1053" s="716"/>
      <c r="F1053" s="716"/>
      <c r="G1053" s="716"/>
      <c r="H1053" s="754" t="s">
        <v>2458</v>
      </c>
      <c r="I1053" s="716"/>
      <c r="J1053" s="842"/>
      <c r="K1053" s="755">
        <v>2</v>
      </c>
      <c r="L1053" s="835"/>
      <c r="M1053" s="821">
        <f t="shared" si="87"/>
        <v>0</v>
      </c>
    </row>
    <row r="1054" spans="1:13" ht="26">
      <c r="A1054" s="960" t="s">
        <v>2447</v>
      </c>
      <c r="B1054" s="723" t="s">
        <v>2459</v>
      </c>
      <c r="C1054" s="723"/>
      <c r="D1054" s="716"/>
      <c r="E1054" s="716"/>
      <c r="F1054" s="716"/>
      <c r="G1054" s="716"/>
      <c r="H1054" s="754" t="s">
        <v>2460</v>
      </c>
      <c r="I1054" s="716"/>
      <c r="J1054" s="842"/>
      <c r="K1054" s="755">
        <v>14</v>
      </c>
      <c r="L1054" s="835"/>
      <c r="M1054" s="821">
        <f t="shared" si="87"/>
        <v>0</v>
      </c>
    </row>
    <row r="1055" spans="1:13" ht="26">
      <c r="A1055" s="960" t="s">
        <v>2447</v>
      </c>
      <c r="B1055" s="723" t="s">
        <v>2459</v>
      </c>
      <c r="C1055" s="723"/>
      <c r="D1055" s="716"/>
      <c r="E1055" s="716"/>
      <c r="F1055" s="716"/>
      <c r="G1055" s="716"/>
      <c r="H1055" s="754" t="s">
        <v>2461</v>
      </c>
      <c r="I1055" s="716"/>
      <c r="J1055" s="842"/>
      <c r="K1055" s="755">
        <v>16</v>
      </c>
      <c r="L1055" s="835"/>
      <c r="M1055" s="821">
        <f t="shared" si="87"/>
        <v>0</v>
      </c>
    </row>
    <row r="1056" spans="1:13" ht="26">
      <c r="A1056" s="960" t="s">
        <v>2447</v>
      </c>
      <c r="B1056" s="723" t="s">
        <v>2459</v>
      </c>
      <c r="C1056" s="723"/>
      <c r="D1056" s="716"/>
      <c r="E1056" s="716"/>
      <c r="F1056" s="716"/>
      <c r="G1056" s="716"/>
      <c r="H1056" s="754" t="s">
        <v>2462</v>
      </c>
      <c r="I1056" s="716"/>
      <c r="J1056" s="842"/>
      <c r="K1056" s="755">
        <v>24</v>
      </c>
      <c r="L1056" s="835"/>
      <c r="M1056" s="821">
        <f t="shared" si="87"/>
        <v>0</v>
      </c>
    </row>
    <row r="1057" spans="1:13" ht="26">
      <c r="A1057" s="960" t="s">
        <v>2447</v>
      </c>
      <c r="B1057" s="723" t="s">
        <v>2463</v>
      </c>
      <c r="C1057" s="723"/>
      <c r="D1057" s="716"/>
      <c r="E1057" s="716"/>
      <c r="F1057" s="716"/>
      <c r="G1057" s="716"/>
      <c r="H1057" s="754" t="s">
        <v>2464</v>
      </c>
      <c r="I1057" s="716"/>
      <c r="J1057" s="842"/>
      <c r="K1057" s="755">
        <v>15</v>
      </c>
      <c r="L1057" s="835"/>
      <c r="M1057" s="821">
        <f t="shared" si="87"/>
        <v>0</v>
      </c>
    </row>
    <row r="1058" spans="1:13" ht="26">
      <c r="A1058" s="960" t="s">
        <v>2447</v>
      </c>
      <c r="B1058" s="723" t="s">
        <v>2459</v>
      </c>
      <c r="C1058" s="723"/>
      <c r="D1058" s="716"/>
      <c r="E1058" s="716"/>
      <c r="F1058" s="716"/>
      <c r="G1058" s="716"/>
      <c r="H1058" s="754" t="s">
        <v>2465</v>
      </c>
      <c r="I1058" s="716"/>
      <c r="J1058" s="842"/>
      <c r="K1058" s="755">
        <v>19</v>
      </c>
      <c r="L1058" s="835"/>
      <c r="M1058" s="821">
        <f t="shared" si="87"/>
        <v>0</v>
      </c>
    </row>
    <row r="1059" spans="1:13" ht="26">
      <c r="A1059" s="960" t="s">
        <v>2447</v>
      </c>
      <c r="B1059" s="723" t="s">
        <v>2459</v>
      </c>
      <c r="C1059" s="723"/>
      <c r="D1059" s="716"/>
      <c r="E1059" s="716"/>
      <c r="F1059" s="716"/>
      <c r="G1059" s="716"/>
      <c r="H1059" s="754" t="s">
        <v>2466</v>
      </c>
      <c r="I1059" s="716"/>
      <c r="J1059" s="842"/>
      <c r="K1059" s="755">
        <v>15</v>
      </c>
      <c r="L1059" s="835"/>
      <c r="M1059" s="821">
        <f t="shared" si="87"/>
        <v>0</v>
      </c>
    </row>
    <row r="1060" spans="1:13">
      <c r="A1060" s="960"/>
      <c r="B1060" s="756" t="s">
        <v>2467</v>
      </c>
      <c r="C1060" s="756"/>
      <c r="D1060" s="716"/>
      <c r="E1060" s="716"/>
      <c r="F1060" s="716"/>
      <c r="G1060" s="716"/>
      <c r="H1060" s="754"/>
      <c r="I1060" s="716"/>
      <c r="J1060" s="842"/>
      <c r="K1060" s="755"/>
      <c r="L1060" s="835"/>
      <c r="M1060" s="821">
        <f t="shared" si="87"/>
        <v>0</v>
      </c>
    </row>
    <row r="1061" spans="1:13">
      <c r="A1061" s="960" t="s">
        <v>2447</v>
      </c>
      <c r="B1061" s="723" t="s">
        <v>2468</v>
      </c>
      <c r="C1061" s="723"/>
      <c r="D1061" s="716"/>
      <c r="E1061" s="716"/>
      <c r="F1061" s="716"/>
      <c r="G1061" s="716"/>
      <c r="H1061" s="754" t="s">
        <v>2469</v>
      </c>
      <c r="I1061" s="716"/>
      <c r="J1061" s="842"/>
      <c r="K1061" s="755">
        <v>16</v>
      </c>
      <c r="L1061" s="835"/>
      <c r="M1061" s="821">
        <f t="shared" si="87"/>
        <v>0</v>
      </c>
    </row>
    <row r="1062" spans="1:13">
      <c r="A1062" s="960" t="s">
        <v>2447</v>
      </c>
      <c r="B1062" s="723" t="s">
        <v>2470</v>
      </c>
      <c r="C1062" s="723"/>
      <c r="D1062" s="716"/>
      <c r="E1062" s="716"/>
      <c r="F1062" s="716"/>
      <c r="G1062" s="716"/>
      <c r="H1062" s="754" t="s">
        <v>126</v>
      </c>
      <c r="I1062" s="716"/>
      <c r="J1062" s="842"/>
      <c r="K1062" s="755">
        <v>18</v>
      </c>
      <c r="L1062" s="835"/>
      <c r="M1062" s="821">
        <f t="shared" si="87"/>
        <v>0</v>
      </c>
    </row>
    <row r="1063" spans="1:13" ht="13.5" thickBot="1">
      <c r="A1063" s="778"/>
      <c r="B1063" s="940"/>
      <c r="C1063" s="940"/>
      <c r="D1063" s="941"/>
      <c r="E1063" s="941"/>
      <c r="F1063" s="941"/>
      <c r="G1063" s="941"/>
      <c r="H1063" s="942" t="s">
        <v>2471</v>
      </c>
      <c r="I1063" s="942"/>
      <c r="J1063" s="941"/>
      <c r="K1063" s="941"/>
      <c r="L1063" s="941"/>
      <c r="M1063" s="961"/>
    </row>
    <row r="1064" spans="1:13">
      <c r="A1064" s="685" t="s">
        <v>1479</v>
      </c>
      <c r="B1064" s="658" t="s">
        <v>1480</v>
      </c>
      <c r="C1064" s="658"/>
      <c r="D1064" s="657">
        <v>2011</v>
      </c>
      <c r="E1064" s="657"/>
      <c r="F1064" s="657"/>
      <c r="G1064" s="657"/>
      <c r="H1064" s="683" t="s">
        <v>1481</v>
      </c>
      <c r="I1064" s="683" t="s">
        <v>56</v>
      </c>
      <c r="J1064" s="657" t="s">
        <v>43</v>
      </c>
      <c r="K1064" s="668">
        <v>1</v>
      </c>
      <c r="L1064" s="1142"/>
      <c r="M1064" s="1139">
        <f>ROUND(L1064*1.23,2)</f>
        <v>0</v>
      </c>
    </row>
    <row r="1065" spans="1:13">
      <c r="A1065" s="601"/>
      <c r="B1065" s="602" t="s">
        <v>1483</v>
      </c>
      <c r="C1065" s="602"/>
      <c r="D1065" s="603"/>
      <c r="E1065" s="603"/>
      <c r="F1065" s="603"/>
      <c r="G1065" s="603"/>
      <c r="H1065" s="604" t="s">
        <v>1484</v>
      </c>
      <c r="I1065" s="604" t="s">
        <v>818</v>
      </c>
      <c r="J1065" s="603"/>
      <c r="K1065" s="620"/>
      <c r="L1065" s="1143"/>
      <c r="M1065" s="1141"/>
    </row>
    <row r="1066" spans="1:13">
      <c r="A1066" s="605" t="s">
        <v>1479</v>
      </c>
      <c r="B1066" s="606" t="s">
        <v>1485</v>
      </c>
      <c r="C1066" s="606"/>
      <c r="D1066" s="607">
        <v>2011</v>
      </c>
      <c r="E1066" s="607"/>
      <c r="F1066" s="607"/>
      <c r="G1066" s="607"/>
      <c r="H1066" s="608" t="s">
        <v>1481</v>
      </c>
      <c r="I1066" s="608" t="s">
        <v>56</v>
      </c>
      <c r="J1066" s="607" t="s">
        <v>43</v>
      </c>
      <c r="K1066" s="616">
        <v>1</v>
      </c>
      <c r="L1066" s="1142"/>
      <c r="M1066" s="1139">
        <f>ROUND(L1066*1.23,2)</f>
        <v>0</v>
      </c>
    </row>
    <row r="1067" spans="1:13">
      <c r="A1067" s="609"/>
      <c r="B1067" s="610" t="s">
        <v>1486</v>
      </c>
      <c r="C1067" s="610"/>
      <c r="D1067" s="599"/>
      <c r="E1067" s="599"/>
      <c r="F1067" s="599"/>
      <c r="G1067" s="599"/>
      <c r="H1067" s="600" t="s">
        <v>1487</v>
      </c>
      <c r="I1067" s="600"/>
      <c r="J1067" s="599"/>
      <c r="K1067" s="618"/>
      <c r="L1067" s="1143"/>
      <c r="M1067" s="1141"/>
    </row>
    <row r="1068" spans="1:13">
      <c r="A1068" s="605" t="s">
        <v>1479</v>
      </c>
      <c r="B1068" s="606" t="s">
        <v>1488</v>
      </c>
      <c r="C1068" s="606"/>
      <c r="D1068" s="607">
        <v>2011</v>
      </c>
      <c r="E1068" s="607"/>
      <c r="F1068" s="607"/>
      <c r="G1068" s="607"/>
      <c r="H1068" s="608" t="s">
        <v>1481</v>
      </c>
      <c r="I1068" s="608" t="s">
        <v>1062</v>
      </c>
      <c r="J1068" s="607" t="s">
        <v>43</v>
      </c>
      <c r="K1068" s="616">
        <v>1</v>
      </c>
      <c r="L1068" s="1142"/>
      <c r="M1068" s="1139">
        <f>ROUND(L1068*1.23,2)</f>
        <v>0</v>
      </c>
    </row>
    <row r="1069" spans="1:13" ht="26">
      <c r="A1069" s="609"/>
      <c r="B1069" s="610" t="s">
        <v>1489</v>
      </c>
      <c r="C1069" s="610"/>
      <c r="D1069" s="599"/>
      <c r="E1069" s="599"/>
      <c r="F1069" s="599"/>
      <c r="G1069" s="599"/>
      <c r="H1069" s="600" t="s">
        <v>2472</v>
      </c>
      <c r="I1069" s="600"/>
      <c r="J1069" s="599"/>
      <c r="K1069" s="618"/>
      <c r="L1069" s="1144"/>
      <c r="M1069" s="1141"/>
    </row>
    <row r="1070" spans="1:13">
      <c r="A1070" s="893"/>
      <c r="B1070" s="871" t="s">
        <v>152</v>
      </c>
      <c r="C1070" s="871"/>
      <c r="D1070" s="887"/>
      <c r="E1070" s="887"/>
      <c r="F1070" s="887"/>
      <c r="G1070" s="887"/>
      <c r="H1070" s="889"/>
      <c r="I1070" s="900"/>
      <c r="J1070" s="870"/>
      <c r="K1070" s="874"/>
      <c r="L1070" s="891"/>
      <c r="M1070" s="876"/>
    </row>
    <row r="1071" spans="1:13">
      <c r="A1071" s="601" t="s">
        <v>1479</v>
      </c>
      <c r="B1071" s="602" t="s">
        <v>1240</v>
      </c>
      <c r="C1071" s="602"/>
      <c r="D1071" s="603"/>
      <c r="E1071" s="603"/>
      <c r="F1071" s="603"/>
      <c r="G1071" s="603"/>
      <c r="H1071" s="604" t="s">
        <v>1492</v>
      </c>
      <c r="I1071" s="604"/>
      <c r="J1071" s="603"/>
      <c r="K1071" s="620">
        <v>1</v>
      </c>
      <c r="L1071" s="830"/>
      <c r="M1071" s="821">
        <f t="shared" ref="M1071:M1134" si="88">ROUND(L1071*1.23,2)</f>
        <v>0</v>
      </c>
    </row>
    <row r="1072" spans="1:13">
      <c r="A1072" s="611" t="s">
        <v>1479</v>
      </c>
      <c r="B1072" s="612" t="s">
        <v>1493</v>
      </c>
      <c r="C1072" s="612"/>
      <c r="D1072" s="613"/>
      <c r="E1072" s="613"/>
      <c r="F1072" s="613"/>
      <c r="G1072" s="613"/>
      <c r="H1072" s="614">
        <v>109</v>
      </c>
      <c r="I1072" s="614"/>
      <c r="J1072" s="613"/>
      <c r="K1072" s="647">
        <v>1</v>
      </c>
      <c r="L1072" s="830"/>
      <c r="M1072" s="821">
        <f t="shared" si="88"/>
        <v>0</v>
      </c>
    </row>
    <row r="1073" spans="1:13">
      <c r="A1073" s="611" t="s">
        <v>1479</v>
      </c>
      <c r="B1073" s="612" t="s">
        <v>1493</v>
      </c>
      <c r="C1073" s="612"/>
      <c r="D1073" s="613"/>
      <c r="E1073" s="613"/>
      <c r="F1073" s="613"/>
      <c r="G1073" s="613"/>
      <c r="H1073" s="614">
        <v>104</v>
      </c>
      <c r="I1073" s="614"/>
      <c r="J1073" s="613"/>
      <c r="K1073" s="647">
        <v>1</v>
      </c>
      <c r="L1073" s="830"/>
      <c r="M1073" s="821">
        <f t="shared" si="88"/>
        <v>0</v>
      </c>
    </row>
    <row r="1074" spans="1:13">
      <c r="A1074" s="611" t="s">
        <v>1479</v>
      </c>
      <c r="B1074" s="612" t="s">
        <v>1493</v>
      </c>
      <c r="C1074" s="612"/>
      <c r="D1074" s="613"/>
      <c r="E1074" s="613"/>
      <c r="F1074" s="613"/>
      <c r="G1074" s="613"/>
      <c r="H1074" s="614">
        <v>110</v>
      </c>
      <c r="I1074" s="614"/>
      <c r="J1074" s="613"/>
      <c r="K1074" s="647">
        <v>1</v>
      </c>
      <c r="L1074" s="830"/>
      <c r="M1074" s="821">
        <f t="shared" si="88"/>
        <v>0</v>
      </c>
    </row>
    <row r="1075" spans="1:13">
      <c r="A1075" s="611" t="s">
        <v>1479</v>
      </c>
      <c r="B1075" s="612" t="s">
        <v>1493</v>
      </c>
      <c r="C1075" s="612"/>
      <c r="D1075" s="613"/>
      <c r="E1075" s="613"/>
      <c r="F1075" s="613"/>
      <c r="G1075" s="613"/>
      <c r="H1075" s="614">
        <v>126</v>
      </c>
      <c r="I1075" s="614"/>
      <c r="J1075" s="613"/>
      <c r="K1075" s="647">
        <v>1</v>
      </c>
      <c r="L1075" s="830"/>
      <c r="M1075" s="821">
        <f t="shared" si="88"/>
        <v>0</v>
      </c>
    </row>
    <row r="1076" spans="1:13">
      <c r="A1076" s="611" t="s">
        <v>1479</v>
      </c>
      <c r="B1076" s="612" t="s">
        <v>1493</v>
      </c>
      <c r="C1076" s="612"/>
      <c r="D1076" s="613"/>
      <c r="E1076" s="613"/>
      <c r="F1076" s="613"/>
      <c r="G1076" s="613"/>
      <c r="H1076" s="614">
        <v>114</v>
      </c>
      <c r="I1076" s="614"/>
      <c r="J1076" s="613"/>
      <c r="K1076" s="647">
        <v>1</v>
      </c>
      <c r="L1076" s="830"/>
      <c r="M1076" s="821">
        <f t="shared" si="88"/>
        <v>0</v>
      </c>
    </row>
    <row r="1077" spans="1:13">
      <c r="A1077" s="611" t="s">
        <v>1479</v>
      </c>
      <c r="B1077" s="612" t="s">
        <v>1493</v>
      </c>
      <c r="C1077" s="612"/>
      <c r="D1077" s="613"/>
      <c r="E1077" s="613"/>
      <c r="F1077" s="613"/>
      <c r="G1077" s="613"/>
      <c r="H1077" s="614">
        <v>112</v>
      </c>
      <c r="I1077" s="614"/>
      <c r="J1077" s="613"/>
      <c r="K1077" s="647">
        <v>1</v>
      </c>
      <c r="L1077" s="830"/>
      <c r="M1077" s="821">
        <f t="shared" si="88"/>
        <v>0</v>
      </c>
    </row>
    <row r="1078" spans="1:13">
      <c r="A1078" s="611" t="s">
        <v>1479</v>
      </c>
      <c r="B1078" s="612" t="s">
        <v>1493</v>
      </c>
      <c r="C1078" s="612"/>
      <c r="D1078" s="613"/>
      <c r="E1078" s="613"/>
      <c r="F1078" s="613"/>
      <c r="G1078" s="613"/>
      <c r="H1078" s="614">
        <v>116</v>
      </c>
      <c r="I1078" s="614"/>
      <c r="J1078" s="613"/>
      <c r="K1078" s="647">
        <v>1</v>
      </c>
      <c r="L1078" s="830"/>
      <c r="M1078" s="821">
        <f t="shared" si="88"/>
        <v>0</v>
      </c>
    </row>
    <row r="1079" spans="1:13">
      <c r="A1079" s="611" t="s">
        <v>1479</v>
      </c>
      <c r="B1079" s="612" t="s">
        <v>1493</v>
      </c>
      <c r="C1079" s="612"/>
      <c r="D1079" s="613"/>
      <c r="E1079" s="613"/>
      <c r="F1079" s="613"/>
      <c r="G1079" s="613"/>
      <c r="H1079" s="614">
        <v>115</v>
      </c>
      <c r="I1079" s="614"/>
      <c r="J1079" s="613"/>
      <c r="K1079" s="647">
        <v>1</v>
      </c>
      <c r="L1079" s="830"/>
      <c r="M1079" s="821">
        <f t="shared" si="88"/>
        <v>0</v>
      </c>
    </row>
    <row r="1080" spans="1:13">
      <c r="A1080" s="611" t="s">
        <v>1479</v>
      </c>
      <c r="B1080" s="612" t="s">
        <v>1493</v>
      </c>
      <c r="C1080" s="612"/>
      <c r="D1080" s="613"/>
      <c r="E1080" s="613"/>
      <c r="F1080" s="613"/>
      <c r="G1080" s="613"/>
      <c r="H1080" s="614">
        <v>6</v>
      </c>
      <c r="I1080" s="614"/>
      <c r="J1080" s="613"/>
      <c r="K1080" s="647">
        <v>1</v>
      </c>
      <c r="L1080" s="830"/>
      <c r="M1080" s="821">
        <f t="shared" si="88"/>
        <v>0</v>
      </c>
    </row>
    <row r="1081" spans="1:13">
      <c r="A1081" s="611" t="s">
        <v>1479</v>
      </c>
      <c r="B1081" s="612" t="s">
        <v>1494</v>
      </c>
      <c r="C1081" s="612"/>
      <c r="D1081" s="613"/>
      <c r="E1081" s="613"/>
      <c r="F1081" s="613"/>
      <c r="G1081" s="613"/>
      <c r="H1081" s="614">
        <v>101</v>
      </c>
      <c r="I1081" s="614"/>
      <c r="J1081" s="613"/>
      <c r="K1081" s="647">
        <v>4</v>
      </c>
      <c r="L1081" s="830"/>
      <c r="M1081" s="821">
        <f t="shared" si="88"/>
        <v>0</v>
      </c>
    </row>
    <row r="1082" spans="1:13">
      <c r="A1082" s="611" t="s">
        <v>1479</v>
      </c>
      <c r="B1082" s="612" t="s">
        <v>1493</v>
      </c>
      <c r="C1082" s="612"/>
      <c r="D1082" s="613"/>
      <c r="E1082" s="613"/>
      <c r="F1082" s="613"/>
      <c r="G1082" s="613"/>
      <c r="H1082" s="614">
        <v>111</v>
      </c>
      <c r="I1082" s="614"/>
      <c r="J1082" s="613"/>
      <c r="K1082" s="647">
        <v>1</v>
      </c>
      <c r="L1082" s="830"/>
      <c r="M1082" s="821">
        <f t="shared" si="88"/>
        <v>0</v>
      </c>
    </row>
    <row r="1083" spans="1:13">
      <c r="A1083" s="611" t="s">
        <v>1479</v>
      </c>
      <c r="B1083" s="612" t="s">
        <v>1493</v>
      </c>
      <c r="C1083" s="612"/>
      <c r="D1083" s="613"/>
      <c r="E1083" s="613"/>
      <c r="F1083" s="613"/>
      <c r="G1083" s="613"/>
      <c r="H1083" s="614">
        <v>103</v>
      </c>
      <c r="I1083" s="614"/>
      <c r="J1083" s="613"/>
      <c r="K1083" s="647">
        <v>1</v>
      </c>
      <c r="L1083" s="830"/>
      <c r="M1083" s="821">
        <f t="shared" si="88"/>
        <v>0</v>
      </c>
    </row>
    <row r="1084" spans="1:13">
      <c r="A1084" s="611" t="s">
        <v>1479</v>
      </c>
      <c r="B1084" s="612" t="s">
        <v>1494</v>
      </c>
      <c r="C1084" s="612"/>
      <c r="D1084" s="613"/>
      <c r="E1084" s="613"/>
      <c r="F1084" s="613"/>
      <c r="G1084" s="613"/>
      <c r="H1084" s="614">
        <v>118</v>
      </c>
      <c r="I1084" s="614"/>
      <c r="J1084" s="613"/>
      <c r="K1084" s="647">
        <v>3</v>
      </c>
      <c r="L1084" s="830"/>
      <c r="M1084" s="821">
        <f t="shared" si="88"/>
        <v>0</v>
      </c>
    </row>
    <row r="1085" spans="1:13">
      <c r="A1085" s="611" t="s">
        <v>1479</v>
      </c>
      <c r="B1085" s="612" t="s">
        <v>1494</v>
      </c>
      <c r="C1085" s="612"/>
      <c r="D1085" s="613"/>
      <c r="E1085" s="613"/>
      <c r="F1085" s="613"/>
      <c r="G1085" s="613"/>
      <c r="H1085" s="614">
        <v>119</v>
      </c>
      <c r="I1085" s="614"/>
      <c r="J1085" s="613"/>
      <c r="K1085" s="647">
        <v>1</v>
      </c>
      <c r="L1085" s="830"/>
      <c r="M1085" s="821">
        <f t="shared" si="88"/>
        <v>0</v>
      </c>
    </row>
    <row r="1086" spans="1:13">
      <c r="A1086" s="611" t="s">
        <v>1479</v>
      </c>
      <c r="B1086" s="612" t="s">
        <v>1493</v>
      </c>
      <c r="C1086" s="612"/>
      <c r="D1086" s="613"/>
      <c r="E1086" s="613"/>
      <c r="F1086" s="613"/>
      <c r="G1086" s="613"/>
      <c r="H1086" s="614">
        <v>117</v>
      </c>
      <c r="I1086" s="614"/>
      <c r="J1086" s="613"/>
      <c r="K1086" s="647">
        <v>1</v>
      </c>
      <c r="L1086" s="830"/>
      <c r="M1086" s="821">
        <f t="shared" si="88"/>
        <v>0</v>
      </c>
    </row>
    <row r="1087" spans="1:13">
      <c r="A1087" s="611" t="s">
        <v>1479</v>
      </c>
      <c r="B1087" s="612" t="s">
        <v>1494</v>
      </c>
      <c r="C1087" s="612"/>
      <c r="D1087" s="613"/>
      <c r="E1087" s="613"/>
      <c r="F1087" s="613"/>
      <c r="G1087" s="613"/>
      <c r="H1087" s="614">
        <v>16</v>
      </c>
      <c r="I1087" s="614"/>
      <c r="J1087" s="613"/>
      <c r="K1087" s="647">
        <v>1</v>
      </c>
      <c r="L1087" s="830"/>
      <c r="M1087" s="821">
        <f t="shared" si="88"/>
        <v>0</v>
      </c>
    </row>
    <row r="1088" spans="1:13">
      <c r="A1088" s="611" t="s">
        <v>1479</v>
      </c>
      <c r="B1088" s="612" t="s">
        <v>1494</v>
      </c>
      <c r="C1088" s="612"/>
      <c r="D1088" s="613"/>
      <c r="E1088" s="613"/>
      <c r="F1088" s="613"/>
      <c r="G1088" s="613"/>
      <c r="H1088" s="614">
        <v>120</v>
      </c>
      <c r="I1088" s="614"/>
      <c r="J1088" s="613"/>
      <c r="K1088" s="647">
        <v>1</v>
      </c>
      <c r="L1088" s="830"/>
      <c r="M1088" s="821">
        <f t="shared" si="88"/>
        <v>0</v>
      </c>
    </row>
    <row r="1089" spans="1:13">
      <c r="A1089" s="611" t="s">
        <v>1479</v>
      </c>
      <c r="B1089" s="612" t="s">
        <v>1494</v>
      </c>
      <c r="C1089" s="612"/>
      <c r="D1089" s="613"/>
      <c r="E1089" s="613"/>
      <c r="F1089" s="613"/>
      <c r="G1089" s="613"/>
      <c r="H1089" s="614">
        <v>18</v>
      </c>
      <c r="I1089" s="614"/>
      <c r="J1089" s="613"/>
      <c r="K1089" s="647">
        <v>1</v>
      </c>
      <c r="L1089" s="830"/>
      <c r="M1089" s="821">
        <f t="shared" si="88"/>
        <v>0</v>
      </c>
    </row>
    <row r="1090" spans="1:13">
      <c r="A1090" s="611" t="s">
        <v>1479</v>
      </c>
      <c r="B1090" s="612" t="s">
        <v>1494</v>
      </c>
      <c r="C1090" s="612"/>
      <c r="D1090" s="613"/>
      <c r="E1090" s="613"/>
      <c r="F1090" s="613"/>
      <c r="G1090" s="613"/>
      <c r="H1090" s="614">
        <v>17</v>
      </c>
      <c r="I1090" s="614"/>
      <c r="J1090" s="613"/>
      <c r="K1090" s="647">
        <v>1</v>
      </c>
      <c r="L1090" s="830"/>
      <c r="M1090" s="821">
        <f t="shared" si="88"/>
        <v>0</v>
      </c>
    </row>
    <row r="1091" spans="1:13">
      <c r="A1091" s="611" t="s">
        <v>1479</v>
      </c>
      <c r="B1091" s="612" t="s">
        <v>1494</v>
      </c>
      <c r="C1091" s="612"/>
      <c r="D1091" s="613"/>
      <c r="E1091" s="613"/>
      <c r="F1091" s="613"/>
      <c r="G1091" s="613"/>
      <c r="H1091" s="614">
        <v>121</v>
      </c>
      <c r="I1091" s="614"/>
      <c r="J1091" s="613"/>
      <c r="K1091" s="647">
        <v>1</v>
      </c>
      <c r="L1091" s="830"/>
      <c r="M1091" s="821">
        <f t="shared" si="88"/>
        <v>0</v>
      </c>
    </row>
    <row r="1092" spans="1:13">
      <c r="A1092" s="611" t="s">
        <v>1479</v>
      </c>
      <c r="B1092" s="612" t="s">
        <v>1495</v>
      </c>
      <c r="C1092" s="612"/>
      <c r="D1092" s="613"/>
      <c r="E1092" s="613"/>
      <c r="F1092" s="613"/>
      <c r="G1092" s="613"/>
      <c r="H1092" s="614">
        <v>122</v>
      </c>
      <c r="I1092" s="614"/>
      <c r="J1092" s="613"/>
      <c r="K1092" s="647">
        <v>1</v>
      </c>
      <c r="L1092" s="830"/>
      <c r="M1092" s="821">
        <f t="shared" si="88"/>
        <v>0</v>
      </c>
    </row>
    <row r="1093" spans="1:13">
      <c r="A1093" s="611" t="s">
        <v>1479</v>
      </c>
      <c r="B1093" s="612" t="s">
        <v>1496</v>
      </c>
      <c r="C1093" s="612"/>
      <c r="D1093" s="613"/>
      <c r="E1093" s="613"/>
      <c r="F1093" s="613"/>
      <c r="G1093" s="613"/>
      <c r="H1093" s="614">
        <v>22</v>
      </c>
      <c r="I1093" s="614"/>
      <c r="J1093" s="613"/>
      <c r="K1093" s="647">
        <v>4</v>
      </c>
      <c r="L1093" s="830"/>
      <c r="M1093" s="821">
        <f t="shared" si="88"/>
        <v>0</v>
      </c>
    </row>
    <row r="1094" spans="1:13">
      <c r="A1094" s="611" t="s">
        <v>1479</v>
      </c>
      <c r="B1094" s="612" t="s">
        <v>1496</v>
      </c>
      <c r="C1094" s="612"/>
      <c r="D1094" s="613"/>
      <c r="E1094" s="613"/>
      <c r="F1094" s="613"/>
      <c r="G1094" s="613"/>
      <c r="H1094" s="614">
        <v>11</v>
      </c>
      <c r="I1094" s="614"/>
      <c r="J1094" s="613"/>
      <c r="K1094" s="647">
        <v>1</v>
      </c>
      <c r="L1094" s="830"/>
      <c r="M1094" s="821">
        <f t="shared" si="88"/>
        <v>0</v>
      </c>
    </row>
    <row r="1095" spans="1:13">
      <c r="A1095" s="611" t="s">
        <v>1479</v>
      </c>
      <c r="B1095" s="612" t="s">
        <v>1495</v>
      </c>
      <c r="C1095" s="612"/>
      <c r="D1095" s="613"/>
      <c r="E1095" s="613"/>
      <c r="F1095" s="613"/>
      <c r="G1095" s="613"/>
      <c r="H1095" s="614">
        <v>10</v>
      </c>
      <c r="I1095" s="614"/>
      <c r="J1095" s="613"/>
      <c r="K1095" s="647">
        <v>1</v>
      </c>
      <c r="L1095" s="830"/>
      <c r="M1095" s="821">
        <f t="shared" si="88"/>
        <v>0</v>
      </c>
    </row>
    <row r="1096" spans="1:13">
      <c r="A1096" s="611" t="s">
        <v>1479</v>
      </c>
      <c r="B1096" s="612" t="s">
        <v>1495</v>
      </c>
      <c r="C1096" s="612"/>
      <c r="D1096" s="613"/>
      <c r="E1096" s="613"/>
      <c r="F1096" s="613"/>
      <c r="G1096" s="613"/>
      <c r="H1096" s="614">
        <v>14</v>
      </c>
      <c r="I1096" s="614"/>
      <c r="J1096" s="613"/>
      <c r="K1096" s="647">
        <v>1</v>
      </c>
      <c r="L1096" s="830"/>
      <c r="M1096" s="821">
        <f t="shared" si="88"/>
        <v>0</v>
      </c>
    </row>
    <row r="1097" spans="1:13">
      <c r="A1097" s="611" t="s">
        <v>1479</v>
      </c>
      <c r="B1097" s="612" t="s">
        <v>1495</v>
      </c>
      <c r="C1097" s="612"/>
      <c r="D1097" s="613"/>
      <c r="E1097" s="613"/>
      <c r="F1097" s="613"/>
      <c r="G1097" s="613"/>
      <c r="H1097" s="614">
        <v>20</v>
      </c>
      <c r="I1097" s="614"/>
      <c r="J1097" s="613"/>
      <c r="K1097" s="647">
        <v>1</v>
      </c>
      <c r="L1097" s="830"/>
      <c r="M1097" s="821">
        <f t="shared" si="88"/>
        <v>0</v>
      </c>
    </row>
    <row r="1098" spans="1:13">
      <c r="A1098" s="611" t="s">
        <v>1479</v>
      </c>
      <c r="B1098" s="612" t="s">
        <v>1495</v>
      </c>
      <c r="C1098" s="612"/>
      <c r="D1098" s="613"/>
      <c r="E1098" s="613"/>
      <c r="F1098" s="613"/>
      <c r="G1098" s="613"/>
      <c r="H1098" s="614">
        <v>123</v>
      </c>
      <c r="I1098" s="614"/>
      <c r="J1098" s="613"/>
      <c r="K1098" s="647">
        <v>1</v>
      </c>
      <c r="L1098" s="830"/>
      <c r="M1098" s="821">
        <f t="shared" si="88"/>
        <v>0</v>
      </c>
    </row>
    <row r="1099" spans="1:13">
      <c r="A1099" s="611" t="s">
        <v>1479</v>
      </c>
      <c r="B1099" s="612" t="s">
        <v>1497</v>
      </c>
      <c r="C1099" s="612"/>
      <c r="D1099" s="613"/>
      <c r="E1099" s="613"/>
      <c r="F1099" s="613"/>
      <c r="G1099" s="613"/>
      <c r="H1099" s="614" t="s">
        <v>1498</v>
      </c>
      <c r="I1099" s="614"/>
      <c r="J1099" s="613"/>
      <c r="K1099" s="647">
        <v>6</v>
      </c>
      <c r="L1099" s="830"/>
      <c r="M1099" s="821">
        <f t="shared" si="88"/>
        <v>0</v>
      </c>
    </row>
    <row r="1100" spans="1:13">
      <c r="A1100" s="611" t="s">
        <v>1479</v>
      </c>
      <c r="B1100" s="612" t="s">
        <v>1497</v>
      </c>
      <c r="C1100" s="612"/>
      <c r="D1100" s="613"/>
      <c r="E1100" s="613"/>
      <c r="F1100" s="613"/>
      <c r="G1100" s="613"/>
      <c r="H1100" s="614">
        <v>12</v>
      </c>
      <c r="I1100" s="614"/>
      <c r="J1100" s="613"/>
      <c r="K1100" s="647">
        <v>3</v>
      </c>
      <c r="L1100" s="830"/>
      <c r="M1100" s="821">
        <f t="shared" si="88"/>
        <v>0</v>
      </c>
    </row>
    <row r="1101" spans="1:13">
      <c r="A1101" s="611" t="s">
        <v>1479</v>
      </c>
      <c r="B1101" s="612" t="s">
        <v>1497</v>
      </c>
      <c r="C1101" s="612"/>
      <c r="D1101" s="613"/>
      <c r="E1101" s="613"/>
      <c r="F1101" s="613"/>
      <c r="G1101" s="613"/>
      <c r="H1101" s="614" t="s">
        <v>1499</v>
      </c>
      <c r="I1101" s="614"/>
      <c r="J1101" s="613"/>
      <c r="K1101" s="647">
        <v>4</v>
      </c>
      <c r="L1101" s="830"/>
      <c r="M1101" s="821">
        <f t="shared" si="88"/>
        <v>0</v>
      </c>
    </row>
    <row r="1102" spans="1:13">
      <c r="A1102" s="611" t="s">
        <v>1479</v>
      </c>
      <c r="B1102" s="612" t="s">
        <v>1497</v>
      </c>
      <c r="C1102" s="612"/>
      <c r="D1102" s="613"/>
      <c r="E1102" s="613"/>
      <c r="F1102" s="613"/>
      <c r="G1102" s="613"/>
      <c r="H1102" s="614">
        <v>8</v>
      </c>
      <c r="I1102" s="614"/>
      <c r="J1102" s="613"/>
      <c r="K1102" s="647">
        <v>8</v>
      </c>
      <c r="L1102" s="830"/>
      <c r="M1102" s="821">
        <f t="shared" si="88"/>
        <v>0</v>
      </c>
    </row>
    <row r="1103" spans="1:13">
      <c r="A1103" s="611" t="s">
        <v>1479</v>
      </c>
      <c r="B1103" s="612" t="s">
        <v>1495</v>
      </c>
      <c r="C1103" s="612"/>
      <c r="D1103" s="613"/>
      <c r="E1103" s="613"/>
      <c r="F1103" s="613"/>
      <c r="G1103" s="613"/>
      <c r="H1103" s="614">
        <v>113</v>
      </c>
      <c r="I1103" s="614"/>
      <c r="J1103" s="613"/>
      <c r="K1103" s="647">
        <v>1</v>
      </c>
      <c r="L1103" s="830"/>
      <c r="M1103" s="821">
        <f t="shared" si="88"/>
        <v>0</v>
      </c>
    </row>
    <row r="1104" spans="1:13" ht="13.5" thickBot="1">
      <c r="A1104" s="633" t="s">
        <v>1479</v>
      </c>
      <c r="B1104" s="667" t="s">
        <v>1500</v>
      </c>
      <c r="C1104" s="667"/>
      <c r="D1104" s="635"/>
      <c r="E1104" s="635"/>
      <c r="F1104" s="635"/>
      <c r="G1104" s="635"/>
      <c r="H1104" s="636" t="s">
        <v>1501</v>
      </c>
      <c r="I1104" s="636"/>
      <c r="J1104" s="635"/>
      <c r="K1104" s="664">
        <v>1</v>
      </c>
      <c r="L1104" s="830"/>
      <c r="M1104" s="821">
        <f t="shared" si="88"/>
        <v>0</v>
      </c>
    </row>
    <row r="1105" spans="1:13" ht="13.5" thickBot="1">
      <c r="A1105" s="778"/>
      <c r="B1105" s="940"/>
      <c r="C1105" s="940"/>
      <c r="D1105" s="941"/>
      <c r="E1105" s="941"/>
      <c r="F1105" s="941"/>
      <c r="G1105" s="941"/>
      <c r="H1105" s="942" t="s">
        <v>2473</v>
      </c>
      <c r="I1105" s="942"/>
      <c r="J1105" s="941"/>
      <c r="K1105" s="941"/>
      <c r="L1105" s="941"/>
      <c r="M1105" s="961"/>
    </row>
    <row r="1106" spans="1:13">
      <c r="A1106" s="597" t="s">
        <v>1505</v>
      </c>
      <c r="B1106" s="598" t="s">
        <v>1506</v>
      </c>
      <c r="C1106" s="598"/>
      <c r="D1106" s="637">
        <v>1999</v>
      </c>
      <c r="E1106" s="637"/>
      <c r="F1106" s="637"/>
      <c r="G1106" s="637"/>
      <c r="H1106" s="638" t="s">
        <v>1507</v>
      </c>
      <c r="I1106" s="638" t="s">
        <v>1508</v>
      </c>
      <c r="J1106" s="637"/>
      <c r="K1106" s="757">
        <v>1</v>
      </c>
      <c r="L1106" s="830"/>
      <c r="M1106" s="821">
        <f t="shared" si="88"/>
        <v>0</v>
      </c>
    </row>
    <row r="1107" spans="1:13">
      <c r="A1107" s="611" t="s">
        <v>1505</v>
      </c>
      <c r="B1107" s="612" t="s">
        <v>1510</v>
      </c>
      <c r="C1107" s="612"/>
      <c r="D1107" s="613"/>
      <c r="E1107" s="613"/>
      <c r="F1107" s="613"/>
      <c r="G1107" s="613"/>
      <c r="H1107" s="614" t="s">
        <v>1511</v>
      </c>
      <c r="I1107" s="614"/>
      <c r="J1107" s="613"/>
      <c r="K1107" s="647">
        <v>1</v>
      </c>
      <c r="L1107" s="830"/>
      <c r="M1107" s="821">
        <f t="shared" si="88"/>
        <v>0</v>
      </c>
    </row>
    <row r="1108" spans="1:13">
      <c r="A1108" s="611"/>
      <c r="B1108" s="627" t="s">
        <v>152</v>
      </c>
      <c r="C1108" s="627"/>
      <c r="D1108" s="613"/>
      <c r="E1108" s="613"/>
      <c r="F1108" s="613"/>
      <c r="G1108" s="613"/>
      <c r="H1108" s="624"/>
      <c r="I1108" s="614"/>
      <c r="J1108" s="613"/>
      <c r="K1108" s="647"/>
      <c r="L1108" s="830"/>
      <c r="M1108" s="821">
        <f t="shared" si="88"/>
        <v>0</v>
      </c>
    </row>
    <row r="1109" spans="1:13">
      <c r="A1109" s="611" t="s">
        <v>1505</v>
      </c>
      <c r="B1109" s="612" t="s">
        <v>1512</v>
      </c>
      <c r="C1109" s="612"/>
      <c r="D1109" s="613">
        <v>2007</v>
      </c>
      <c r="E1109" s="613"/>
      <c r="F1109" s="613"/>
      <c r="G1109" s="613"/>
      <c r="H1109" s="614" t="s">
        <v>1513</v>
      </c>
      <c r="I1109" s="614"/>
      <c r="J1109" s="613"/>
      <c r="K1109" s="647">
        <v>1</v>
      </c>
      <c r="L1109" s="830"/>
      <c r="M1109" s="821">
        <f t="shared" si="88"/>
        <v>0</v>
      </c>
    </row>
    <row r="1110" spans="1:13">
      <c r="A1110" s="611" t="s">
        <v>1505</v>
      </c>
      <c r="B1110" s="612" t="s">
        <v>1514</v>
      </c>
      <c r="C1110" s="612"/>
      <c r="D1110" s="613">
        <v>2001</v>
      </c>
      <c r="E1110" s="613"/>
      <c r="F1110" s="613"/>
      <c r="G1110" s="613"/>
      <c r="H1110" s="614" t="s">
        <v>1513</v>
      </c>
      <c r="I1110" s="751"/>
      <c r="J1110" s="613"/>
      <c r="K1110" s="647">
        <v>1</v>
      </c>
      <c r="L1110" s="830"/>
      <c r="M1110" s="821">
        <f t="shared" si="88"/>
        <v>0</v>
      </c>
    </row>
    <row r="1111" spans="1:13">
      <c r="A1111" s="611" t="s">
        <v>1505</v>
      </c>
      <c r="B1111" s="612" t="s">
        <v>1515</v>
      </c>
      <c r="C1111" s="612"/>
      <c r="D1111" s="613">
        <v>2006</v>
      </c>
      <c r="E1111" s="613"/>
      <c r="F1111" s="613"/>
      <c r="G1111" s="613"/>
      <c r="H1111" s="614" t="s">
        <v>1513</v>
      </c>
      <c r="I1111" s="614"/>
      <c r="J1111" s="613"/>
      <c r="K1111" s="647">
        <v>1</v>
      </c>
      <c r="L1111" s="830"/>
      <c r="M1111" s="821">
        <f t="shared" si="88"/>
        <v>0</v>
      </c>
    </row>
    <row r="1112" spans="1:13">
      <c r="A1112" s="611" t="s">
        <v>1505</v>
      </c>
      <c r="B1112" s="612" t="s">
        <v>1516</v>
      </c>
      <c r="C1112" s="612"/>
      <c r="D1112" s="613">
        <v>2010</v>
      </c>
      <c r="E1112" s="613"/>
      <c r="F1112" s="613"/>
      <c r="G1112" s="613"/>
      <c r="H1112" s="614" t="s">
        <v>1517</v>
      </c>
      <c r="I1112" s="614"/>
      <c r="J1112" s="613"/>
      <c r="K1112" s="647">
        <v>1</v>
      </c>
      <c r="L1112" s="830"/>
      <c r="M1112" s="821">
        <f t="shared" si="88"/>
        <v>0</v>
      </c>
    </row>
    <row r="1113" spans="1:13">
      <c r="A1113" s="601" t="s">
        <v>1505</v>
      </c>
      <c r="B1113" s="758" t="s">
        <v>1518</v>
      </c>
      <c r="C1113" s="758"/>
      <c r="D1113" s="603"/>
      <c r="E1113" s="603"/>
      <c r="F1113" s="603"/>
      <c r="G1113" s="603"/>
      <c r="H1113" s="604">
        <v>9</v>
      </c>
      <c r="I1113" s="604"/>
      <c r="J1113" s="603"/>
      <c r="K1113" s="620">
        <v>2</v>
      </c>
      <c r="L1113" s="830"/>
      <c r="M1113" s="821">
        <f t="shared" si="88"/>
        <v>0</v>
      </c>
    </row>
    <row r="1114" spans="1:13">
      <c r="A1114" s="601" t="s">
        <v>1505</v>
      </c>
      <c r="B1114" s="758" t="s">
        <v>1518</v>
      </c>
      <c r="C1114" s="758"/>
      <c r="D1114" s="603"/>
      <c r="E1114" s="603"/>
      <c r="F1114" s="603"/>
      <c r="G1114" s="603"/>
      <c r="H1114" s="604">
        <v>12</v>
      </c>
      <c r="I1114" s="604"/>
      <c r="J1114" s="603"/>
      <c r="K1114" s="620">
        <v>1</v>
      </c>
      <c r="L1114" s="830"/>
      <c r="M1114" s="821">
        <f t="shared" si="88"/>
        <v>0</v>
      </c>
    </row>
    <row r="1115" spans="1:13">
      <c r="A1115" s="601" t="s">
        <v>1505</v>
      </c>
      <c r="B1115" s="758" t="s">
        <v>1518</v>
      </c>
      <c r="C1115" s="758"/>
      <c r="D1115" s="603"/>
      <c r="E1115" s="603"/>
      <c r="F1115" s="603"/>
      <c r="G1115" s="603"/>
      <c r="H1115" s="604">
        <v>13</v>
      </c>
      <c r="I1115" s="604"/>
      <c r="J1115" s="603"/>
      <c r="K1115" s="620">
        <v>1</v>
      </c>
      <c r="L1115" s="830"/>
      <c r="M1115" s="821">
        <f t="shared" si="88"/>
        <v>0</v>
      </c>
    </row>
    <row r="1116" spans="1:13">
      <c r="A1116" s="601" t="s">
        <v>1505</v>
      </c>
      <c r="B1116" s="758" t="s">
        <v>1518</v>
      </c>
      <c r="C1116" s="758"/>
      <c r="D1116" s="603"/>
      <c r="E1116" s="603"/>
      <c r="F1116" s="603"/>
      <c r="G1116" s="603"/>
      <c r="H1116" s="604">
        <v>14</v>
      </c>
      <c r="I1116" s="604"/>
      <c r="J1116" s="603"/>
      <c r="K1116" s="620">
        <v>1</v>
      </c>
      <c r="L1116" s="830"/>
      <c r="M1116" s="821">
        <f t="shared" si="88"/>
        <v>0</v>
      </c>
    </row>
    <row r="1117" spans="1:13">
      <c r="A1117" s="601" t="s">
        <v>1505</v>
      </c>
      <c r="B1117" s="758" t="s">
        <v>1518</v>
      </c>
      <c r="C1117" s="758"/>
      <c r="D1117" s="603"/>
      <c r="E1117" s="603"/>
      <c r="F1117" s="603"/>
      <c r="G1117" s="603"/>
      <c r="H1117" s="604">
        <v>15</v>
      </c>
      <c r="I1117" s="604"/>
      <c r="J1117" s="603"/>
      <c r="K1117" s="620">
        <v>1</v>
      </c>
      <c r="L1117" s="830"/>
      <c r="M1117" s="821">
        <f t="shared" si="88"/>
        <v>0</v>
      </c>
    </row>
    <row r="1118" spans="1:13">
      <c r="A1118" s="601" t="s">
        <v>1505</v>
      </c>
      <c r="B1118" s="758" t="s">
        <v>1518</v>
      </c>
      <c r="C1118" s="758"/>
      <c r="D1118" s="603"/>
      <c r="E1118" s="603"/>
      <c r="F1118" s="603"/>
      <c r="G1118" s="603"/>
      <c r="H1118" s="604">
        <v>16</v>
      </c>
      <c r="I1118" s="604"/>
      <c r="J1118" s="603"/>
      <c r="K1118" s="620">
        <v>1</v>
      </c>
      <c r="L1118" s="830"/>
      <c r="M1118" s="821">
        <f t="shared" si="88"/>
        <v>0</v>
      </c>
    </row>
    <row r="1119" spans="1:13">
      <c r="A1119" s="601" t="s">
        <v>1505</v>
      </c>
      <c r="B1119" s="758" t="s">
        <v>1518</v>
      </c>
      <c r="C1119" s="758"/>
      <c r="D1119" s="603"/>
      <c r="E1119" s="603"/>
      <c r="F1119" s="603"/>
      <c r="G1119" s="603"/>
      <c r="H1119" s="604">
        <v>118</v>
      </c>
      <c r="I1119" s="604"/>
      <c r="J1119" s="603"/>
      <c r="K1119" s="620">
        <v>1</v>
      </c>
      <c r="L1119" s="830"/>
      <c r="M1119" s="821">
        <f t="shared" si="88"/>
        <v>0</v>
      </c>
    </row>
    <row r="1120" spans="1:13">
      <c r="A1120" s="601" t="s">
        <v>1505</v>
      </c>
      <c r="B1120" s="758" t="s">
        <v>1518</v>
      </c>
      <c r="C1120" s="758"/>
      <c r="D1120" s="603"/>
      <c r="E1120" s="603"/>
      <c r="F1120" s="603"/>
      <c r="G1120" s="603"/>
      <c r="H1120" s="604">
        <v>119</v>
      </c>
      <c r="I1120" s="604"/>
      <c r="J1120" s="603"/>
      <c r="K1120" s="620">
        <v>1</v>
      </c>
      <c r="L1120" s="830"/>
      <c r="M1120" s="821">
        <f t="shared" si="88"/>
        <v>0</v>
      </c>
    </row>
    <row r="1121" spans="1:13">
      <c r="A1121" s="601" t="s">
        <v>1505</v>
      </c>
      <c r="B1121" s="758" t="s">
        <v>1518</v>
      </c>
      <c r="C1121" s="758"/>
      <c r="D1121" s="603"/>
      <c r="E1121" s="603"/>
      <c r="F1121" s="603"/>
      <c r="G1121" s="603"/>
      <c r="H1121" s="604">
        <v>120</v>
      </c>
      <c r="I1121" s="604"/>
      <c r="J1121" s="603"/>
      <c r="K1121" s="620">
        <v>1</v>
      </c>
      <c r="L1121" s="830"/>
      <c r="M1121" s="821">
        <f t="shared" si="88"/>
        <v>0</v>
      </c>
    </row>
    <row r="1122" spans="1:13">
      <c r="A1122" s="601" t="s">
        <v>1505</v>
      </c>
      <c r="B1122" s="758" t="s">
        <v>1518</v>
      </c>
      <c r="C1122" s="758"/>
      <c r="D1122" s="603"/>
      <c r="E1122" s="603"/>
      <c r="F1122" s="603"/>
      <c r="G1122" s="603"/>
      <c r="H1122" s="604">
        <v>121</v>
      </c>
      <c r="I1122" s="604"/>
      <c r="J1122" s="603"/>
      <c r="K1122" s="620">
        <v>1</v>
      </c>
      <c r="L1122" s="830"/>
      <c r="M1122" s="821">
        <f t="shared" si="88"/>
        <v>0</v>
      </c>
    </row>
    <row r="1123" spans="1:13">
      <c r="A1123" s="601" t="s">
        <v>1505</v>
      </c>
      <c r="B1123" s="758" t="s">
        <v>1518</v>
      </c>
      <c r="C1123" s="758"/>
      <c r="D1123" s="603"/>
      <c r="E1123" s="603"/>
      <c r="F1123" s="603"/>
      <c r="G1123" s="603"/>
      <c r="H1123" s="604">
        <v>122</v>
      </c>
      <c r="I1123" s="604"/>
      <c r="J1123" s="603"/>
      <c r="K1123" s="620">
        <v>1</v>
      </c>
      <c r="L1123" s="830"/>
      <c r="M1123" s="821">
        <f t="shared" si="88"/>
        <v>0</v>
      </c>
    </row>
    <row r="1124" spans="1:13">
      <c r="A1124" s="601" t="s">
        <v>1505</v>
      </c>
      <c r="B1124" s="758" t="s">
        <v>1518</v>
      </c>
      <c r="C1124" s="758"/>
      <c r="D1124" s="603"/>
      <c r="E1124" s="603"/>
      <c r="F1124" s="603"/>
      <c r="G1124" s="603"/>
      <c r="H1124" s="604">
        <v>123</v>
      </c>
      <c r="I1124" s="604"/>
      <c r="J1124" s="603"/>
      <c r="K1124" s="620">
        <v>1</v>
      </c>
      <c r="L1124" s="830"/>
      <c r="M1124" s="821">
        <f t="shared" si="88"/>
        <v>0</v>
      </c>
    </row>
    <row r="1125" spans="1:13">
      <c r="A1125" s="611" t="s">
        <v>1505</v>
      </c>
      <c r="B1125" s="606" t="s">
        <v>1519</v>
      </c>
      <c r="C1125" s="610"/>
      <c r="D1125" s="603"/>
      <c r="E1125" s="603"/>
      <c r="F1125" s="603"/>
      <c r="G1125" s="603"/>
      <c r="H1125" s="604">
        <v>6</v>
      </c>
      <c r="I1125" s="604"/>
      <c r="J1125" s="603"/>
      <c r="K1125" s="620">
        <v>2</v>
      </c>
      <c r="L1125" s="830"/>
      <c r="M1125" s="821">
        <f t="shared" si="88"/>
        <v>0</v>
      </c>
    </row>
    <row r="1126" spans="1:13">
      <c r="A1126" s="611" t="s">
        <v>1505</v>
      </c>
      <c r="B1126" s="606" t="s">
        <v>1519</v>
      </c>
      <c r="C1126" s="610"/>
      <c r="D1126" s="603"/>
      <c r="E1126" s="603"/>
      <c r="F1126" s="603"/>
      <c r="G1126" s="603"/>
      <c r="H1126" s="604">
        <v>10</v>
      </c>
      <c r="I1126" s="604"/>
      <c r="J1126" s="603"/>
      <c r="K1126" s="620">
        <v>1</v>
      </c>
      <c r="L1126" s="830"/>
      <c r="M1126" s="821">
        <f t="shared" si="88"/>
        <v>0</v>
      </c>
    </row>
    <row r="1127" spans="1:13">
      <c r="A1127" s="611" t="s">
        <v>1505</v>
      </c>
      <c r="B1127" s="606" t="s">
        <v>1519</v>
      </c>
      <c r="C1127" s="610"/>
      <c r="D1127" s="603"/>
      <c r="E1127" s="603"/>
      <c r="F1127" s="603"/>
      <c r="G1127" s="603"/>
      <c r="H1127" s="604">
        <v>11</v>
      </c>
      <c r="I1127" s="604"/>
      <c r="J1127" s="603"/>
      <c r="K1127" s="620">
        <v>1</v>
      </c>
      <c r="L1127" s="830"/>
      <c r="M1127" s="821">
        <f t="shared" si="88"/>
        <v>0</v>
      </c>
    </row>
    <row r="1128" spans="1:13">
      <c r="A1128" s="611" t="s">
        <v>1505</v>
      </c>
      <c r="B1128" s="606" t="s">
        <v>1519</v>
      </c>
      <c r="C1128" s="610"/>
      <c r="D1128" s="603"/>
      <c r="E1128" s="603"/>
      <c r="F1128" s="603"/>
      <c r="G1128" s="603"/>
      <c r="H1128" s="604">
        <v>104</v>
      </c>
      <c r="I1128" s="604"/>
      <c r="J1128" s="603"/>
      <c r="K1128" s="620">
        <v>1</v>
      </c>
      <c r="L1128" s="830"/>
      <c r="M1128" s="821">
        <f t="shared" si="88"/>
        <v>0</v>
      </c>
    </row>
    <row r="1129" spans="1:13">
      <c r="A1129" s="611" t="s">
        <v>1505</v>
      </c>
      <c r="B1129" s="606" t="s">
        <v>1519</v>
      </c>
      <c r="C1129" s="610"/>
      <c r="D1129" s="603"/>
      <c r="E1129" s="603"/>
      <c r="F1129" s="603"/>
      <c r="G1129" s="603"/>
      <c r="H1129" s="604">
        <v>105</v>
      </c>
      <c r="I1129" s="604"/>
      <c r="J1129" s="603"/>
      <c r="K1129" s="620">
        <v>1</v>
      </c>
      <c r="L1129" s="830"/>
      <c r="M1129" s="821">
        <f t="shared" si="88"/>
        <v>0</v>
      </c>
    </row>
    <row r="1130" spans="1:13">
      <c r="A1130" s="611" t="s">
        <v>1505</v>
      </c>
      <c r="B1130" s="606" t="s">
        <v>1519</v>
      </c>
      <c r="C1130" s="610"/>
      <c r="D1130" s="603"/>
      <c r="E1130" s="603"/>
      <c r="F1130" s="603"/>
      <c r="G1130" s="603"/>
      <c r="H1130" s="604">
        <v>106</v>
      </c>
      <c r="I1130" s="604"/>
      <c r="J1130" s="603"/>
      <c r="K1130" s="620">
        <v>1</v>
      </c>
      <c r="L1130" s="830"/>
      <c r="M1130" s="821">
        <f t="shared" si="88"/>
        <v>0</v>
      </c>
    </row>
    <row r="1131" spans="1:13">
      <c r="A1131" s="611" t="s">
        <v>1505</v>
      </c>
      <c r="B1131" s="606" t="s">
        <v>1519</v>
      </c>
      <c r="C1131" s="610"/>
      <c r="D1131" s="603"/>
      <c r="E1131" s="603"/>
      <c r="F1131" s="603"/>
      <c r="G1131" s="603"/>
      <c r="H1131" s="604">
        <v>107</v>
      </c>
      <c r="I1131" s="604"/>
      <c r="J1131" s="603"/>
      <c r="K1131" s="620">
        <v>1</v>
      </c>
      <c r="L1131" s="830"/>
      <c r="M1131" s="821">
        <f t="shared" si="88"/>
        <v>0</v>
      </c>
    </row>
    <row r="1132" spans="1:13">
      <c r="A1132" s="611" t="s">
        <v>1505</v>
      </c>
      <c r="B1132" s="606" t="s">
        <v>1519</v>
      </c>
      <c r="C1132" s="610"/>
      <c r="D1132" s="603"/>
      <c r="E1132" s="603"/>
      <c r="F1132" s="603"/>
      <c r="G1132" s="603"/>
      <c r="H1132" s="604">
        <v>108</v>
      </c>
      <c r="I1132" s="604"/>
      <c r="J1132" s="603"/>
      <c r="K1132" s="620">
        <v>1</v>
      </c>
      <c r="L1132" s="830"/>
      <c r="M1132" s="821">
        <f t="shared" si="88"/>
        <v>0</v>
      </c>
    </row>
    <row r="1133" spans="1:13">
      <c r="A1133" s="611" t="s">
        <v>1505</v>
      </c>
      <c r="B1133" s="606" t="s">
        <v>1519</v>
      </c>
      <c r="C1133" s="610"/>
      <c r="D1133" s="603"/>
      <c r="E1133" s="603"/>
      <c r="F1133" s="603"/>
      <c r="G1133" s="603"/>
      <c r="H1133" s="604">
        <v>109</v>
      </c>
      <c r="I1133" s="604"/>
      <c r="J1133" s="603"/>
      <c r="K1133" s="620">
        <v>1</v>
      </c>
      <c r="L1133" s="830"/>
      <c r="M1133" s="821">
        <f t="shared" si="88"/>
        <v>0</v>
      </c>
    </row>
    <row r="1134" spans="1:13">
      <c r="A1134" s="611" t="s">
        <v>1505</v>
      </c>
      <c r="B1134" s="606" t="s">
        <v>1519</v>
      </c>
      <c r="C1134" s="610"/>
      <c r="D1134" s="603"/>
      <c r="E1134" s="603"/>
      <c r="F1134" s="603"/>
      <c r="G1134" s="603"/>
      <c r="H1134" s="604">
        <v>110</v>
      </c>
      <c r="I1134" s="604"/>
      <c r="J1134" s="603"/>
      <c r="K1134" s="620">
        <v>1</v>
      </c>
      <c r="L1134" s="830"/>
      <c r="M1134" s="821">
        <f t="shared" si="88"/>
        <v>0</v>
      </c>
    </row>
    <row r="1135" spans="1:13">
      <c r="A1135" s="611" t="s">
        <v>1505</v>
      </c>
      <c r="B1135" s="606" t="s">
        <v>1519</v>
      </c>
      <c r="C1135" s="610"/>
      <c r="D1135" s="603"/>
      <c r="E1135" s="603"/>
      <c r="F1135" s="603"/>
      <c r="G1135" s="603"/>
      <c r="H1135" s="604">
        <v>111</v>
      </c>
      <c r="I1135" s="604"/>
      <c r="J1135" s="603"/>
      <c r="K1135" s="620">
        <v>1</v>
      </c>
      <c r="L1135" s="830"/>
      <c r="M1135" s="821">
        <f t="shared" ref="M1135:M1230" si="89">ROUND(L1135*1.23,2)</f>
        <v>0</v>
      </c>
    </row>
    <row r="1136" spans="1:13">
      <c r="A1136" s="611" t="s">
        <v>1505</v>
      </c>
      <c r="B1136" s="606" t="s">
        <v>1519</v>
      </c>
      <c r="C1136" s="610"/>
      <c r="D1136" s="603"/>
      <c r="E1136" s="603"/>
      <c r="F1136" s="603"/>
      <c r="G1136" s="603"/>
      <c r="H1136" s="604">
        <v>112</v>
      </c>
      <c r="I1136" s="604"/>
      <c r="J1136" s="603"/>
      <c r="K1136" s="620">
        <v>1</v>
      </c>
      <c r="L1136" s="830"/>
      <c r="M1136" s="821">
        <f t="shared" si="89"/>
        <v>0</v>
      </c>
    </row>
    <row r="1137" spans="1:13">
      <c r="A1137" s="605" t="s">
        <v>1505</v>
      </c>
      <c r="B1137" s="606" t="s">
        <v>1519</v>
      </c>
      <c r="C1137" s="610"/>
      <c r="D1137" s="599"/>
      <c r="E1137" s="599"/>
      <c r="F1137" s="599"/>
      <c r="G1137" s="599"/>
      <c r="H1137" s="600">
        <v>113</v>
      </c>
      <c r="I1137" s="600"/>
      <c r="J1137" s="599"/>
      <c r="K1137" s="618">
        <v>1</v>
      </c>
      <c r="L1137" s="830"/>
      <c r="M1137" s="821">
        <f t="shared" si="89"/>
        <v>0</v>
      </c>
    </row>
    <row r="1138" spans="1:13">
      <c r="A1138" s="960" t="s">
        <v>1505</v>
      </c>
      <c r="B1138" s="723" t="s">
        <v>1519</v>
      </c>
      <c r="C1138" s="723"/>
      <c r="D1138" s="687"/>
      <c r="E1138" s="687"/>
      <c r="F1138" s="687"/>
      <c r="G1138" s="687"/>
      <c r="H1138" s="688">
        <v>114</v>
      </c>
      <c r="I1138" s="688"/>
      <c r="J1138" s="687"/>
      <c r="K1138" s="755">
        <v>1</v>
      </c>
      <c r="L1138" s="830"/>
      <c r="M1138" s="821">
        <f t="shared" si="89"/>
        <v>0</v>
      </c>
    </row>
    <row r="1139" spans="1:13">
      <c r="A1139" s="960" t="s">
        <v>1505</v>
      </c>
      <c r="B1139" s="723" t="s">
        <v>1234</v>
      </c>
      <c r="C1139" s="723"/>
      <c r="D1139" s="687"/>
      <c r="E1139" s="687"/>
      <c r="F1139" s="687"/>
      <c r="G1139" s="687"/>
      <c r="H1139" s="688" t="s">
        <v>2474</v>
      </c>
      <c r="I1139" s="688" t="s">
        <v>2475</v>
      </c>
      <c r="J1139" s="687"/>
      <c r="K1139" s="755">
        <v>2</v>
      </c>
      <c r="L1139" s="835"/>
      <c r="M1139" s="821">
        <f t="shared" si="89"/>
        <v>0</v>
      </c>
    </row>
    <row r="1140" spans="1:13">
      <c r="A1140" s="960" t="s">
        <v>1505</v>
      </c>
      <c r="B1140" s="759" t="s">
        <v>1234</v>
      </c>
      <c r="C1140" s="759"/>
      <c r="D1140" s="687"/>
      <c r="E1140" s="687"/>
      <c r="F1140" s="687"/>
      <c r="G1140" s="687"/>
      <c r="H1140" s="688" t="s">
        <v>1517</v>
      </c>
      <c r="I1140" s="688"/>
      <c r="J1140" s="687"/>
      <c r="K1140" s="755">
        <v>2</v>
      </c>
      <c r="L1140" s="830"/>
      <c r="M1140" s="821">
        <f t="shared" si="89"/>
        <v>0</v>
      </c>
    </row>
    <row r="1141" spans="1:13" ht="13.5" thickBot="1">
      <c r="A1141" s="778"/>
      <c r="B1141" s="940"/>
      <c r="C1141" s="940"/>
      <c r="D1141" s="941"/>
      <c r="E1141" s="941"/>
      <c r="F1141" s="941"/>
      <c r="G1141" s="941"/>
      <c r="H1141" s="942" t="s">
        <v>2476</v>
      </c>
      <c r="I1141" s="942"/>
      <c r="J1141" s="941"/>
      <c r="K1141" s="941"/>
      <c r="L1141" s="941"/>
      <c r="M1141" s="961"/>
    </row>
    <row r="1142" spans="1:13">
      <c r="A1142" s="685" t="s">
        <v>1521</v>
      </c>
      <c r="B1142" s="658" t="s">
        <v>1522</v>
      </c>
      <c r="C1142" s="658"/>
      <c r="D1142" s="657"/>
      <c r="E1142" s="657"/>
      <c r="F1142" s="657"/>
      <c r="G1142" s="657"/>
      <c r="H1142" s="683" t="s">
        <v>1507</v>
      </c>
      <c r="I1142" s="683" t="s">
        <v>2477</v>
      </c>
      <c r="J1142" s="657" t="s">
        <v>43</v>
      </c>
      <c r="K1142" s="668">
        <v>1</v>
      </c>
      <c r="L1142" s="1142"/>
      <c r="M1142" s="1139">
        <f t="shared" si="89"/>
        <v>0</v>
      </c>
    </row>
    <row r="1143" spans="1:13">
      <c r="A1143" s="609"/>
      <c r="B1143" s="610"/>
      <c r="C1143" s="610"/>
      <c r="D1143" s="599"/>
      <c r="E1143" s="599"/>
      <c r="F1143" s="599"/>
      <c r="G1143" s="599"/>
      <c r="H1143" s="600" t="s">
        <v>1364</v>
      </c>
      <c r="I1143" s="600" t="s">
        <v>2162</v>
      </c>
      <c r="J1143" s="599"/>
      <c r="K1143" s="618"/>
      <c r="L1143" s="1144"/>
      <c r="M1143" s="1140"/>
    </row>
    <row r="1144" spans="1:13">
      <c r="A1144" s="609"/>
      <c r="B1144" s="610"/>
      <c r="C1144" s="610"/>
      <c r="D1144" s="599"/>
      <c r="E1144" s="599"/>
      <c r="F1144" s="599"/>
      <c r="G1144" s="599"/>
      <c r="H1144" s="600"/>
      <c r="I1144" s="600" t="s">
        <v>2478</v>
      </c>
      <c r="J1144" s="599"/>
      <c r="K1144" s="618"/>
      <c r="L1144" s="1143"/>
      <c r="M1144" s="1141"/>
    </row>
    <row r="1145" spans="1:13">
      <c r="A1145" s="605" t="s">
        <v>1521</v>
      </c>
      <c r="B1145" s="606" t="s">
        <v>966</v>
      </c>
      <c r="C1145" s="606"/>
      <c r="D1145" s="607"/>
      <c r="E1145" s="607"/>
      <c r="F1145" s="607"/>
      <c r="G1145" s="607"/>
      <c r="H1145" s="608" t="s">
        <v>1526</v>
      </c>
      <c r="I1145" s="608" t="s">
        <v>1527</v>
      </c>
      <c r="J1145" s="607" t="s">
        <v>43</v>
      </c>
      <c r="K1145" s="616">
        <v>1</v>
      </c>
      <c r="L1145" s="1142"/>
      <c r="M1145" s="1139">
        <f t="shared" si="89"/>
        <v>0</v>
      </c>
    </row>
    <row r="1146" spans="1:13">
      <c r="A1146" s="601"/>
      <c r="B1146" s="602"/>
      <c r="C1146" s="602"/>
      <c r="D1146" s="603"/>
      <c r="E1146" s="603"/>
      <c r="F1146" s="603"/>
      <c r="G1146" s="603"/>
      <c r="H1146" s="604" t="s">
        <v>1364</v>
      </c>
      <c r="I1146" s="604"/>
      <c r="J1146" s="603"/>
      <c r="K1146" s="620"/>
      <c r="L1146" s="1143"/>
      <c r="M1146" s="1141"/>
    </row>
    <row r="1147" spans="1:13">
      <c r="A1147" s="893"/>
      <c r="B1147" s="871" t="s">
        <v>152</v>
      </c>
      <c r="C1147" s="871"/>
      <c r="D1147" s="887"/>
      <c r="E1147" s="887"/>
      <c r="F1147" s="887"/>
      <c r="G1147" s="887"/>
      <c r="H1147" s="889"/>
      <c r="I1147" s="900"/>
      <c r="J1147" s="870"/>
      <c r="K1147" s="874"/>
      <c r="L1147" s="891"/>
      <c r="M1147" s="876"/>
    </row>
    <row r="1148" spans="1:13" ht="26">
      <c r="A1148" s="601" t="s">
        <v>1521</v>
      </c>
      <c r="B1148" s="602" t="s">
        <v>2479</v>
      </c>
      <c r="C1148" s="602"/>
      <c r="D1148" s="603">
        <v>2006</v>
      </c>
      <c r="E1148" s="603"/>
      <c r="F1148" s="603"/>
      <c r="G1148" s="603"/>
      <c r="H1148" s="604" t="s">
        <v>2480</v>
      </c>
      <c r="I1148" s="604"/>
      <c r="J1148" s="603"/>
      <c r="K1148" s="620">
        <v>7</v>
      </c>
      <c r="L1148" s="830"/>
      <c r="M1148" s="821">
        <f t="shared" si="89"/>
        <v>0</v>
      </c>
    </row>
    <row r="1149" spans="1:13">
      <c r="A1149" s="611" t="s">
        <v>1521</v>
      </c>
      <c r="B1149" s="612" t="s">
        <v>2481</v>
      </c>
      <c r="C1149" s="612"/>
      <c r="D1149" s="613"/>
      <c r="E1149" s="613"/>
      <c r="F1149" s="613"/>
      <c r="G1149" s="613"/>
      <c r="H1149" s="614" t="s">
        <v>1533</v>
      </c>
      <c r="I1149" s="614"/>
      <c r="J1149" s="613"/>
      <c r="K1149" s="647">
        <v>2</v>
      </c>
      <c r="L1149" s="830"/>
      <c r="M1149" s="821">
        <f t="shared" si="89"/>
        <v>0</v>
      </c>
    </row>
    <row r="1150" spans="1:13">
      <c r="A1150" s="611" t="s">
        <v>1521</v>
      </c>
      <c r="B1150" s="612" t="s">
        <v>2482</v>
      </c>
      <c r="C1150" s="612"/>
      <c r="D1150" s="613"/>
      <c r="E1150" s="613"/>
      <c r="F1150" s="613"/>
      <c r="G1150" s="613"/>
      <c r="H1150" s="614" t="s">
        <v>1535</v>
      </c>
      <c r="I1150" s="614" t="s">
        <v>2483</v>
      </c>
      <c r="J1150" s="613"/>
      <c r="K1150" s="647">
        <v>1</v>
      </c>
      <c r="L1150" s="835"/>
      <c r="M1150" s="821">
        <f t="shared" si="89"/>
        <v>0</v>
      </c>
    </row>
    <row r="1151" spans="1:13">
      <c r="A1151" s="611" t="s">
        <v>1521</v>
      </c>
      <c r="B1151" s="612" t="s">
        <v>2482</v>
      </c>
      <c r="C1151" s="612"/>
      <c r="D1151" s="613">
        <v>2006</v>
      </c>
      <c r="E1151" s="613"/>
      <c r="F1151" s="613"/>
      <c r="G1151" s="613"/>
      <c r="H1151" s="614" t="s">
        <v>1538</v>
      </c>
      <c r="I1151" s="614" t="s">
        <v>2483</v>
      </c>
      <c r="J1151" s="613"/>
      <c r="K1151" s="647">
        <v>1</v>
      </c>
      <c r="L1151" s="830"/>
      <c r="M1151" s="821">
        <f t="shared" si="89"/>
        <v>0</v>
      </c>
    </row>
    <row r="1152" spans="1:13">
      <c r="A1152" s="611" t="s">
        <v>1521</v>
      </c>
      <c r="B1152" s="612" t="s">
        <v>2482</v>
      </c>
      <c r="C1152" s="612"/>
      <c r="D1152" s="613">
        <v>2006</v>
      </c>
      <c r="E1152" s="613"/>
      <c r="F1152" s="613"/>
      <c r="G1152" s="613"/>
      <c r="H1152" s="614" t="s">
        <v>1540</v>
      </c>
      <c r="I1152" s="614" t="s">
        <v>2483</v>
      </c>
      <c r="J1152" s="613"/>
      <c r="K1152" s="647">
        <v>1</v>
      </c>
      <c r="L1152" s="830"/>
      <c r="M1152" s="821">
        <f t="shared" si="89"/>
        <v>0</v>
      </c>
    </row>
    <row r="1153" spans="1:13">
      <c r="A1153" s="611" t="s">
        <v>1521</v>
      </c>
      <c r="B1153" s="612" t="s">
        <v>2482</v>
      </c>
      <c r="C1153" s="612"/>
      <c r="D1153" s="613">
        <v>2006</v>
      </c>
      <c r="E1153" s="613"/>
      <c r="F1153" s="613"/>
      <c r="G1153" s="613"/>
      <c r="H1153" s="614">
        <v>404</v>
      </c>
      <c r="I1153" s="614" t="s">
        <v>2483</v>
      </c>
      <c r="J1153" s="613"/>
      <c r="K1153" s="647">
        <v>1</v>
      </c>
      <c r="L1153" s="830"/>
      <c r="M1153" s="821">
        <f t="shared" si="89"/>
        <v>0</v>
      </c>
    </row>
    <row r="1154" spans="1:13">
      <c r="A1154" s="611" t="s">
        <v>1521</v>
      </c>
      <c r="B1154" s="612" t="s">
        <v>2482</v>
      </c>
      <c r="C1154" s="612"/>
      <c r="D1154" s="613">
        <v>2006</v>
      </c>
      <c r="E1154" s="613"/>
      <c r="F1154" s="613"/>
      <c r="G1154" s="613"/>
      <c r="H1154" s="614">
        <v>405</v>
      </c>
      <c r="I1154" s="614" t="s">
        <v>2483</v>
      </c>
      <c r="J1154" s="613"/>
      <c r="K1154" s="647">
        <v>1</v>
      </c>
      <c r="L1154" s="830"/>
      <c r="M1154" s="821">
        <f t="shared" si="89"/>
        <v>0</v>
      </c>
    </row>
    <row r="1155" spans="1:13">
      <c r="A1155" s="611" t="s">
        <v>1521</v>
      </c>
      <c r="B1155" s="612" t="s">
        <v>2482</v>
      </c>
      <c r="C1155" s="612"/>
      <c r="D1155" s="613">
        <v>2006</v>
      </c>
      <c r="E1155" s="613"/>
      <c r="F1155" s="613"/>
      <c r="G1155" s="613"/>
      <c r="H1155" s="614">
        <v>406</v>
      </c>
      <c r="I1155" s="614" t="s">
        <v>2483</v>
      </c>
      <c r="J1155" s="613"/>
      <c r="K1155" s="647">
        <v>1</v>
      </c>
      <c r="L1155" s="830"/>
      <c r="M1155" s="821">
        <f t="shared" si="89"/>
        <v>0</v>
      </c>
    </row>
    <row r="1156" spans="1:13" ht="13.5" thickBot="1">
      <c r="A1156" s="633" t="s">
        <v>1521</v>
      </c>
      <c r="B1156" s="612" t="s">
        <v>2482</v>
      </c>
      <c r="C1156" s="606"/>
      <c r="D1156" s="635">
        <v>2006</v>
      </c>
      <c r="E1156" s="635"/>
      <c r="F1156" s="635"/>
      <c r="G1156" s="635"/>
      <c r="H1156" s="636" t="s">
        <v>1543</v>
      </c>
      <c r="I1156" s="614" t="s">
        <v>2483</v>
      </c>
      <c r="J1156" s="635"/>
      <c r="K1156" s="664">
        <v>2</v>
      </c>
      <c r="L1156" s="830"/>
      <c r="M1156" s="821">
        <f t="shared" si="89"/>
        <v>0</v>
      </c>
    </row>
    <row r="1157" spans="1:13" ht="13.5" thickBot="1">
      <c r="A1157" s="786"/>
      <c r="B1157" s="781"/>
      <c r="C1157" s="781"/>
      <c r="D1157" s="787"/>
      <c r="E1157" s="787"/>
      <c r="F1157" s="787"/>
      <c r="G1157" s="787"/>
      <c r="H1157" s="779" t="s">
        <v>2484</v>
      </c>
      <c r="I1157" s="779"/>
      <c r="J1157" s="787"/>
      <c r="K1157" s="787"/>
      <c r="L1157" s="787"/>
      <c r="M1157" s="901"/>
    </row>
    <row r="1158" spans="1:13">
      <c r="A1158" s="601" t="s">
        <v>1545</v>
      </c>
      <c r="B1158" s="602" t="s">
        <v>1546</v>
      </c>
      <c r="C1158" s="602"/>
      <c r="D1158" s="603"/>
      <c r="E1158" s="603"/>
      <c r="F1158" s="603"/>
      <c r="G1158" s="603"/>
      <c r="H1158" s="646" t="s">
        <v>1547</v>
      </c>
      <c r="I1158" s="600" t="s">
        <v>295</v>
      </c>
      <c r="J1158" s="603" t="s">
        <v>36</v>
      </c>
      <c r="K1158" s="620">
        <v>1</v>
      </c>
      <c r="L1158" s="830"/>
      <c r="M1158" s="821">
        <f t="shared" si="89"/>
        <v>0</v>
      </c>
    </row>
    <row r="1159" spans="1:13">
      <c r="A1159" s="601" t="s">
        <v>1545</v>
      </c>
      <c r="B1159" s="602" t="s">
        <v>2485</v>
      </c>
      <c r="C1159" s="602"/>
      <c r="D1159" s="603"/>
      <c r="E1159" s="603"/>
      <c r="F1159" s="603"/>
      <c r="G1159" s="603"/>
      <c r="H1159" s="646" t="s">
        <v>2486</v>
      </c>
      <c r="I1159" s="600" t="s">
        <v>2487</v>
      </c>
      <c r="J1159" s="603" t="s">
        <v>36</v>
      </c>
      <c r="K1159" s="620">
        <v>1</v>
      </c>
      <c r="L1159" s="830"/>
      <c r="M1159" s="821">
        <f t="shared" si="89"/>
        <v>0</v>
      </c>
    </row>
    <row r="1160" spans="1:13">
      <c r="A1160" s="977"/>
      <c r="B1160" s="888" t="s">
        <v>152</v>
      </c>
      <c r="C1160" s="888"/>
      <c r="D1160" s="887"/>
      <c r="E1160" s="887"/>
      <c r="F1160" s="887"/>
      <c r="G1160" s="887"/>
      <c r="H1160" s="889"/>
      <c r="I1160" s="903"/>
      <c r="J1160" s="888"/>
      <c r="K1160" s="904"/>
      <c r="L1160" s="891"/>
      <c r="M1160" s="876"/>
    </row>
    <row r="1161" spans="1:13">
      <c r="A1161" s="611" t="s">
        <v>1545</v>
      </c>
      <c r="B1161" s="612" t="s">
        <v>1548</v>
      </c>
      <c r="C1161" s="612"/>
      <c r="D1161" s="613"/>
      <c r="E1161" s="613"/>
      <c r="F1161" s="613"/>
      <c r="G1161" s="613"/>
      <c r="H1161" s="651">
        <v>102</v>
      </c>
      <c r="I1161" s="651"/>
      <c r="J1161" s="650"/>
      <c r="K1161" s="652">
        <v>1</v>
      </c>
      <c r="L1161" s="830"/>
      <c r="M1161" s="821">
        <f t="shared" si="89"/>
        <v>0</v>
      </c>
    </row>
    <row r="1162" spans="1:13">
      <c r="A1162" s="611" t="s">
        <v>1545</v>
      </c>
      <c r="B1162" s="612" t="s">
        <v>492</v>
      </c>
      <c r="C1162" s="612"/>
      <c r="D1162" s="613"/>
      <c r="E1162" s="613"/>
      <c r="F1162" s="613"/>
      <c r="G1162" s="613"/>
      <c r="H1162" s="651" t="s">
        <v>2488</v>
      </c>
      <c r="I1162" s="651"/>
      <c r="J1162" s="650"/>
      <c r="K1162" s="652">
        <v>5</v>
      </c>
      <c r="L1162" s="830"/>
      <c r="M1162" s="821">
        <f t="shared" si="89"/>
        <v>0</v>
      </c>
    </row>
    <row r="1163" spans="1:13">
      <c r="A1163" s="611" t="s">
        <v>1545</v>
      </c>
      <c r="B1163" s="612" t="s">
        <v>1549</v>
      </c>
      <c r="C1163" s="612"/>
      <c r="D1163" s="613"/>
      <c r="E1163" s="613"/>
      <c r="F1163" s="613"/>
      <c r="G1163" s="613"/>
      <c r="H1163" s="614" t="s">
        <v>2489</v>
      </c>
      <c r="I1163" s="614"/>
      <c r="J1163" s="613"/>
      <c r="K1163" s="647">
        <v>2</v>
      </c>
      <c r="L1163" s="830"/>
      <c r="M1163" s="821">
        <f t="shared" si="89"/>
        <v>0</v>
      </c>
    </row>
    <row r="1164" spans="1:13">
      <c r="A1164" s="611" t="s">
        <v>1545</v>
      </c>
      <c r="B1164" s="612" t="s">
        <v>1550</v>
      </c>
      <c r="C1164" s="612"/>
      <c r="D1164" s="613"/>
      <c r="E1164" s="613"/>
      <c r="F1164" s="613"/>
      <c r="G1164" s="613"/>
      <c r="H1164" s="614" t="s">
        <v>1551</v>
      </c>
      <c r="I1164" s="614"/>
      <c r="J1164" s="613"/>
      <c r="K1164" s="647">
        <v>1</v>
      </c>
      <c r="L1164" s="830"/>
      <c r="M1164" s="821">
        <f t="shared" si="89"/>
        <v>0</v>
      </c>
    </row>
    <row r="1165" spans="1:13">
      <c r="A1165" s="611" t="s">
        <v>1545</v>
      </c>
      <c r="B1165" s="612" t="s">
        <v>1552</v>
      </c>
      <c r="C1165" s="612"/>
      <c r="D1165" s="613"/>
      <c r="E1165" s="613"/>
      <c r="F1165" s="613"/>
      <c r="G1165" s="613"/>
      <c r="H1165" s="614">
        <v>612</v>
      </c>
      <c r="I1165" s="614"/>
      <c r="J1165" s="613"/>
      <c r="K1165" s="647">
        <v>3</v>
      </c>
      <c r="L1165" s="830"/>
      <c r="M1165" s="821">
        <f t="shared" si="89"/>
        <v>0</v>
      </c>
    </row>
    <row r="1166" spans="1:13">
      <c r="A1166" s="611" t="s">
        <v>1545</v>
      </c>
      <c r="B1166" s="612" t="s">
        <v>1553</v>
      </c>
      <c r="C1166" s="612"/>
      <c r="D1166" s="613"/>
      <c r="E1166" s="613"/>
      <c r="F1166" s="613"/>
      <c r="G1166" s="613"/>
      <c r="H1166" s="614">
        <v>626</v>
      </c>
      <c r="I1166" s="614"/>
      <c r="J1166" s="613"/>
      <c r="K1166" s="647">
        <v>1</v>
      </c>
      <c r="L1166" s="830"/>
      <c r="M1166" s="821">
        <f t="shared" si="89"/>
        <v>0</v>
      </c>
    </row>
    <row r="1167" spans="1:13">
      <c r="A1167" s="611" t="s">
        <v>1545</v>
      </c>
      <c r="B1167" s="612" t="s">
        <v>1554</v>
      </c>
      <c r="C1167" s="612"/>
      <c r="D1167" s="613"/>
      <c r="E1167" s="613"/>
      <c r="F1167" s="613"/>
      <c r="G1167" s="613"/>
      <c r="H1167" s="614">
        <v>814</v>
      </c>
      <c r="I1167" s="760"/>
      <c r="J1167" s="613"/>
      <c r="K1167" s="647">
        <v>1</v>
      </c>
      <c r="L1167" s="830"/>
      <c r="M1167" s="821">
        <f t="shared" si="89"/>
        <v>0</v>
      </c>
    </row>
    <row r="1168" spans="1:13">
      <c r="A1168" s="611" t="s">
        <v>1545</v>
      </c>
      <c r="B1168" s="612" t="s">
        <v>1555</v>
      </c>
      <c r="C1168" s="612"/>
      <c r="D1168" s="613"/>
      <c r="E1168" s="613"/>
      <c r="F1168" s="613"/>
      <c r="G1168" s="613"/>
      <c r="H1168" s="614">
        <v>815</v>
      </c>
      <c r="I1168" s="614"/>
      <c r="J1168" s="613"/>
      <c r="K1168" s="647">
        <v>1</v>
      </c>
      <c r="L1168" s="830"/>
      <c r="M1168" s="821">
        <f t="shared" si="89"/>
        <v>0</v>
      </c>
    </row>
    <row r="1169" spans="1:13">
      <c r="A1169" s="611" t="s">
        <v>1545</v>
      </c>
      <c r="B1169" s="612" t="s">
        <v>1554</v>
      </c>
      <c r="C1169" s="612"/>
      <c r="D1169" s="613"/>
      <c r="E1169" s="613"/>
      <c r="F1169" s="613"/>
      <c r="G1169" s="613"/>
      <c r="H1169" s="614">
        <v>816</v>
      </c>
      <c r="I1169" s="614"/>
      <c r="J1169" s="613"/>
      <c r="K1169" s="647">
        <v>1</v>
      </c>
      <c r="L1169" s="830"/>
      <c r="M1169" s="821">
        <f t="shared" si="89"/>
        <v>0</v>
      </c>
    </row>
    <row r="1170" spans="1:13">
      <c r="A1170" s="611" t="s">
        <v>1545</v>
      </c>
      <c r="B1170" s="612" t="s">
        <v>1555</v>
      </c>
      <c r="C1170" s="612"/>
      <c r="D1170" s="613"/>
      <c r="E1170" s="613"/>
      <c r="F1170" s="613"/>
      <c r="G1170" s="613"/>
      <c r="H1170" s="614">
        <v>817</v>
      </c>
      <c r="I1170" s="614"/>
      <c r="J1170" s="613"/>
      <c r="K1170" s="647">
        <v>1</v>
      </c>
      <c r="L1170" s="830"/>
      <c r="M1170" s="821">
        <f t="shared" si="89"/>
        <v>0</v>
      </c>
    </row>
    <row r="1171" spans="1:13">
      <c r="A1171" s="611" t="s">
        <v>1545</v>
      </c>
      <c r="B1171" s="612" t="s">
        <v>1556</v>
      </c>
      <c r="C1171" s="612"/>
      <c r="D1171" s="613"/>
      <c r="E1171" s="613"/>
      <c r="F1171" s="613"/>
      <c r="G1171" s="613"/>
      <c r="H1171" s="614">
        <v>818</v>
      </c>
      <c r="I1171" s="614"/>
      <c r="J1171" s="613"/>
      <c r="K1171" s="647">
        <v>1</v>
      </c>
      <c r="L1171" s="830"/>
      <c r="M1171" s="821">
        <f t="shared" si="89"/>
        <v>0</v>
      </c>
    </row>
    <row r="1172" spans="1:13" ht="13.5" thickBot="1">
      <c r="A1172" s="633" t="s">
        <v>1545</v>
      </c>
      <c r="B1172" s="667" t="s">
        <v>1557</v>
      </c>
      <c r="C1172" s="667"/>
      <c r="D1172" s="635"/>
      <c r="E1172" s="635"/>
      <c r="F1172" s="635"/>
      <c r="G1172" s="635"/>
      <c r="H1172" s="636">
        <v>819</v>
      </c>
      <c r="I1172" s="636"/>
      <c r="J1172" s="635"/>
      <c r="K1172" s="664">
        <v>1</v>
      </c>
      <c r="L1172" s="830"/>
      <c r="M1172" s="821">
        <f t="shared" si="89"/>
        <v>0</v>
      </c>
    </row>
    <row r="1173" spans="1:13">
      <c r="A1173" s="611" t="s">
        <v>1559</v>
      </c>
      <c r="B1173" s="612" t="s">
        <v>1556</v>
      </c>
      <c r="C1173" s="612"/>
      <c r="D1173" s="613"/>
      <c r="E1173" s="613"/>
      <c r="F1173" s="613"/>
      <c r="G1173" s="613"/>
      <c r="H1173" s="614" t="s">
        <v>1560</v>
      </c>
      <c r="I1173" s="614"/>
      <c r="J1173" s="613"/>
      <c r="K1173" s="647">
        <v>2</v>
      </c>
      <c r="L1173" s="830"/>
      <c r="M1173" s="821">
        <f t="shared" si="89"/>
        <v>0</v>
      </c>
    </row>
    <row r="1174" spans="1:13">
      <c r="A1174" s="611" t="s">
        <v>1559</v>
      </c>
      <c r="B1174" s="612" t="s">
        <v>1561</v>
      </c>
      <c r="C1174" s="612"/>
      <c r="D1174" s="613"/>
      <c r="E1174" s="613"/>
      <c r="F1174" s="613"/>
      <c r="G1174" s="613"/>
      <c r="H1174" s="614">
        <v>66</v>
      </c>
      <c r="I1174" s="614"/>
      <c r="J1174" s="613"/>
      <c r="K1174" s="647">
        <v>1</v>
      </c>
      <c r="L1174" s="830"/>
      <c r="M1174" s="821">
        <f t="shared" si="89"/>
        <v>0</v>
      </c>
    </row>
    <row r="1175" spans="1:13">
      <c r="A1175" s="611" t="s">
        <v>1559</v>
      </c>
      <c r="B1175" s="612" t="s">
        <v>1562</v>
      </c>
      <c r="C1175" s="612"/>
      <c r="D1175" s="613"/>
      <c r="E1175" s="613"/>
      <c r="F1175" s="613"/>
      <c r="G1175" s="613"/>
      <c r="H1175" s="761" t="s">
        <v>1563</v>
      </c>
      <c r="I1175" s="614"/>
      <c r="J1175" s="613"/>
      <c r="K1175" s="647">
        <v>1</v>
      </c>
      <c r="L1175" s="830"/>
      <c r="M1175" s="821">
        <f t="shared" si="89"/>
        <v>0</v>
      </c>
    </row>
    <row r="1176" spans="1:13">
      <c r="A1176" s="611" t="s">
        <v>1559</v>
      </c>
      <c r="B1176" s="612" t="s">
        <v>1564</v>
      </c>
      <c r="C1176" s="612"/>
      <c r="D1176" s="613"/>
      <c r="E1176" s="613"/>
      <c r="F1176" s="613"/>
      <c r="G1176" s="613"/>
      <c r="H1176" s="614" t="s">
        <v>1563</v>
      </c>
      <c r="I1176" s="614"/>
      <c r="J1176" s="613"/>
      <c r="K1176" s="647">
        <v>1</v>
      </c>
      <c r="L1176" s="830"/>
      <c r="M1176" s="821">
        <f t="shared" si="89"/>
        <v>0</v>
      </c>
    </row>
    <row r="1177" spans="1:13">
      <c r="A1177" s="611" t="s">
        <v>1559</v>
      </c>
      <c r="B1177" s="612" t="s">
        <v>1555</v>
      </c>
      <c r="C1177" s="612"/>
      <c r="D1177" s="613"/>
      <c r="E1177" s="613"/>
      <c r="F1177" s="613"/>
      <c r="G1177" s="613"/>
      <c r="H1177" s="614" t="s">
        <v>1563</v>
      </c>
      <c r="I1177" s="614"/>
      <c r="J1177" s="613"/>
      <c r="K1177" s="647">
        <v>1</v>
      </c>
      <c r="L1177" s="830"/>
      <c r="M1177" s="821">
        <f t="shared" si="89"/>
        <v>0</v>
      </c>
    </row>
    <row r="1178" spans="1:13">
      <c r="A1178" s="611" t="s">
        <v>1559</v>
      </c>
      <c r="B1178" s="612" t="s">
        <v>1565</v>
      </c>
      <c r="C1178" s="612"/>
      <c r="D1178" s="613"/>
      <c r="E1178" s="613"/>
      <c r="F1178" s="613"/>
      <c r="G1178" s="613"/>
      <c r="H1178" s="614">
        <v>69</v>
      </c>
      <c r="I1178" s="614"/>
      <c r="J1178" s="613"/>
      <c r="K1178" s="647">
        <v>1</v>
      </c>
      <c r="L1178" s="830"/>
      <c r="M1178" s="821">
        <f t="shared" si="89"/>
        <v>0</v>
      </c>
    </row>
    <row r="1179" spans="1:13">
      <c r="A1179" s="611" t="s">
        <v>1559</v>
      </c>
      <c r="B1179" s="612" t="s">
        <v>1566</v>
      </c>
      <c r="C1179" s="612"/>
      <c r="D1179" s="613"/>
      <c r="E1179" s="613"/>
      <c r="F1179" s="613"/>
      <c r="G1179" s="613"/>
      <c r="H1179" s="614">
        <v>70</v>
      </c>
      <c r="I1179" s="614"/>
      <c r="J1179" s="613"/>
      <c r="K1179" s="647">
        <v>1</v>
      </c>
      <c r="L1179" s="830"/>
      <c r="M1179" s="821">
        <f t="shared" si="89"/>
        <v>0</v>
      </c>
    </row>
    <row r="1180" spans="1:13">
      <c r="A1180" s="611" t="s">
        <v>1559</v>
      </c>
      <c r="B1180" s="612" t="s">
        <v>1567</v>
      </c>
      <c r="C1180" s="612"/>
      <c r="D1180" s="613"/>
      <c r="E1180" s="613"/>
      <c r="F1180" s="613"/>
      <c r="G1180" s="613"/>
      <c r="H1180" s="614">
        <v>72</v>
      </c>
      <c r="I1180" s="614"/>
      <c r="J1180" s="613"/>
      <c r="K1180" s="647">
        <v>1</v>
      </c>
      <c r="L1180" s="830"/>
      <c r="M1180" s="821">
        <f t="shared" si="89"/>
        <v>0</v>
      </c>
    </row>
    <row r="1181" spans="1:13">
      <c r="A1181" s="611" t="s">
        <v>1559</v>
      </c>
      <c r="B1181" s="612" t="s">
        <v>1568</v>
      </c>
      <c r="C1181" s="612"/>
      <c r="D1181" s="613"/>
      <c r="E1181" s="613"/>
      <c r="F1181" s="613"/>
      <c r="G1181" s="613"/>
      <c r="H1181" s="614">
        <v>92</v>
      </c>
      <c r="I1181" s="614"/>
      <c r="J1181" s="613"/>
      <c r="K1181" s="647">
        <v>1</v>
      </c>
      <c r="L1181" s="830"/>
      <c r="M1181" s="821">
        <f t="shared" si="89"/>
        <v>0</v>
      </c>
    </row>
    <row r="1182" spans="1:13">
      <c r="A1182" s="611" t="s">
        <v>1559</v>
      </c>
      <c r="B1182" s="612" t="s">
        <v>1568</v>
      </c>
      <c r="C1182" s="612"/>
      <c r="D1182" s="613"/>
      <c r="E1182" s="613"/>
      <c r="F1182" s="613"/>
      <c r="G1182" s="613"/>
      <c r="H1182" s="614">
        <v>92</v>
      </c>
      <c r="I1182" s="614"/>
      <c r="J1182" s="613"/>
      <c r="K1182" s="647">
        <v>1</v>
      </c>
      <c r="L1182" s="830"/>
      <c r="M1182" s="821">
        <f>ROUND(L1182*1.23,2)</f>
        <v>0</v>
      </c>
    </row>
    <row r="1183" spans="1:13">
      <c r="A1183" s="605" t="s">
        <v>1559</v>
      </c>
      <c r="B1183" s="606" t="s">
        <v>1569</v>
      </c>
      <c r="C1183" s="606"/>
      <c r="D1183" s="607"/>
      <c r="E1183" s="607"/>
      <c r="F1183" s="607"/>
      <c r="G1183" s="607"/>
      <c r="H1183" s="608">
        <v>91</v>
      </c>
      <c r="I1183" s="608"/>
      <c r="J1183" s="607"/>
      <c r="K1183" s="616">
        <v>1</v>
      </c>
      <c r="L1183" s="832"/>
      <c r="M1183" s="828">
        <f t="shared" si="89"/>
        <v>0</v>
      </c>
    </row>
    <row r="1184" spans="1:13" ht="12.75" customHeight="1">
      <c r="A1184" s="1063" t="s">
        <v>2490</v>
      </c>
      <c r="B1184" s="1064"/>
      <c r="C1184" s="1064"/>
      <c r="D1184" s="1064"/>
      <c r="E1184" s="1064"/>
      <c r="F1184" s="1064"/>
      <c r="G1184" s="1064"/>
      <c r="H1184" s="1064"/>
      <c r="I1184" s="1064"/>
      <c r="J1184" s="1064"/>
      <c r="K1184" s="1064"/>
      <c r="L1184" s="1064"/>
      <c r="M1184" s="1065"/>
    </row>
    <row r="1185" spans="1:13" ht="26">
      <c r="A1185" s="687" t="s">
        <v>2491</v>
      </c>
      <c r="B1185" s="723" t="s">
        <v>2492</v>
      </c>
      <c r="C1185" s="723"/>
      <c r="D1185" s="687"/>
      <c r="E1185" s="687"/>
      <c r="F1185" s="687"/>
      <c r="G1185" s="687"/>
      <c r="H1185" s="688" t="s">
        <v>2493</v>
      </c>
      <c r="I1185" s="614" t="s">
        <v>2494</v>
      </c>
      <c r="J1185" s="709"/>
      <c r="K1185" s="687">
        <v>1</v>
      </c>
      <c r="L1185" s="1022"/>
      <c r="M1185" s="821">
        <f t="shared" si="89"/>
        <v>0</v>
      </c>
    </row>
    <row r="1186" spans="1:13" ht="26">
      <c r="A1186" s="687" t="s">
        <v>2491</v>
      </c>
      <c r="B1186" s="723" t="s">
        <v>2495</v>
      </c>
      <c r="C1186" s="723"/>
      <c r="D1186" s="687"/>
      <c r="E1186" s="687"/>
      <c r="F1186" s="687"/>
      <c r="G1186" s="687"/>
      <c r="H1186" s="688" t="s">
        <v>2493</v>
      </c>
      <c r="I1186" s="614" t="s">
        <v>2494</v>
      </c>
      <c r="J1186" s="709"/>
      <c r="K1186" s="687">
        <v>1</v>
      </c>
      <c r="L1186" s="1022"/>
      <c r="M1186" s="821">
        <f t="shared" si="89"/>
        <v>0</v>
      </c>
    </row>
    <row r="1187" spans="1:13" ht="26">
      <c r="A1187" s="687" t="s">
        <v>2491</v>
      </c>
      <c r="B1187" s="593" t="s">
        <v>2496</v>
      </c>
      <c r="C1187" s="723"/>
      <c r="D1187" s="687"/>
      <c r="E1187" s="687"/>
      <c r="F1187" s="687"/>
      <c r="G1187" s="687"/>
      <c r="H1187" s="688" t="s">
        <v>1481</v>
      </c>
      <c r="I1187" s="614" t="s">
        <v>2497</v>
      </c>
      <c r="J1187" s="709"/>
      <c r="K1187" s="687">
        <v>1</v>
      </c>
      <c r="L1187" s="1022"/>
      <c r="M1187" s="828">
        <f t="shared" si="89"/>
        <v>0</v>
      </c>
    </row>
    <row r="1188" spans="1:13" ht="26">
      <c r="A1188" s="687" t="s">
        <v>2491</v>
      </c>
      <c r="B1188" s="723" t="s">
        <v>2498</v>
      </c>
      <c r="C1188" s="723"/>
      <c r="D1188" s="687"/>
      <c r="E1188" s="687"/>
      <c r="F1188" s="687"/>
      <c r="G1188" s="687"/>
      <c r="H1188" s="688" t="s">
        <v>1481</v>
      </c>
      <c r="I1188" s="614" t="s">
        <v>2499</v>
      </c>
      <c r="J1188" s="709"/>
      <c r="K1188" s="687">
        <v>1</v>
      </c>
      <c r="L1188" s="1022"/>
      <c r="M1188" s="821">
        <f t="shared" si="89"/>
        <v>0</v>
      </c>
    </row>
    <row r="1189" spans="1:13" ht="26">
      <c r="A1189" s="687" t="s">
        <v>2491</v>
      </c>
      <c r="B1189" s="723" t="s">
        <v>2500</v>
      </c>
      <c r="C1189" s="723"/>
      <c r="D1189" s="687"/>
      <c r="E1189" s="687"/>
      <c r="F1189" s="687"/>
      <c r="G1189" s="687"/>
      <c r="H1189" s="688" t="s">
        <v>1481</v>
      </c>
      <c r="I1189" s="614" t="s">
        <v>2501</v>
      </c>
      <c r="J1189" s="709"/>
      <c r="K1189" s="687">
        <v>1</v>
      </c>
      <c r="L1189" s="1022"/>
      <c r="M1189" s="821">
        <f t="shared" si="89"/>
        <v>0</v>
      </c>
    </row>
    <row r="1190" spans="1:13" ht="39">
      <c r="A1190" s="687" t="s">
        <v>2491</v>
      </c>
      <c r="B1190" s="723" t="s">
        <v>2502</v>
      </c>
      <c r="C1190" s="723"/>
      <c r="D1190" s="687"/>
      <c r="E1190" s="687"/>
      <c r="F1190" s="687"/>
      <c r="G1190" s="687"/>
      <c r="H1190" s="688" t="s">
        <v>1481</v>
      </c>
      <c r="I1190" s="614" t="s">
        <v>2503</v>
      </c>
      <c r="J1190" s="709"/>
      <c r="K1190" s="687">
        <v>1</v>
      </c>
      <c r="L1190" s="1022"/>
      <c r="M1190" s="821">
        <f t="shared" si="89"/>
        <v>0</v>
      </c>
    </row>
    <row r="1191" spans="1:13" ht="39">
      <c r="A1191" s="687" t="s">
        <v>2491</v>
      </c>
      <c r="B1191" s="723" t="s">
        <v>2504</v>
      </c>
      <c r="C1191" s="723"/>
      <c r="D1191" s="687"/>
      <c r="E1191" s="687"/>
      <c r="F1191" s="687"/>
      <c r="G1191" s="687"/>
      <c r="H1191" s="688" t="s">
        <v>1481</v>
      </c>
      <c r="I1191" s="614" t="s">
        <v>2505</v>
      </c>
      <c r="J1191" s="709"/>
      <c r="K1191" s="687">
        <v>1</v>
      </c>
      <c r="L1191" s="1022"/>
      <c r="M1191" s="828">
        <f t="shared" si="89"/>
        <v>0</v>
      </c>
    </row>
    <row r="1192" spans="1:13" ht="39">
      <c r="A1192" s="687" t="s">
        <v>2491</v>
      </c>
      <c r="B1192" s="723" t="s">
        <v>2506</v>
      </c>
      <c r="C1192" s="723"/>
      <c r="D1192" s="687"/>
      <c r="E1192" s="687"/>
      <c r="F1192" s="687"/>
      <c r="G1192" s="687"/>
      <c r="H1192" s="688" t="s">
        <v>1481</v>
      </c>
      <c r="I1192" s="614" t="s">
        <v>2507</v>
      </c>
      <c r="J1192" s="709"/>
      <c r="K1192" s="687">
        <v>1</v>
      </c>
      <c r="L1192" s="1022"/>
      <c r="M1192" s="821">
        <f t="shared" si="89"/>
        <v>0</v>
      </c>
    </row>
    <row r="1193" spans="1:13" ht="39">
      <c r="A1193" s="687" t="s">
        <v>2491</v>
      </c>
      <c r="B1193" s="723" t="s">
        <v>2508</v>
      </c>
      <c r="C1193" s="723"/>
      <c r="D1193" s="687"/>
      <c r="E1193" s="687"/>
      <c r="F1193" s="687"/>
      <c r="G1193" s="687"/>
      <c r="H1193" s="688" t="s">
        <v>2509</v>
      </c>
      <c r="I1193" s="614" t="s">
        <v>2507</v>
      </c>
      <c r="J1193" s="709"/>
      <c r="K1193" s="687">
        <v>1</v>
      </c>
      <c r="L1193" s="1022"/>
      <c r="M1193" s="821">
        <f t="shared" si="89"/>
        <v>0</v>
      </c>
    </row>
    <row r="1194" spans="1:13" ht="13.5" customHeight="1">
      <c r="A1194" s="1061" t="s">
        <v>2510</v>
      </c>
      <c r="B1194" s="1062"/>
      <c r="C1194" s="1062"/>
      <c r="D1194" s="1062"/>
      <c r="E1194" s="1062"/>
      <c r="F1194" s="1062"/>
      <c r="G1194" s="1062"/>
      <c r="H1194" s="1062"/>
      <c r="I1194" s="1062"/>
      <c r="J1194" s="1062"/>
      <c r="K1194" s="1062"/>
      <c r="L1194" s="1062"/>
      <c r="M1194" s="1065" t="s">
        <v>2511</v>
      </c>
    </row>
    <row r="1195" spans="1:13">
      <c r="A1195" s="687" t="s">
        <v>2491</v>
      </c>
      <c r="B1195" s="723" t="s">
        <v>2512</v>
      </c>
      <c r="C1195" s="723"/>
      <c r="D1195" s="687"/>
      <c r="E1195" s="687"/>
      <c r="F1195" s="687"/>
      <c r="G1195" s="687"/>
      <c r="H1195" s="688" t="s">
        <v>1481</v>
      </c>
      <c r="I1195" s="614" t="s">
        <v>2513</v>
      </c>
      <c r="J1195" s="687"/>
      <c r="K1195" s="687">
        <v>1</v>
      </c>
      <c r="L1195" s="1022"/>
      <c r="M1195" s="821">
        <f t="shared" si="89"/>
        <v>0</v>
      </c>
    </row>
    <row r="1196" spans="1:13">
      <c r="A1196" s="687" t="s">
        <v>2491</v>
      </c>
      <c r="B1196" s="723" t="s">
        <v>2514</v>
      </c>
      <c r="C1196" s="723"/>
      <c r="D1196" s="687"/>
      <c r="E1196" s="687"/>
      <c r="F1196" s="687"/>
      <c r="G1196" s="687"/>
      <c r="H1196" s="688" t="s">
        <v>1481</v>
      </c>
      <c r="I1196" s="614" t="s">
        <v>2513</v>
      </c>
      <c r="J1196" s="687"/>
      <c r="K1196" s="687">
        <v>1</v>
      </c>
      <c r="L1196" s="1022"/>
      <c r="M1196" s="821">
        <f t="shared" si="89"/>
        <v>0</v>
      </c>
    </row>
    <row r="1197" spans="1:13">
      <c r="A1197" s="687" t="s">
        <v>2491</v>
      </c>
      <c r="B1197" s="723" t="s">
        <v>2515</v>
      </c>
      <c r="C1197" s="723"/>
      <c r="D1197" s="687"/>
      <c r="E1197" s="687"/>
      <c r="F1197" s="687"/>
      <c r="G1197" s="687"/>
      <c r="H1197" s="688" t="s">
        <v>1481</v>
      </c>
      <c r="I1197" s="614" t="s">
        <v>2513</v>
      </c>
      <c r="J1197" s="687"/>
      <c r="K1197" s="687">
        <v>1</v>
      </c>
      <c r="L1197" s="1022"/>
      <c r="M1197" s="821">
        <f t="shared" si="89"/>
        <v>0</v>
      </c>
    </row>
    <row r="1198" spans="1:13">
      <c r="A1198" s="687" t="s">
        <v>2491</v>
      </c>
      <c r="B1198" s="723" t="s">
        <v>2516</v>
      </c>
      <c r="C1198" s="723"/>
      <c r="D1198" s="687"/>
      <c r="E1198" s="687"/>
      <c r="F1198" s="687"/>
      <c r="G1198" s="687"/>
      <c r="H1198" s="688" t="s">
        <v>1481</v>
      </c>
      <c r="I1198" s="614" t="s">
        <v>2513</v>
      </c>
      <c r="J1198" s="687"/>
      <c r="K1198" s="687">
        <v>1</v>
      </c>
      <c r="L1198" s="1022"/>
      <c r="M1198" s="821">
        <f t="shared" si="89"/>
        <v>0</v>
      </c>
    </row>
    <row r="1199" spans="1:13">
      <c r="A1199" s="687" t="s">
        <v>2491</v>
      </c>
      <c r="B1199" s="723" t="s">
        <v>2517</v>
      </c>
      <c r="C1199" s="723"/>
      <c r="D1199" s="687"/>
      <c r="E1199" s="687"/>
      <c r="F1199" s="687"/>
      <c r="G1199" s="687"/>
      <c r="H1199" s="688" t="s">
        <v>1481</v>
      </c>
      <c r="I1199" s="614" t="s">
        <v>2513</v>
      </c>
      <c r="J1199" s="687"/>
      <c r="K1199" s="687">
        <v>1</v>
      </c>
      <c r="L1199" s="1022"/>
      <c r="M1199" s="821">
        <f t="shared" si="89"/>
        <v>0</v>
      </c>
    </row>
    <row r="1200" spans="1:13">
      <c r="A1200" s="687" t="s">
        <v>2491</v>
      </c>
      <c r="B1200" s="723" t="s">
        <v>2518</v>
      </c>
      <c r="C1200" s="723"/>
      <c r="D1200" s="687"/>
      <c r="E1200" s="687"/>
      <c r="F1200" s="687"/>
      <c r="G1200" s="687"/>
      <c r="H1200" s="688" t="s">
        <v>1481</v>
      </c>
      <c r="I1200" s="614" t="s">
        <v>2513</v>
      </c>
      <c r="J1200" s="687"/>
      <c r="K1200" s="687">
        <v>1</v>
      </c>
      <c r="L1200" s="1022"/>
      <c r="M1200" s="821">
        <f t="shared" si="89"/>
        <v>0</v>
      </c>
    </row>
    <row r="1201" spans="1:13">
      <c r="A1201" s="687" t="s">
        <v>2491</v>
      </c>
      <c r="B1201" s="723" t="s">
        <v>2519</v>
      </c>
      <c r="C1201" s="723"/>
      <c r="D1201" s="687"/>
      <c r="E1201" s="687"/>
      <c r="F1201" s="687"/>
      <c r="G1201" s="687"/>
      <c r="H1201" s="688" t="s">
        <v>1481</v>
      </c>
      <c r="I1201" s="614" t="s">
        <v>2513</v>
      </c>
      <c r="J1201" s="687"/>
      <c r="K1201" s="687">
        <v>1</v>
      </c>
      <c r="L1201" s="1022"/>
      <c r="M1201" s="821">
        <f t="shared" si="89"/>
        <v>0</v>
      </c>
    </row>
    <row r="1202" spans="1:13">
      <c r="A1202" s="704" t="s">
        <v>2491</v>
      </c>
      <c r="B1202" s="752" t="s">
        <v>2520</v>
      </c>
      <c r="C1202" s="752"/>
      <c r="D1202" s="704"/>
      <c r="E1202" s="704"/>
      <c r="F1202" s="704"/>
      <c r="G1202" s="704"/>
      <c r="H1202" s="688" t="s">
        <v>1481</v>
      </c>
      <c r="I1202" s="614" t="s">
        <v>2513</v>
      </c>
      <c r="J1202" s="704"/>
      <c r="K1202" s="704">
        <v>1</v>
      </c>
      <c r="L1202" s="1034"/>
      <c r="M1202" s="821">
        <f t="shared" si="89"/>
        <v>0</v>
      </c>
    </row>
    <row r="1203" spans="1:13">
      <c r="A1203" s="687" t="s">
        <v>2491</v>
      </c>
      <c r="B1203" s="723" t="s">
        <v>2521</v>
      </c>
      <c r="C1203" s="723"/>
      <c r="D1203" s="687"/>
      <c r="E1203" s="687"/>
      <c r="F1203" s="687"/>
      <c r="G1203" s="687"/>
      <c r="H1203" s="688" t="s">
        <v>1481</v>
      </c>
      <c r="I1203" s="614" t="s">
        <v>2513</v>
      </c>
      <c r="J1203" s="687"/>
      <c r="K1203" s="687">
        <v>1</v>
      </c>
      <c r="L1203" s="1022"/>
      <c r="M1203" s="821">
        <f t="shared" si="89"/>
        <v>0</v>
      </c>
    </row>
    <row r="1204" spans="1:13">
      <c r="A1204" s="687" t="s">
        <v>2491</v>
      </c>
      <c r="B1204" s="716" t="s">
        <v>2522</v>
      </c>
      <c r="C1204" s="723"/>
      <c r="D1204" s="687"/>
      <c r="E1204" s="687"/>
      <c r="F1204" s="687"/>
      <c r="G1204" s="687"/>
      <c r="H1204" s="688" t="s">
        <v>1481</v>
      </c>
      <c r="I1204" s="614" t="s">
        <v>2513</v>
      </c>
      <c r="J1204" s="687"/>
      <c r="K1204" s="687">
        <v>1</v>
      </c>
      <c r="L1204" s="1022"/>
      <c r="M1204" s="821">
        <f t="shared" si="89"/>
        <v>0</v>
      </c>
    </row>
    <row r="1205" spans="1:13">
      <c r="A1205" s="687" t="s">
        <v>2491</v>
      </c>
      <c r="B1205" s="723" t="s">
        <v>2523</v>
      </c>
      <c r="C1205" s="723"/>
      <c r="D1205" s="687"/>
      <c r="E1205" s="687"/>
      <c r="F1205" s="687"/>
      <c r="G1205" s="687"/>
      <c r="H1205" s="688" t="s">
        <v>1481</v>
      </c>
      <c r="I1205" s="614" t="s">
        <v>2513</v>
      </c>
      <c r="J1205" s="687"/>
      <c r="K1205" s="687">
        <v>1</v>
      </c>
      <c r="L1205" s="1022"/>
      <c r="M1205" s="821">
        <f t="shared" si="89"/>
        <v>0</v>
      </c>
    </row>
    <row r="1206" spans="1:13">
      <c r="A1206" s="704" t="s">
        <v>2491</v>
      </c>
      <c r="B1206" s="723" t="s">
        <v>2524</v>
      </c>
      <c r="C1206" s="723"/>
      <c r="D1206" s="687"/>
      <c r="E1206" s="687"/>
      <c r="F1206" s="687"/>
      <c r="G1206" s="687"/>
      <c r="H1206" s="688" t="s">
        <v>1481</v>
      </c>
      <c r="I1206" s="614" t="s">
        <v>2513</v>
      </c>
      <c r="J1206" s="687"/>
      <c r="K1206" s="687">
        <v>1</v>
      </c>
      <c r="L1206" s="1022"/>
      <c r="M1206" s="821">
        <f t="shared" si="89"/>
        <v>0</v>
      </c>
    </row>
    <row r="1207" spans="1:13">
      <c r="A1207" s="687" t="s">
        <v>2491</v>
      </c>
      <c r="B1207" s="723" t="s">
        <v>2525</v>
      </c>
      <c r="C1207" s="723"/>
      <c r="D1207" s="687"/>
      <c r="E1207" s="687"/>
      <c r="F1207" s="687"/>
      <c r="G1207" s="687"/>
      <c r="H1207" s="688" t="s">
        <v>1481</v>
      </c>
      <c r="I1207" s="608" t="s">
        <v>2513</v>
      </c>
      <c r="J1207" s="687"/>
      <c r="K1207" s="687">
        <v>1</v>
      </c>
      <c r="L1207" s="1022"/>
      <c r="M1207" s="821">
        <f t="shared" si="89"/>
        <v>0</v>
      </c>
    </row>
    <row r="1208" spans="1:13" ht="26">
      <c r="A1208" s="687" t="s">
        <v>2491</v>
      </c>
      <c r="B1208" s="723" t="s">
        <v>2526</v>
      </c>
      <c r="C1208" s="723"/>
      <c r="D1208" s="687"/>
      <c r="E1208" s="687"/>
      <c r="F1208" s="687"/>
      <c r="G1208" s="687"/>
      <c r="H1208" s="1056" t="s">
        <v>2527</v>
      </c>
      <c r="I1208" s="608" t="s">
        <v>2513</v>
      </c>
      <c r="J1208" s="1057"/>
      <c r="K1208" s="687">
        <v>1</v>
      </c>
      <c r="L1208" s="1022"/>
      <c r="M1208" s="821">
        <f t="shared" si="89"/>
        <v>0</v>
      </c>
    </row>
    <row r="1209" spans="1:13" ht="26">
      <c r="A1209" s="704" t="s">
        <v>2491</v>
      </c>
      <c r="B1209" s="723" t="s">
        <v>2528</v>
      </c>
      <c r="C1209" s="723"/>
      <c r="D1209" s="687"/>
      <c r="E1209" s="687"/>
      <c r="F1209" s="687"/>
      <c r="G1209" s="687"/>
      <c r="H1209" s="1056" t="s">
        <v>2527</v>
      </c>
      <c r="I1209" s="608" t="s">
        <v>2513</v>
      </c>
      <c r="J1209" s="1057"/>
      <c r="K1209" s="687">
        <v>1</v>
      </c>
      <c r="L1209" s="1022"/>
      <c r="M1209" s="821">
        <f t="shared" si="89"/>
        <v>0</v>
      </c>
    </row>
    <row r="1210" spans="1:13" ht="26">
      <c r="A1210" s="687" t="s">
        <v>2491</v>
      </c>
      <c r="B1210" s="723" t="s">
        <v>2529</v>
      </c>
      <c r="C1210" s="723"/>
      <c r="D1210" s="687"/>
      <c r="E1210" s="687"/>
      <c r="F1210" s="687"/>
      <c r="G1210" s="687"/>
      <c r="H1210" s="688" t="s">
        <v>1481</v>
      </c>
      <c r="I1210" s="608" t="s">
        <v>2513</v>
      </c>
      <c r="J1210" s="687"/>
      <c r="K1210" s="687">
        <v>1</v>
      </c>
      <c r="L1210" s="1022"/>
      <c r="M1210" s="821">
        <f t="shared" si="89"/>
        <v>0</v>
      </c>
    </row>
    <row r="1211" spans="1:13" ht="26">
      <c r="A1211" s="704" t="s">
        <v>2491</v>
      </c>
      <c r="B1211" s="752" t="s">
        <v>2530</v>
      </c>
      <c r="C1211" s="752"/>
      <c r="D1211" s="704"/>
      <c r="E1211" s="704"/>
      <c r="F1211" s="704"/>
      <c r="G1211" s="704"/>
      <c r="H1211" s="703" t="s">
        <v>1481</v>
      </c>
      <c r="I1211" s="608" t="s">
        <v>2513</v>
      </c>
      <c r="J1211" s="704"/>
      <c r="K1211" s="704">
        <v>1</v>
      </c>
      <c r="L1211" s="1034"/>
      <c r="M1211" s="821">
        <f t="shared" si="89"/>
        <v>0</v>
      </c>
    </row>
    <row r="1212" spans="1:13" ht="26">
      <c r="A1212" s="687" t="s">
        <v>2491</v>
      </c>
      <c r="B1212" s="723" t="s">
        <v>2531</v>
      </c>
      <c r="C1212" s="723"/>
      <c r="D1212" s="687"/>
      <c r="E1212" s="687"/>
      <c r="F1212" s="687"/>
      <c r="G1212" s="687"/>
      <c r="H1212" s="688" t="s">
        <v>2532</v>
      </c>
      <c r="I1212" s="608" t="s">
        <v>2513</v>
      </c>
      <c r="J1212" s="687"/>
      <c r="K1212" s="687">
        <v>23</v>
      </c>
      <c r="L1212" s="1022"/>
      <c r="M1212" s="821">
        <f t="shared" si="89"/>
        <v>0</v>
      </c>
    </row>
    <row r="1213" spans="1:13" ht="26">
      <c r="A1213" s="704" t="s">
        <v>2491</v>
      </c>
      <c r="B1213" s="723" t="s">
        <v>2533</v>
      </c>
      <c r="C1213" s="723"/>
      <c r="D1213" s="687"/>
      <c r="E1213" s="687"/>
      <c r="F1213" s="687"/>
      <c r="G1213" s="687"/>
      <c r="H1213" s="688" t="s">
        <v>2534</v>
      </c>
      <c r="I1213" s="608" t="s">
        <v>2513</v>
      </c>
      <c r="J1213" s="687"/>
      <c r="K1213" s="687">
        <v>28</v>
      </c>
      <c r="L1213" s="1022"/>
      <c r="M1213" s="821">
        <f t="shared" si="89"/>
        <v>0</v>
      </c>
    </row>
    <row r="1214" spans="1:13" ht="26">
      <c r="A1214" s="687" t="s">
        <v>2491</v>
      </c>
      <c r="B1214" s="723" t="s">
        <v>2535</v>
      </c>
      <c r="C1214" s="723"/>
      <c r="D1214" s="687"/>
      <c r="E1214" s="687"/>
      <c r="F1214" s="687"/>
      <c r="G1214" s="687"/>
      <c r="H1214" s="688" t="s">
        <v>2536</v>
      </c>
      <c r="I1214" s="608" t="s">
        <v>2513</v>
      </c>
      <c r="J1214" s="687"/>
      <c r="K1214" s="687">
        <v>27</v>
      </c>
      <c r="L1214" s="1022"/>
      <c r="M1214" s="821">
        <f t="shared" si="89"/>
        <v>0</v>
      </c>
    </row>
    <row r="1215" spans="1:13" ht="26">
      <c r="A1215" s="704" t="s">
        <v>2491</v>
      </c>
      <c r="B1215" s="723" t="s">
        <v>2537</v>
      </c>
      <c r="C1215" s="723"/>
      <c r="D1215" s="687"/>
      <c r="E1215" s="687"/>
      <c r="F1215" s="687"/>
      <c r="G1215" s="687"/>
      <c r="H1215" s="688" t="s">
        <v>2538</v>
      </c>
      <c r="I1215" s="608" t="s">
        <v>2513</v>
      </c>
      <c r="J1215" s="687"/>
      <c r="K1215" s="687">
        <v>25</v>
      </c>
      <c r="L1215" s="1022"/>
      <c r="M1215" s="821">
        <f t="shared" si="89"/>
        <v>0</v>
      </c>
    </row>
    <row r="1216" spans="1:13">
      <c r="A1216" s="687" t="s">
        <v>2491</v>
      </c>
      <c r="B1216" s="723" t="s">
        <v>2539</v>
      </c>
      <c r="C1216" s="723"/>
      <c r="D1216" s="687"/>
      <c r="E1216" s="687"/>
      <c r="F1216" s="687"/>
      <c r="G1216" s="687"/>
      <c r="H1216" s="688" t="s">
        <v>2540</v>
      </c>
      <c r="I1216" s="608" t="s">
        <v>2513</v>
      </c>
      <c r="J1216" s="687"/>
      <c r="K1216" s="687">
        <v>1</v>
      </c>
      <c r="L1216" s="1022"/>
      <c r="M1216" s="821">
        <f t="shared" si="89"/>
        <v>0</v>
      </c>
    </row>
    <row r="1217" spans="1:13">
      <c r="A1217" s="704" t="s">
        <v>2491</v>
      </c>
      <c r="B1217" s="723" t="s">
        <v>2541</v>
      </c>
      <c r="C1217" s="723"/>
      <c r="D1217" s="687"/>
      <c r="E1217" s="687"/>
      <c r="F1217" s="687"/>
      <c r="G1217" s="687"/>
      <c r="H1217" s="688" t="s">
        <v>2542</v>
      </c>
      <c r="I1217" s="608" t="s">
        <v>2513</v>
      </c>
      <c r="J1217" s="687"/>
      <c r="K1217" s="687">
        <v>1</v>
      </c>
      <c r="L1217" s="1022"/>
      <c r="M1217" s="821">
        <f t="shared" si="89"/>
        <v>0</v>
      </c>
    </row>
    <row r="1218" spans="1:13">
      <c r="A1218" s="687" t="s">
        <v>2491</v>
      </c>
      <c r="B1218" s="723" t="s">
        <v>2543</v>
      </c>
      <c r="C1218" s="723"/>
      <c r="D1218" s="687"/>
      <c r="E1218" s="687"/>
      <c r="F1218" s="687"/>
      <c r="G1218" s="687"/>
      <c r="H1218" s="688" t="s">
        <v>2544</v>
      </c>
      <c r="I1218" s="608" t="s">
        <v>2513</v>
      </c>
      <c r="J1218" s="687"/>
      <c r="K1218" s="687">
        <v>1</v>
      </c>
      <c r="L1218" s="1022"/>
      <c r="M1218" s="821">
        <f t="shared" si="89"/>
        <v>0</v>
      </c>
    </row>
    <row r="1219" spans="1:13">
      <c r="A1219" s="704" t="s">
        <v>2491</v>
      </c>
      <c r="B1219" s="723" t="s">
        <v>2545</v>
      </c>
      <c r="C1219" s="723"/>
      <c r="D1219" s="687"/>
      <c r="E1219" s="687"/>
      <c r="F1219" s="687"/>
      <c r="G1219" s="687"/>
      <c r="H1219" s="688" t="s">
        <v>2546</v>
      </c>
      <c r="I1219" s="608" t="s">
        <v>2513</v>
      </c>
      <c r="J1219" s="687"/>
      <c r="K1219" s="687">
        <v>1</v>
      </c>
      <c r="L1219" s="1022"/>
      <c r="M1219" s="821">
        <f t="shared" si="89"/>
        <v>0</v>
      </c>
    </row>
    <row r="1220" spans="1:13" ht="13.5" thickBot="1">
      <c r="A1220" s="778"/>
      <c r="B1220" s="940"/>
      <c r="C1220" s="940"/>
      <c r="D1220" s="941"/>
      <c r="E1220" s="941"/>
      <c r="F1220" s="941"/>
      <c r="G1220" s="941"/>
      <c r="H1220" s="942" t="s">
        <v>1570</v>
      </c>
      <c r="I1220" s="942"/>
      <c r="J1220" s="941"/>
      <c r="K1220" s="941"/>
      <c r="L1220" s="941"/>
      <c r="M1220" s="961"/>
    </row>
    <row r="1221" spans="1:13">
      <c r="A1221" s="685" t="s">
        <v>1571</v>
      </c>
      <c r="B1221" s="658" t="s">
        <v>2547</v>
      </c>
      <c r="C1221" s="658"/>
      <c r="D1221" s="657">
        <v>2001</v>
      </c>
      <c r="E1221" s="657"/>
      <c r="F1221" s="657"/>
      <c r="G1221" s="657"/>
      <c r="H1221" s="683" t="s">
        <v>1573</v>
      </c>
      <c r="I1221" s="683" t="s">
        <v>2548</v>
      </c>
      <c r="J1221" s="657"/>
      <c r="K1221" s="668">
        <v>1</v>
      </c>
      <c r="L1221" s="1142"/>
      <c r="M1221" s="1139">
        <f t="shared" si="89"/>
        <v>0</v>
      </c>
    </row>
    <row r="1222" spans="1:13">
      <c r="A1222" s="601"/>
      <c r="B1222" s="602"/>
      <c r="C1222" s="602"/>
      <c r="D1222" s="603"/>
      <c r="E1222" s="603"/>
      <c r="F1222" s="603"/>
      <c r="G1222" s="603"/>
      <c r="H1222" s="604" t="s">
        <v>1343</v>
      </c>
      <c r="I1222" s="604" t="s">
        <v>2549</v>
      </c>
      <c r="J1222" s="603" t="s">
        <v>36</v>
      </c>
      <c r="K1222" s="620"/>
      <c r="L1222" s="1143"/>
      <c r="M1222" s="1141"/>
    </row>
    <row r="1223" spans="1:13">
      <c r="A1223" s="605" t="s">
        <v>1571</v>
      </c>
      <c r="B1223" s="606" t="s">
        <v>2550</v>
      </c>
      <c r="C1223" s="606"/>
      <c r="D1223" s="607">
        <v>2001</v>
      </c>
      <c r="E1223" s="607"/>
      <c r="F1223" s="607"/>
      <c r="G1223" s="607"/>
      <c r="H1223" s="608" t="s">
        <v>1578</v>
      </c>
      <c r="I1223" s="608" t="s">
        <v>2551</v>
      </c>
      <c r="J1223" s="607" t="s">
        <v>36</v>
      </c>
      <c r="K1223" s="616">
        <v>1</v>
      </c>
      <c r="L1223" s="1142"/>
      <c r="M1223" s="1139">
        <f t="shared" si="89"/>
        <v>0</v>
      </c>
    </row>
    <row r="1224" spans="1:13">
      <c r="A1224" s="601"/>
      <c r="B1224" s="602"/>
      <c r="C1224" s="602"/>
      <c r="D1224" s="603"/>
      <c r="E1224" s="603"/>
      <c r="F1224" s="603"/>
      <c r="G1224" s="603"/>
      <c r="H1224" s="604" t="s">
        <v>1581</v>
      </c>
      <c r="I1224" s="604" t="s">
        <v>2549</v>
      </c>
      <c r="J1224" s="603"/>
      <c r="K1224" s="620"/>
      <c r="L1224" s="1143"/>
      <c r="M1224" s="1141"/>
    </row>
    <row r="1225" spans="1:13">
      <c r="A1225" s="609" t="s">
        <v>1571</v>
      </c>
      <c r="B1225" s="610" t="s">
        <v>2552</v>
      </c>
      <c r="C1225" s="610"/>
      <c r="D1225" s="599"/>
      <c r="E1225" s="599"/>
      <c r="F1225" s="599"/>
      <c r="G1225" s="599"/>
      <c r="H1225" s="604" t="s">
        <v>1581</v>
      </c>
      <c r="I1225" s="604" t="s">
        <v>2549</v>
      </c>
      <c r="J1225" s="599"/>
      <c r="K1225" s="618">
        <v>1</v>
      </c>
      <c r="L1225" s="835"/>
      <c r="M1225" s="821">
        <f t="shared" si="89"/>
        <v>0</v>
      </c>
    </row>
    <row r="1226" spans="1:13">
      <c r="A1226" s="605" t="s">
        <v>1571</v>
      </c>
      <c r="B1226" s="606" t="s">
        <v>1582</v>
      </c>
      <c r="C1226" s="606"/>
      <c r="D1226" s="607">
        <v>2001</v>
      </c>
      <c r="E1226" s="607"/>
      <c r="F1226" s="607"/>
      <c r="G1226" s="607"/>
      <c r="H1226" s="608" t="s">
        <v>1573</v>
      </c>
      <c r="I1226" s="608" t="s">
        <v>1052</v>
      </c>
      <c r="J1226" s="607" t="s">
        <v>43</v>
      </c>
      <c r="K1226" s="616">
        <v>1</v>
      </c>
      <c r="L1226" s="1142"/>
      <c r="M1226" s="1139">
        <f t="shared" si="89"/>
        <v>0</v>
      </c>
    </row>
    <row r="1227" spans="1:13">
      <c r="A1227" s="601"/>
      <c r="B1227" s="602" t="s">
        <v>1583</v>
      </c>
      <c r="C1227" s="602"/>
      <c r="D1227" s="603"/>
      <c r="E1227" s="603"/>
      <c r="F1227" s="603"/>
      <c r="G1227" s="603"/>
      <c r="H1227" s="604"/>
      <c r="I1227" s="604" t="s">
        <v>1584</v>
      </c>
      <c r="J1227" s="603"/>
      <c r="K1227" s="620"/>
      <c r="L1227" s="1143"/>
      <c r="M1227" s="1141"/>
    </row>
    <row r="1228" spans="1:13">
      <c r="A1228" s="605" t="s">
        <v>1571</v>
      </c>
      <c r="B1228" s="606" t="s">
        <v>1585</v>
      </c>
      <c r="C1228" s="606"/>
      <c r="D1228" s="607"/>
      <c r="E1228" s="607"/>
      <c r="F1228" s="607"/>
      <c r="G1228" s="607"/>
      <c r="H1228" s="608" t="s">
        <v>1578</v>
      </c>
      <c r="I1228" s="608" t="s">
        <v>1586</v>
      </c>
      <c r="J1228" s="607" t="s">
        <v>43</v>
      </c>
      <c r="K1228" s="616">
        <v>1</v>
      </c>
      <c r="L1228" s="1142"/>
      <c r="M1228" s="1139">
        <f t="shared" si="89"/>
        <v>0</v>
      </c>
    </row>
    <row r="1229" spans="1:13">
      <c r="A1229" s="601"/>
      <c r="B1229" s="602"/>
      <c r="C1229" s="602"/>
      <c r="D1229" s="603"/>
      <c r="E1229" s="603"/>
      <c r="F1229" s="603"/>
      <c r="G1229" s="603"/>
      <c r="H1229" s="604"/>
      <c r="I1229" s="604" t="s">
        <v>818</v>
      </c>
      <c r="J1229" s="603"/>
      <c r="K1229" s="620"/>
      <c r="L1229" s="1143"/>
      <c r="M1229" s="1141"/>
    </row>
    <row r="1230" spans="1:13">
      <c r="A1230" s="605" t="s">
        <v>1571</v>
      </c>
      <c r="B1230" s="606" t="s">
        <v>1662</v>
      </c>
      <c r="C1230" s="606"/>
      <c r="D1230" s="607">
        <v>2013</v>
      </c>
      <c r="E1230" s="607"/>
      <c r="F1230" s="607"/>
      <c r="G1230" s="607"/>
      <c r="H1230" s="608" t="s">
        <v>126</v>
      </c>
      <c r="I1230" s="608" t="s">
        <v>2302</v>
      </c>
      <c r="J1230" s="607" t="s">
        <v>36</v>
      </c>
      <c r="K1230" s="616">
        <v>1</v>
      </c>
      <c r="L1230" s="1142"/>
      <c r="M1230" s="1139">
        <f t="shared" si="89"/>
        <v>0</v>
      </c>
    </row>
    <row r="1231" spans="1:13">
      <c r="A1231" s="609"/>
      <c r="B1231" s="610" t="s">
        <v>1665</v>
      </c>
      <c r="C1231" s="610"/>
      <c r="D1231" s="599"/>
      <c r="E1231" s="599"/>
      <c r="F1231" s="599"/>
      <c r="G1231" s="599"/>
      <c r="H1231" s="600" t="s">
        <v>1666</v>
      </c>
      <c r="I1231" s="600" t="s">
        <v>2553</v>
      </c>
      <c r="J1231" s="599" t="s">
        <v>36</v>
      </c>
      <c r="K1231" s="618"/>
      <c r="L1231" s="1144"/>
      <c r="M1231" s="1140"/>
    </row>
    <row r="1232" spans="1:13">
      <c r="A1232" s="609"/>
      <c r="B1232" s="610" t="s">
        <v>2554</v>
      </c>
      <c r="C1232" s="610"/>
      <c r="D1232" s="599"/>
      <c r="E1232" s="599"/>
      <c r="F1232" s="599"/>
      <c r="G1232" s="599"/>
      <c r="H1232" s="600" t="s">
        <v>1668</v>
      </c>
      <c r="I1232" s="600" t="s">
        <v>2300</v>
      </c>
      <c r="J1232" s="599" t="s">
        <v>43</v>
      </c>
      <c r="K1232" s="618"/>
      <c r="L1232" s="1144"/>
      <c r="M1232" s="1140"/>
    </row>
    <row r="1233" spans="1:13">
      <c r="A1233" s="609"/>
      <c r="B1233" s="610"/>
      <c r="C1233" s="610"/>
      <c r="D1233" s="599"/>
      <c r="E1233" s="599"/>
      <c r="F1233" s="599"/>
      <c r="G1233" s="599"/>
      <c r="H1233" s="600"/>
      <c r="I1233" s="600" t="s">
        <v>2555</v>
      </c>
      <c r="J1233" s="599" t="s">
        <v>43</v>
      </c>
      <c r="K1233" s="618"/>
      <c r="L1233" s="1144"/>
      <c r="M1233" s="1140"/>
    </row>
    <row r="1234" spans="1:13">
      <c r="A1234" s="609"/>
      <c r="B1234" s="610"/>
      <c r="C1234" s="610"/>
      <c r="D1234" s="599"/>
      <c r="E1234" s="599"/>
      <c r="F1234" s="599"/>
      <c r="G1234" s="599"/>
      <c r="H1234" s="600"/>
      <c r="I1234" s="600" t="s">
        <v>2302</v>
      </c>
      <c r="J1234" s="599" t="s">
        <v>2556</v>
      </c>
      <c r="K1234" s="618"/>
      <c r="L1234" s="1144"/>
      <c r="M1234" s="1140"/>
    </row>
    <row r="1235" spans="1:13">
      <c r="A1235" s="609"/>
      <c r="B1235" s="610"/>
      <c r="C1235" s="610"/>
      <c r="D1235" s="599"/>
      <c r="E1235" s="599"/>
      <c r="F1235" s="599"/>
      <c r="G1235" s="599"/>
      <c r="H1235" s="600"/>
      <c r="I1235" s="600" t="s">
        <v>2553</v>
      </c>
      <c r="J1235" s="599" t="s">
        <v>36</v>
      </c>
      <c r="K1235" s="618"/>
      <c r="L1235" s="1143"/>
      <c r="M1235" s="1141"/>
    </row>
    <row r="1236" spans="1:13">
      <c r="A1236" s="605" t="s">
        <v>1571</v>
      </c>
      <c r="B1236" s="606" t="s">
        <v>1670</v>
      </c>
      <c r="C1236" s="606"/>
      <c r="D1236" s="607">
        <v>2013</v>
      </c>
      <c r="E1236" s="607"/>
      <c r="F1236" s="607"/>
      <c r="G1236" s="607"/>
      <c r="H1236" s="608" t="s">
        <v>126</v>
      </c>
      <c r="I1236" s="608" t="s">
        <v>1673</v>
      </c>
      <c r="J1236" s="607" t="s">
        <v>36</v>
      </c>
      <c r="K1236" s="616">
        <v>1</v>
      </c>
      <c r="L1236" s="1142"/>
      <c r="M1236" s="1139">
        <f t="shared" ref="M1236:M1243" si="90">ROUND(L1236*1.23,2)</f>
        <v>0</v>
      </c>
    </row>
    <row r="1237" spans="1:13">
      <c r="A1237" s="609"/>
      <c r="B1237" s="610" t="s">
        <v>1672</v>
      </c>
      <c r="C1237" s="610"/>
      <c r="D1237" s="599"/>
      <c r="E1237" s="599"/>
      <c r="F1237" s="599"/>
      <c r="G1237" s="599"/>
      <c r="H1237" s="600" t="s">
        <v>1666</v>
      </c>
      <c r="I1237" s="600" t="s">
        <v>2557</v>
      </c>
      <c r="J1237" s="599" t="s">
        <v>43</v>
      </c>
      <c r="K1237" s="618"/>
      <c r="L1237" s="1144"/>
      <c r="M1237" s="1140"/>
    </row>
    <row r="1238" spans="1:13">
      <c r="A1238" s="609"/>
      <c r="B1238" s="610" t="s">
        <v>2558</v>
      </c>
      <c r="C1238" s="610"/>
      <c r="D1238" s="599"/>
      <c r="E1238" s="599"/>
      <c r="F1238" s="599"/>
      <c r="G1238" s="599"/>
      <c r="H1238" s="600" t="s">
        <v>1668</v>
      </c>
      <c r="I1238" s="600" t="s">
        <v>1673</v>
      </c>
      <c r="J1238" s="599" t="s">
        <v>36</v>
      </c>
      <c r="K1238" s="618"/>
      <c r="L1238" s="1144"/>
      <c r="M1238" s="1140"/>
    </row>
    <row r="1239" spans="1:13">
      <c r="A1239" s="609"/>
      <c r="B1239" s="610"/>
      <c r="C1239" s="777"/>
      <c r="D1239" s="938"/>
      <c r="E1239" s="938"/>
      <c r="F1239" s="938"/>
      <c r="G1239" s="938"/>
      <c r="H1239" s="600" t="s">
        <v>126</v>
      </c>
      <c r="I1239" s="600"/>
      <c r="J1239" s="599"/>
      <c r="K1239" s="618"/>
      <c r="L1239" s="1143"/>
      <c r="M1239" s="1141"/>
    </row>
    <row r="1240" spans="1:13">
      <c r="A1240" s="605" t="s">
        <v>1571</v>
      </c>
      <c r="B1240" s="606" t="s">
        <v>1670</v>
      </c>
      <c r="C1240" s="606"/>
      <c r="D1240" s="607">
        <v>2013</v>
      </c>
      <c r="E1240" s="607"/>
      <c r="F1240" s="607"/>
      <c r="G1240" s="607"/>
      <c r="H1240" s="608" t="s">
        <v>1666</v>
      </c>
      <c r="I1240" s="608" t="s">
        <v>1673</v>
      </c>
      <c r="J1240" s="607" t="s">
        <v>36</v>
      </c>
      <c r="K1240" s="616">
        <v>1</v>
      </c>
      <c r="L1240" s="1142"/>
      <c r="M1240" s="1139">
        <f t="shared" si="90"/>
        <v>0</v>
      </c>
    </row>
    <row r="1241" spans="1:13">
      <c r="A1241" s="609"/>
      <c r="B1241" s="610" t="s">
        <v>1675</v>
      </c>
      <c r="C1241" s="610"/>
      <c r="D1241" s="599"/>
      <c r="E1241" s="599"/>
      <c r="F1241" s="599"/>
      <c r="G1241" s="599"/>
      <c r="H1241" s="600" t="s">
        <v>1668</v>
      </c>
      <c r="I1241" s="600" t="s">
        <v>2557</v>
      </c>
      <c r="J1241" s="599" t="s">
        <v>43</v>
      </c>
      <c r="K1241" s="618"/>
      <c r="L1241" s="1144"/>
      <c r="M1241" s="1140"/>
    </row>
    <row r="1242" spans="1:13">
      <c r="A1242" s="609"/>
      <c r="B1242" s="610" t="s">
        <v>2559</v>
      </c>
      <c r="C1242" s="610"/>
      <c r="D1242" s="599"/>
      <c r="E1242" s="599"/>
      <c r="F1242" s="599"/>
      <c r="G1242" s="599"/>
      <c r="H1242" s="600" t="s">
        <v>126</v>
      </c>
      <c r="I1242" s="600" t="s">
        <v>1673</v>
      </c>
      <c r="J1242" s="599" t="s">
        <v>36</v>
      </c>
      <c r="K1242" s="618"/>
      <c r="L1242" s="1143"/>
      <c r="M1242" s="1141"/>
    </row>
    <row r="1243" spans="1:13">
      <c r="A1243" s="605" t="s">
        <v>1571</v>
      </c>
      <c r="B1243" s="606" t="s">
        <v>1670</v>
      </c>
      <c r="C1243" s="606"/>
      <c r="D1243" s="607">
        <v>2013</v>
      </c>
      <c r="E1243" s="607"/>
      <c r="F1243" s="607"/>
      <c r="G1243" s="607"/>
      <c r="H1243" s="608">
        <v>304</v>
      </c>
      <c r="I1243" s="608" t="s">
        <v>1673</v>
      </c>
      <c r="J1243" s="607" t="s">
        <v>36</v>
      </c>
      <c r="K1243" s="616">
        <v>1</v>
      </c>
      <c r="L1243" s="1142"/>
      <c r="M1243" s="1139">
        <f t="shared" si="90"/>
        <v>0</v>
      </c>
    </row>
    <row r="1244" spans="1:13">
      <c r="A1244" s="609"/>
      <c r="B1244" s="610" t="s">
        <v>1676</v>
      </c>
      <c r="C1244" s="610"/>
      <c r="D1244" s="599"/>
      <c r="E1244" s="599"/>
      <c r="F1244" s="599"/>
      <c r="G1244" s="599"/>
      <c r="H1244" s="600"/>
      <c r="I1244" s="600" t="s">
        <v>2557</v>
      </c>
      <c r="J1244" s="599" t="s">
        <v>43</v>
      </c>
      <c r="K1244" s="618"/>
      <c r="L1244" s="1144"/>
      <c r="M1244" s="1140"/>
    </row>
    <row r="1245" spans="1:13">
      <c r="A1245" s="601"/>
      <c r="B1245" s="602" t="s">
        <v>2560</v>
      </c>
      <c r="C1245" s="602"/>
      <c r="D1245" s="603"/>
      <c r="E1245" s="603"/>
      <c r="F1245" s="603"/>
      <c r="G1245" s="603"/>
      <c r="H1245" s="604"/>
      <c r="I1245" s="604" t="s">
        <v>1673</v>
      </c>
      <c r="J1245" s="603" t="s">
        <v>36</v>
      </c>
      <c r="K1245" s="620"/>
      <c r="L1245" s="1143"/>
      <c r="M1245" s="1141"/>
    </row>
    <row r="1246" spans="1:13">
      <c r="A1246" s="893"/>
      <c r="B1246" s="871" t="s">
        <v>152</v>
      </c>
      <c r="C1246" s="871"/>
      <c r="D1246" s="887"/>
      <c r="E1246" s="887"/>
      <c r="F1246" s="887"/>
      <c r="G1246" s="887"/>
      <c r="H1246" s="889"/>
      <c r="I1246" s="900"/>
      <c r="J1246" s="870"/>
      <c r="K1246" s="874"/>
      <c r="L1246" s="891"/>
      <c r="M1246" s="876"/>
    </row>
    <row r="1247" spans="1:13">
      <c r="A1247" s="601" t="s">
        <v>1571</v>
      </c>
      <c r="B1247" s="602" t="s">
        <v>1594</v>
      </c>
      <c r="C1247" s="602"/>
      <c r="D1247" s="603"/>
      <c r="E1247" s="603"/>
      <c r="F1247" s="603"/>
      <c r="G1247" s="603"/>
      <c r="H1247" s="604">
        <v>201</v>
      </c>
      <c r="I1247" s="604"/>
      <c r="J1247" s="603"/>
      <c r="K1247" s="620">
        <v>1</v>
      </c>
      <c r="L1247" s="830"/>
      <c r="M1247" s="821">
        <f t="shared" ref="M1247:M1309" si="91">ROUND(L1247*1.23,2)</f>
        <v>0</v>
      </c>
    </row>
    <row r="1248" spans="1:13">
      <c r="A1248" s="611" t="s">
        <v>1571</v>
      </c>
      <c r="B1248" s="612" t="s">
        <v>1595</v>
      </c>
      <c r="C1248" s="612"/>
      <c r="D1248" s="613">
        <v>2011</v>
      </c>
      <c r="E1248" s="613"/>
      <c r="F1248" s="613"/>
      <c r="G1248" s="613"/>
      <c r="H1248" s="614" t="s">
        <v>1596</v>
      </c>
      <c r="I1248" s="614"/>
      <c r="J1248" s="613"/>
      <c r="K1248" s="647">
        <v>1</v>
      </c>
      <c r="L1248" s="830"/>
      <c r="M1248" s="821">
        <f t="shared" si="91"/>
        <v>0</v>
      </c>
    </row>
    <row r="1249" spans="1:13">
      <c r="A1249" s="611" t="s">
        <v>1571</v>
      </c>
      <c r="B1249" s="612" t="s">
        <v>1597</v>
      </c>
      <c r="C1249" s="612"/>
      <c r="D1249" s="613"/>
      <c r="E1249" s="613"/>
      <c r="F1249" s="613"/>
      <c r="G1249" s="613"/>
      <c r="H1249" s="614">
        <v>325</v>
      </c>
      <c r="I1249" s="614"/>
      <c r="J1249" s="613"/>
      <c r="K1249" s="647">
        <v>1</v>
      </c>
      <c r="L1249" s="830"/>
      <c r="M1249" s="821">
        <f t="shared" si="91"/>
        <v>0</v>
      </c>
    </row>
    <row r="1250" spans="1:13">
      <c r="A1250" s="611" t="s">
        <v>1571</v>
      </c>
      <c r="B1250" s="612" t="s">
        <v>1597</v>
      </c>
      <c r="C1250" s="612"/>
      <c r="D1250" s="613"/>
      <c r="E1250" s="613"/>
      <c r="F1250" s="613"/>
      <c r="G1250" s="613"/>
      <c r="H1250" s="614">
        <v>324</v>
      </c>
      <c r="I1250" s="614"/>
      <c r="J1250" s="613"/>
      <c r="K1250" s="647">
        <v>1</v>
      </c>
      <c r="L1250" s="830"/>
      <c r="M1250" s="821">
        <f t="shared" si="91"/>
        <v>0</v>
      </c>
    </row>
    <row r="1251" spans="1:13">
      <c r="A1251" s="611" t="s">
        <v>1571</v>
      </c>
      <c r="B1251" s="612" t="s">
        <v>1597</v>
      </c>
      <c r="C1251" s="612"/>
      <c r="D1251" s="613"/>
      <c r="E1251" s="613"/>
      <c r="F1251" s="613"/>
      <c r="G1251" s="613"/>
      <c r="H1251" s="614">
        <v>326</v>
      </c>
      <c r="I1251" s="614"/>
      <c r="J1251" s="613"/>
      <c r="K1251" s="647">
        <v>1</v>
      </c>
      <c r="L1251" s="830"/>
      <c r="M1251" s="821">
        <f t="shared" si="91"/>
        <v>0</v>
      </c>
    </row>
    <row r="1252" spans="1:13">
      <c r="A1252" s="611" t="s">
        <v>1571</v>
      </c>
      <c r="B1252" s="612" t="s">
        <v>1598</v>
      </c>
      <c r="C1252" s="612"/>
      <c r="D1252" s="613"/>
      <c r="E1252" s="613"/>
      <c r="F1252" s="613"/>
      <c r="G1252" s="613"/>
      <c r="H1252" s="614">
        <v>327</v>
      </c>
      <c r="I1252" s="608"/>
      <c r="J1252" s="613"/>
      <c r="K1252" s="647">
        <v>1</v>
      </c>
      <c r="L1252" s="830"/>
      <c r="M1252" s="821">
        <f t="shared" si="91"/>
        <v>0</v>
      </c>
    </row>
    <row r="1253" spans="1:13">
      <c r="A1253" s="611" t="s">
        <v>1571</v>
      </c>
      <c r="B1253" s="612" t="s">
        <v>1598</v>
      </c>
      <c r="C1253" s="612"/>
      <c r="D1253" s="613"/>
      <c r="E1253" s="647"/>
      <c r="F1253" s="647"/>
      <c r="G1253" s="647"/>
      <c r="H1253" s="661">
        <v>328</v>
      </c>
      <c r="I1253" s="614"/>
      <c r="J1253" s="648"/>
      <c r="K1253" s="647">
        <v>1</v>
      </c>
      <c r="L1253" s="830"/>
      <c r="M1253" s="821">
        <f t="shared" si="91"/>
        <v>0</v>
      </c>
    </row>
    <row r="1254" spans="1:13">
      <c r="A1254" s="611" t="s">
        <v>1571</v>
      </c>
      <c r="B1254" s="612" t="s">
        <v>1599</v>
      </c>
      <c r="C1254" s="612"/>
      <c r="D1254" s="613"/>
      <c r="E1254" s="613"/>
      <c r="F1254" s="613"/>
      <c r="G1254" s="613"/>
      <c r="H1254" s="614">
        <v>230</v>
      </c>
      <c r="I1254" s="604"/>
      <c r="J1254" s="613"/>
      <c r="K1254" s="647">
        <v>1</v>
      </c>
      <c r="L1254" s="830"/>
      <c r="M1254" s="821">
        <f t="shared" si="91"/>
        <v>0</v>
      </c>
    </row>
    <row r="1255" spans="1:13">
      <c r="A1255" s="611" t="s">
        <v>1571</v>
      </c>
      <c r="B1255" s="612" t="s">
        <v>1599</v>
      </c>
      <c r="C1255" s="612"/>
      <c r="D1255" s="613"/>
      <c r="E1255" s="613"/>
      <c r="F1255" s="613"/>
      <c r="G1255" s="613"/>
      <c r="H1255" s="614">
        <v>229</v>
      </c>
      <c r="I1255" s="614"/>
      <c r="J1255" s="613"/>
      <c r="K1255" s="647">
        <v>1</v>
      </c>
      <c r="L1255" s="830"/>
      <c r="M1255" s="821">
        <f t="shared" si="91"/>
        <v>0</v>
      </c>
    </row>
    <row r="1256" spans="1:13">
      <c r="A1256" s="611" t="s">
        <v>1571</v>
      </c>
      <c r="B1256" s="612" t="s">
        <v>1599</v>
      </c>
      <c r="C1256" s="612"/>
      <c r="D1256" s="613"/>
      <c r="E1256" s="613"/>
      <c r="F1256" s="613"/>
      <c r="G1256" s="613"/>
      <c r="H1256" s="614">
        <v>231</v>
      </c>
      <c r="I1256" s="614"/>
      <c r="J1256" s="613"/>
      <c r="K1256" s="647">
        <v>1</v>
      </c>
      <c r="L1256" s="830"/>
      <c r="M1256" s="821">
        <f t="shared" si="91"/>
        <v>0</v>
      </c>
    </row>
    <row r="1257" spans="1:13">
      <c r="A1257" s="611" t="s">
        <v>1571</v>
      </c>
      <c r="B1257" s="612" t="s">
        <v>1600</v>
      </c>
      <c r="C1257" s="612"/>
      <c r="D1257" s="613"/>
      <c r="E1257" s="613"/>
      <c r="F1257" s="613"/>
      <c r="G1257" s="613"/>
      <c r="H1257" s="614">
        <v>233</v>
      </c>
      <c r="I1257" s="614"/>
      <c r="J1257" s="613"/>
      <c r="K1257" s="647">
        <v>1</v>
      </c>
      <c r="L1257" s="830"/>
      <c r="M1257" s="821">
        <f t="shared" si="91"/>
        <v>0</v>
      </c>
    </row>
    <row r="1258" spans="1:13">
      <c r="A1258" s="611" t="s">
        <v>1571</v>
      </c>
      <c r="B1258" s="612" t="s">
        <v>1601</v>
      </c>
      <c r="C1258" s="612"/>
      <c r="D1258" s="613"/>
      <c r="E1258" s="613"/>
      <c r="F1258" s="613"/>
      <c r="G1258" s="613"/>
      <c r="H1258" s="614">
        <v>232</v>
      </c>
      <c r="I1258" s="614"/>
      <c r="J1258" s="613"/>
      <c r="K1258" s="647">
        <v>1</v>
      </c>
      <c r="L1258" s="830"/>
      <c r="M1258" s="821">
        <f t="shared" si="91"/>
        <v>0</v>
      </c>
    </row>
    <row r="1259" spans="1:13">
      <c r="A1259" s="611" t="s">
        <v>1571</v>
      </c>
      <c r="B1259" s="612" t="s">
        <v>1602</v>
      </c>
      <c r="C1259" s="612"/>
      <c r="D1259" s="613"/>
      <c r="E1259" s="613"/>
      <c r="F1259" s="613"/>
      <c r="G1259" s="613"/>
      <c r="H1259" s="614">
        <v>234</v>
      </c>
      <c r="I1259" s="614"/>
      <c r="J1259" s="613"/>
      <c r="K1259" s="647">
        <v>1</v>
      </c>
      <c r="L1259" s="830"/>
      <c r="M1259" s="821">
        <f t="shared" si="91"/>
        <v>0</v>
      </c>
    </row>
    <row r="1260" spans="1:13">
      <c r="A1260" s="611" t="s">
        <v>1571</v>
      </c>
      <c r="B1260" s="612" t="s">
        <v>1601</v>
      </c>
      <c r="C1260" s="612"/>
      <c r="D1260" s="613"/>
      <c r="E1260" s="613"/>
      <c r="F1260" s="613"/>
      <c r="G1260" s="613"/>
      <c r="H1260" s="614">
        <v>235</v>
      </c>
      <c r="I1260" s="614"/>
      <c r="J1260" s="613"/>
      <c r="K1260" s="647">
        <v>1</v>
      </c>
      <c r="L1260" s="830"/>
      <c r="M1260" s="821">
        <f t="shared" si="91"/>
        <v>0</v>
      </c>
    </row>
    <row r="1261" spans="1:13">
      <c r="A1261" s="611" t="s">
        <v>1571</v>
      </c>
      <c r="B1261" s="612" t="s">
        <v>1603</v>
      </c>
      <c r="C1261" s="612"/>
      <c r="D1261" s="613">
        <v>2007</v>
      </c>
      <c r="E1261" s="613"/>
      <c r="F1261" s="613"/>
      <c r="G1261" s="613"/>
      <c r="H1261" s="614" t="s">
        <v>1604</v>
      </c>
      <c r="I1261" s="614"/>
      <c r="J1261" s="613"/>
      <c r="K1261" s="647">
        <v>1</v>
      </c>
      <c r="L1261" s="830"/>
      <c r="M1261" s="821">
        <f t="shared" si="91"/>
        <v>0</v>
      </c>
    </row>
    <row r="1262" spans="1:13">
      <c r="A1262" s="611" t="s">
        <v>1571</v>
      </c>
      <c r="B1262" s="612" t="s">
        <v>1605</v>
      </c>
      <c r="C1262" s="612"/>
      <c r="D1262" s="613">
        <v>2008</v>
      </c>
      <c r="E1262" s="613"/>
      <c r="F1262" s="613"/>
      <c r="G1262" s="613"/>
      <c r="H1262" s="614" t="s">
        <v>1606</v>
      </c>
      <c r="I1262" s="614"/>
      <c r="J1262" s="613"/>
      <c r="K1262" s="647">
        <v>2</v>
      </c>
      <c r="L1262" s="830"/>
      <c r="M1262" s="821">
        <f t="shared" si="91"/>
        <v>0</v>
      </c>
    </row>
    <row r="1263" spans="1:13">
      <c r="A1263" s="611" t="s">
        <v>1571</v>
      </c>
      <c r="B1263" s="612" t="s">
        <v>1607</v>
      </c>
      <c r="C1263" s="612"/>
      <c r="D1263" s="613"/>
      <c r="E1263" s="613"/>
      <c r="F1263" s="613"/>
      <c r="G1263" s="613"/>
      <c r="H1263" s="614">
        <v>323</v>
      </c>
      <c r="I1263" s="614"/>
      <c r="J1263" s="613"/>
      <c r="K1263" s="647">
        <v>1</v>
      </c>
      <c r="L1263" s="830"/>
      <c r="M1263" s="821">
        <f t="shared" si="91"/>
        <v>0</v>
      </c>
    </row>
    <row r="1264" spans="1:13">
      <c r="A1264" s="611" t="s">
        <v>1571</v>
      </c>
      <c r="B1264" s="612" t="s">
        <v>1608</v>
      </c>
      <c r="C1264" s="612"/>
      <c r="D1264" s="613">
        <v>2012</v>
      </c>
      <c r="E1264" s="613"/>
      <c r="F1264" s="613"/>
      <c r="G1264" s="613"/>
      <c r="H1264" s="614" t="s">
        <v>1609</v>
      </c>
      <c r="I1264" s="614"/>
      <c r="J1264" s="613"/>
      <c r="K1264" s="647">
        <v>2</v>
      </c>
      <c r="L1264" s="830"/>
      <c r="M1264" s="821">
        <f t="shared" si="91"/>
        <v>0</v>
      </c>
    </row>
    <row r="1265" spans="1:13">
      <c r="A1265" s="611" t="s">
        <v>1571</v>
      </c>
      <c r="B1265" s="612" t="s">
        <v>1610</v>
      </c>
      <c r="C1265" s="612"/>
      <c r="D1265" s="613">
        <v>2012</v>
      </c>
      <c r="E1265" s="613"/>
      <c r="F1265" s="613"/>
      <c r="G1265" s="613"/>
      <c r="H1265" s="614" t="s">
        <v>1609</v>
      </c>
      <c r="I1265" s="614"/>
      <c r="J1265" s="613"/>
      <c r="K1265" s="647">
        <v>4</v>
      </c>
      <c r="L1265" s="830"/>
      <c r="M1265" s="821">
        <f t="shared" si="91"/>
        <v>0</v>
      </c>
    </row>
    <row r="1266" spans="1:13">
      <c r="A1266" s="611" t="s">
        <v>1571</v>
      </c>
      <c r="B1266" s="612" t="s">
        <v>1611</v>
      </c>
      <c r="C1266" s="612"/>
      <c r="D1266" s="613"/>
      <c r="E1266" s="613"/>
      <c r="F1266" s="613"/>
      <c r="G1266" s="613"/>
      <c r="H1266" s="614">
        <v>303</v>
      </c>
      <c r="I1266" s="614"/>
      <c r="J1266" s="613"/>
      <c r="K1266" s="647">
        <v>4</v>
      </c>
      <c r="L1266" s="830"/>
      <c r="M1266" s="821">
        <f t="shared" si="91"/>
        <v>0</v>
      </c>
    </row>
    <row r="1267" spans="1:13">
      <c r="A1267" s="611" t="s">
        <v>1571</v>
      </c>
      <c r="B1267" s="612" t="s">
        <v>1612</v>
      </c>
      <c r="C1267" s="612"/>
      <c r="D1267" s="613"/>
      <c r="E1267" s="613"/>
      <c r="F1267" s="613"/>
      <c r="G1267" s="613"/>
      <c r="H1267" s="614" t="s">
        <v>1613</v>
      </c>
      <c r="I1267" s="614"/>
      <c r="J1267" s="613"/>
      <c r="K1267" s="647">
        <v>2</v>
      </c>
      <c r="L1267" s="830"/>
      <c r="M1267" s="821">
        <f t="shared" si="91"/>
        <v>0</v>
      </c>
    </row>
    <row r="1268" spans="1:13">
      <c r="A1268" s="611" t="s">
        <v>1571</v>
      </c>
      <c r="B1268" s="612" t="s">
        <v>1611</v>
      </c>
      <c r="C1268" s="612"/>
      <c r="D1268" s="613"/>
      <c r="E1268" s="613"/>
      <c r="F1268" s="613"/>
      <c r="G1268" s="613"/>
      <c r="H1268" s="614" t="s">
        <v>1613</v>
      </c>
      <c r="I1268" s="614"/>
      <c r="J1268" s="613"/>
      <c r="K1268" s="647">
        <v>1</v>
      </c>
      <c r="L1268" s="830"/>
      <c r="M1268" s="821">
        <f t="shared" si="91"/>
        <v>0</v>
      </c>
    </row>
    <row r="1269" spans="1:13">
      <c r="A1269" s="611" t="s">
        <v>1571</v>
      </c>
      <c r="B1269" s="612" t="s">
        <v>1615</v>
      </c>
      <c r="C1269" s="612"/>
      <c r="D1269" s="613"/>
      <c r="E1269" s="613"/>
      <c r="F1269" s="613"/>
      <c r="G1269" s="613"/>
      <c r="H1269" s="614" t="s">
        <v>1616</v>
      </c>
      <c r="I1269" s="614"/>
      <c r="J1269" s="613"/>
      <c r="K1269" s="647">
        <v>1</v>
      </c>
      <c r="L1269" s="830"/>
      <c r="M1269" s="821">
        <f t="shared" si="91"/>
        <v>0</v>
      </c>
    </row>
    <row r="1270" spans="1:13">
      <c r="A1270" s="611" t="s">
        <v>1571</v>
      </c>
      <c r="B1270" s="612" t="s">
        <v>175</v>
      </c>
      <c r="C1270" s="612"/>
      <c r="D1270" s="613"/>
      <c r="E1270" s="613"/>
      <c r="F1270" s="613"/>
      <c r="G1270" s="613"/>
      <c r="H1270" s="614" t="s">
        <v>1295</v>
      </c>
      <c r="I1270" s="614"/>
      <c r="J1270" s="613"/>
      <c r="K1270" s="647">
        <v>2</v>
      </c>
      <c r="L1270" s="830"/>
      <c r="M1270" s="821">
        <f t="shared" si="91"/>
        <v>0</v>
      </c>
    </row>
    <row r="1271" spans="1:13">
      <c r="A1271" s="611" t="s">
        <v>1571</v>
      </c>
      <c r="B1271" s="612" t="s">
        <v>1617</v>
      </c>
      <c r="C1271" s="612"/>
      <c r="D1271" s="613"/>
      <c r="E1271" s="613"/>
      <c r="F1271" s="613"/>
      <c r="G1271" s="613"/>
      <c r="H1271" s="614" t="s">
        <v>1618</v>
      </c>
      <c r="I1271" s="614"/>
      <c r="J1271" s="613"/>
      <c r="K1271" s="647">
        <v>3</v>
      </c>
      <c r="L1271" s="830"/>
      <c r="M1271" s="821">
        <f t="shared" si="91"/>
        <v>0</v>
      </c>
    </row>
    <row r="1272" spans="1:13">
      <c r="A1272" s="611" t="s">
        <v>1571</v>
      </c>
      <c r="B1272" s="612" t="s">
        <v>1619</v>
      </c>
      <c r="C1272" s="612"/>
      <c r="D1272" s="613"/>
      <c r="E1272" s="613"/>
      <c r="F1272" s="613"/>
      <c r="G1272" s="613"/>
      <c r="H1272" s="614" t="s">
        <v>1618</v>
      </c>
      <c r="I1272" s="614"/>
      <c r="J1272" s="613"/>
      <c r="K1272" s="647">
        <v>2</v>
      </c>
      <c r="L1272" s="830"/>
      <c r="M1272" s="821">
        <f t="shared" si="91"/>
        <v>0</v>
      </c>
    </row>
    <row r="1273" spans="1:13">
      <c r="A1273" s="611" t="s">
        <v>1571</v>
      </c>
      <c r="B1273" s="612" t="s">
        <v>1620</v>
      </c>
      <c r="C1273" s="612"/>
      <c r="D1273" s="613"/>
      <c r="E1273" s="613"/>
      <c r="F1273" s="613"/>
      <c r="G1273" s="613"/>
      <c r="H1273" s="614" t="s">
        <v>1621</v>
      </c>
      <c r="I1273" s="614"/>
      <c r="J1273" s="613"/>
      <c r="K1273" s="647">
        <v>1</v>
      </c>
      <c r="L1273" s="830"/>
      <c r="M1273" s="821">
        <f t="shared" si="91"/>
        <v>0</v>
      </c>
    </row>
    <row r="1274" spans="1:13">
      <c r="A1274" s="611" t="s">
        <v>1571</v>
      </c>
      <c r="B1274" s="612" t="s">
        <v>1622</v>
      </c>
      <c r="C1274" s="612"/>
      <c r="D1274" s="613"/>
      <c r="E1274" s="613"/>
      <c r="F1274" s="613"/>
      <c r="G1274" s="613"/>
      <c r="H1274" s="614" t="s">
        <v>1623</v>
      </c>
      <c r="I1274" s="614"/>
      <c r="J1274" s="613"/>
      <c r="K1274" s="647">
        <v>1</v>
      </c>
      <c r="L1274" s="830"/>
      <c r="M1274" s="821">
        <f t="shared" si="91"/>
        <v>0</v>
      </c>
    </row>
    <row r="1275" spans="1:13">
      <c r="A1275" s="611" t="s">
        <v>1571</v>
      </c>
      <c r="B1275" s="612" t="s">
        <v>1624</v>
      </c>
      <c r="C1275" s="612"/>
      <c r="D1275" s="613"/>
      <c r="E1275" s="613"/>
      <c r="F1275" s="613"/>
      <c r="G1275" s="613"/>
      <c r="H1275" s="614" t="s">
        <v>1625</v>
      </c>
      <c r="I1275" s="614"/>
      <c r="J1275" s="613"/>
      <c r="K1275" s="647">
        <v>1</v>
      </c>
      <c r="L1275" s="830"/>
      <c r="M1275" s="821">
        <f t="shared" si="91"/>
        <v>0</v>
      </c>
    </row>
    <row r="1276" spans="1:13">
      <c r="A1276" s="611" t="s">
        <v>1571</v>
      </c>
      <c r="B1276" s="612" t="s">
        <v>1216</v>
      </c>
      <c r="C1276" s="612"/>
      <c r="D1276" s="613"/>
      <c r="E1276" s="613"/>
      <c r="F1276" s="613"/>
      <c r="G1276" s="613"/>
      <c r="H1276" s="614" t="s">
        <v>1203</v>
      </c>
      <c r="I1276" s="614"/>
      <c r="J1276" s="613"/>
      <c r="K1276" s="647">
        <v>1</v>
      </c>
      <c r="L1276" s="830"/>
      <c r="M1276" s="821">
        <f t="shared" si="91"/>
        <v>0</v>
      </c>
    </row>
    <row r="1277" spans="1:13">
      <c r="A1277" s="611" t="s">
        <v>1571</v>
      </c>
      <c r="B1277" s="612" t="s">
        <v>1628</v>
      </c>
      <c r="C1277" s="612"/>
      <c r="D1277" s="613"/>
      <c r="E1277" s="613"/>
      <c r="F1277" s="613"/>
      <c r="G1277" s="613"/>
      <c r="H1277" s="614" t="s">
        <v>1629</v>
      </c>
      <c r="I1277" s="614"/>
      <c r="J1277" s="613"/>
      <c r="K1277" s="647">
        <v>1</v>
      </c>
      <c r="L1277" s="830"/>
      <c r="M1277" s="821">
        <f t="shared" si="91"/>
        <v>0</v>
      </c>
    </row>
    <row r="1278" spans="1:13">
      <c r="A1278" s="611" t="s">
        <v>1571</v>
      </c>
      <c r="B1278" s="612" t="s">
        <v>1630</v>
      </c>
      <c r="C1278" s="612"/>
      <c r="D1278" s="613"/>
      <c r="E1278" s="613"/>
      <c r="F1278" s="613"/>
      <c r="G1278" s="613"/>
      <c r="H1278" s="614" t="s">
        <v>989</v>
      </c>
      <c r="I1278" s="614"/>
      <c r="J1278" s="613"/>
      <c r="K1278" s="647">
        <v>1</v>
      </c>
      <c r="L1278" s="830"/>
      <c r="M1278" s="821">
        <f t="shared" si="91"/>
        <v>0</v>
      </c>
    </row>
    <row r="1279" spans="1:13" ht="39">
      <c r="A1279" s="611" t="s">
        <v>1571</v>
      </c>
      <c r="B1279" s="612" t="s">
        <v>2561</v>
      </c>
      <c r="C1279" s="612"/>
      <c r="D1279" s="613"/>
      <c r="E1279" s="613"/>
      <c r="F1279" s="613"/>
      <c r="G1279" s="613"/>
      <c r="H1279" s="614" t="s">
        <v>2562</v>
      </c>
      <c r="I1279" s="614"/>
      <c r="J1279" s="613"/>
      <c r="K1279" s="647">
        <v>7</v>
      </c>
      <c r="L1279" s="835"/>
      <c r="M1279" s="821">
        <f t="shared" si="91"/>
        <v>0</v>
      </c>
    </row>
    <row r="1280" spans="1:13">
      <c r="A1280" s="611" t="s">
        <v>1571</v>
      </c>
      <c r="B1280" s="978" t="s">
        <v>2563</v>
      </c>
      <c r="C1280" s="978"/>
      <c r="D1280" s="613"/>
      <c r="E1280" s="613"/>
      <c r="F1280" s="613"/>
      <c r="G1280" s="613"/>
      <c r="H1280" s="614">
        <v>404</v>
      </c>
      <c r="I1280" s="614"/>
      <c r="J1280" s="613"/>
      <c r="K1280" s="647"/>
      <c r="L1280" s="835"/>
      <c r="M1280" s="821">
        <f t="shared" si="91"/>
        <v>0</v>
      </c>
    </row>
    <row r="1281" spans="1:13">
      <c r="A1281" s="611" t="s">
        <v>1571</v>
      </c>
      <c r="B1281" s="612" t="s">
        <v>2563</v>
      </c>
      <c r="C1281" s="612"/>
      <c r="D1281" s="613"/>
      <c r="E1281" s="613"/>
      <c r="F1281" s="613"/>
      <c r="G1281" s="613"/>
      <c r="H1281" s="614" t="s">
        <v>2564</v>
      </c>
      <c r="I1281" s="614"/>
      <c r="J1281" s="613"/>
      <c r="K1281" s="647">
        <v>2</v>
      </c>
      <c r="L1281" s="835"/>
      <c r="M1281" s="821">
        <f t="shared" si="91"/>
        <v>0</v>
      </c>
    </row>
    <row r="1282" spans="1:13">
      <c r="A1282" s="611" t="s">
        <v>1571</v>
      </c>
      <c r="B1282" s="612" t="s">
        <v>2565</v>
      </c>
      <c r="C1282" s="612"/>
      <c r="D1282" s="613"/>
      <c r="E1282" s="613"/>
      <c r="F1282" s="613"/>
      <c r="G1282" s="613"/>
      <c r="H1282" s="614" t="s">
        <v>2566</v>
      </c>
      <c r="I1282" s="614"/>
      <c r="J1282" s="613"/>
      <c r="K1282" s="647">
        <v>2</v>
      </c>
      <c r="L1282" s="835"/>
      <c r="M1282" s="821">
        <f t="shared" si="91"/>
        <v>0</v>
      </c>
    </row>
    <row r="1283" spans="1:13">
      <c r="A1283" s="611" t="s">
        <v>1571</v>
      </c>
      <c r="B1283" s="612" t="s">
        <v>1632</v>
      </c>
      <c r="C1283" s="612"/>
      <c r="D1283" s="613"/>
      <c r="E1283" s="613"/>
      <c r="F1283" s="613"/>
      <c r="G1283" s="613"/>
      <c r="H1283" s="614" t="s">
        <v>1633</v>
      </c>
      <c r="I1283" s="614"/>
      <c r="J1283" s="613"/>
      <c r="K1283" s="647">
        <v>6</v>
      </c>
      <c r="L1283" s="830"/>
      <c r="M1283" s="821">
        <f t="shared" si="91"/>
        <v>0</v>
      </c>
    </row>
    <row r="1284" spans="1:13" ht="39">
      <c r="A1284" s="611" t="s">
        <v>1571</v>
      </c>
      <c r="B1284" s="612" t="s">
        <v>1632</v>
      </c>
      <c r="C1284" s="612"/>
      <c r="D1284" s="613"/>
      <c r="E1284" s="613"/>
      <c r="F1284" s="613"/>
      <c r="G1284" s="613"/>
      <c r="H1284" s="614" t="s">
        <v>1635</v>
      </c>
      <c r="I1284" s="614"/>
      <c r="J1284" s="613"/>
      <c r="K1284" s="647">
        <v>16</v>
      </c>
      <c r="L1284" s="830"/>
      <c r="M1284" s="821">
        <f t="shared" si="91"/>
        <v>0</v>
      </c>
    </row>
    <row r="1285" spans="1:13" ht="39">
      <c r="A1285" s="611" t="s">
        <v>1571</v>
      </c>
      <c r="B1285" s="612" t="s">
        <v>1632</v>
      </c>
      <c r="C1285" s="612"/>
      <c r="D1285" s="613"/>
      <c r="E1285" s="613"/>
      <c r="F1285" s="613"/>
      <c r="G1285" s="613"/>
      <c r="H1285" s="614" t="s">
        <v>1636</v>
      </c>
      <c r="I1285" s="614"/>
      <c r="J1285" s="613"/>
      <c r="K1285" s="647">
        <v>14</v>
      </c>
      <c r="L1285" s="830"/>
      <c r="M1285" s="821">
        <f t="shared" si="91"/>
        <v>0</v>
      </c>
    </row>
    <row r="1286" spans="1:13">
      <c r="A1286" s="611" t="s">
        <v>1571</v>
      </c>
      <c r="B1286" s="612" t="s">
        <v>1632</v>
      </c>
      <c r="C1286" s="612"/>
      <c r="D1286" s="613"/>
      <c r="E1286" s="613"/>
      <c r="F1286" s="613"/>
      <c r="G1286" s="613"/>
      <c r="H1286" s="614">
        <v>20</v>
      </c>
      <c r="I1286" s="614"/>
      <c r="J1286" s="613"/>
      <c r="K1286" s="647">
        <v>3</v>
      </c>
      <c r="L1286" s="830"/>
      <c r="M1286" s="821">
        <f t="shared" si="91"/>
        <v>0</v>
      </c>
    </row>
    <row r="1287" spans="1:13">
      <c r="A1287" s="611" t="s">
        <v>1571</v>
      </c>
      <c r="B1287" s="612" t="s">
        <v>1632</v>
      </c>
      <c r="C1287" s="612"/>
      <c r="D1287" s="613"/>
      <c r="E1287" s="613"/>
      <c r="F1287" s="613"/>
      <c r="G1287" s="613"/>
      <c r="H1287" s="614">
        <v>1</v>
      </c>
      <c r="I1287" s="614"/>
      <c r="J1287" s="613"/>
      <c r="K1287" s="647">
        <v>2</v>
      </c>
      <c r="L1287" s="830"/>
      <c r="M1287" s="821">
        <f t="shared" si="91"/>
        <v>0</v>
      </c>
    </row>
    <row r="1288" spans="1:13" ht="13.5" thickBot="1">
      <c r="A1288" s="979" t="s">
        <v>1571</v>
      </c>
      <c r="B1288" s="667" t="s">
        <v>1637</v>
      </c>
      <c r="C1288" s="667"/>
      <c r="D1288" s="635"/>
      <c r="E1288" s="635"/>
      <c r="F1288" s="635"/>
      <c r="G1288" s="635"/>
      <c r="H1288" s="636">
        <v>13</v>
      </c>
      <c r="I1288" s="636"/>
      <c r="J1288" s="635"/>
      <c r="K1288" s="664">
        <v>2</v>
      </c>
      <c r="L1288" s="830"/>
      <c r="M1288" s="821">
        <f t="shared" si="91"/>
        <v>0</v>
      </c>
    </row>
    <row r="1289" spans="1:13" ht="13.5" thickBot="1">
      <c r="A1289" s="778"/>
      <c r="B1289" s="940"/>
      <c r="C1289" s="940"/>
      <c r="D1289" s="941"/>
      <c r="E1289" s="941"/>
      <c r="F1289" s="941"/>
      <c r="G1289" s="941"/>
      <c r="H1289" s="942" t="s">
        <v>1639</v>
      </c>
      <c r="I1289" s="942"/>
      <c r="J1289" s="941"/>
      <c r="K1289" s="941"/>
      <c r="L1289" s="941"/>
      <c r="M1289" s="961"/>
    </row>
    <row r="1290" spans="1:13">
      <c r="A1290" s="685" t="s">
        <v>1640</v>
      </c>
      <c r="B1290" s="658" t="s">
        <v>1641</v>
      </c>
      <c r="C1290" s="658"/>
      <c r="D1290" s="657"/>
      <c r="E1290" s="657"/>
      <c r="F1290" s="657"/>
      <c r="G1290" s="657"/>
      <c r="H1290" s="683" t="s">
        <v>1642</v>
      </c>
      <c r="I1290" s="683" t="s">
        <v>1643</v>
      </c>
      <c r="J1290" s="657" t="s">
        <v>36</v>
      </c>
      <c r="K1290" s="668">
        <v>1</v>
      </c>
      <c r="L1290" s="830"/>
      <c r="M1290" s="821">
        <f t="shared" si="91"/>
        <v>0</v>
      </c>
    </row>
    <row r="1291" spans="1:13">
      <c r="A1291" s="605" t="s">
        <v>1640</v>
      </c>
      <c r="B1291" s="606" t="s">
        <v>1646</v>
      </c>
      <c r="C1291" s="606"/>
      <c r="D1291" s="607"/>
      <c r="E1291" s="607"/>
      <c r="F1291" s="607"/>
      <c r="G1291" s="607"/>
      <c r="H1291" s="608" t="s">
        <v>1647</v>
      </c>
      <c r="I1291" s="608" t="s">
        <v>1643</v>
      </c>
      <c r="J1291" s="607" t="s">
        <v>36</v>
      </c>
      <c r="K1291" s="616">
        <v>1</v>
      </c>
      <c r="L1291" s="830"/>
      <c r="M1291" s="821">
        <f t="shared" si="91"/>
        <v>0</v>
      </c>
    </row>
    <row r="1292" spans="1:13">
      <c r="A1292" s="605" t="s">
        <v>1640</v>
      </c>
      <c r="B1292" s="606" t="s">
        <v>1649</v>
      </c>
      <c r="C1292" s="606"/>
      <c r="D1292" s="607"/>
      <c r="E1292" s="607"/>
      <c r="F1292" s="607"/>
      <c r="G1292" s="607"/>
      <c r="H1292" s="608" t="s">
        <v>1650</v>
      </c>
      <c r="I1292" s="608" t="s">
        <v>1643</v>
      </c>
      <c r="J1292" s="607" t="s">
        <v>36</v>
      </c>
      <c r="K1292" s="616">
        <v>1</v>
      </c>
      <c r="L1292" s="830"/>
      <c r="M1292" s="821">
        <f t="shared" si="91"/>
        <v>0</v>
      </c>
    </row>
    <row r="1293" spans="1:13">
      <c r="A1293" s="605" t="s">
        <v>1640</v>
      </c>
      <c r="B1293" s="606" t="s">
        <v>1652</v>
      </c>
      <c r="C1293" s="606"/>
      <c r="D1293" s="607"/>
      <c r="E1293" s="607"/>
      <c r="F1293" s="607"/>
      <c r="G1293" s="607"/>
      <c r="H1293" s="608" t="s">
        <v>1653</v>
      </c>
      <c r="I1293" s="608" t="s">
        <v>1643</v>
      </c>
      <c r="J1293" s="607"/>
      <c r="K1293" s="616">
        <v>1</v>
      </c>
      <c r="L1293" s="830"/>
      <c r="M1293" s="821">
        <f t="shared" si="91"/>
        <v>0</v>
      </c>
    </row>
    <row r="1294" spans="1:13">
      <c r="A1294" s="605" t="s">
        <v>1640</v>
      </c>
      <c r="B1294" s="606" t="s">
        <v>1655</v>
      </c>
      <c r="C1294" s="606"/>
      <c r="D1294" s="607"/>
      <c r="E1294" s="607"/>
      <c r="F1294" s="607"/>
      <c r="G1294" s="607"/>
      <c r="H1294" s="608" t="s">
        <v>1656</v>
      </c>
      <c r="I1294" s="721" t="s">
        <v>1657</v>
      </c>
      <c r="J1294" s="607" t="s">
        <v>36</v>
      </c>
      <c r="K1294" s="639">
        <v>1</v>
      </c>
      <c r="L1294" s="830"/>
      <c r="M1294" s="821">
        <f t="shared" si="91"/>
        <v>0</v>
      </c>
    </row>
    <row r="1295" spans="1:13">
      <c r="A1295" s="605" t="s">
        <v>1640</v>
      </c>
      <c r="B1295" s="606" t="s">
        <v>1659</v>
      </c>
      <c r="C1295" s="606"/>
      <c r="D1295" s="607"/>
      <c r="E1295" s="607"/>
      <c r="F1295" s="607"/>
      <c r="G1295" s="607"/>
      <c r="H1295" s="608" t="s">
        <v>1660</v>
      </c>
      <c r="I1295" s="608" t="s">
        <v>1643</v>
      </c>
      <c r="J1295" s="599" t="s">
        <v>36</v>
      </c>
      <c r="K1295" s="616">
        <v>1</v>
      </c>
      <c r="L1295" s="830"/>
      <c r="M1295" s="821">
        <f t="shared" si="91"/>
        <v>0</v>
      </c>
    </row>
    <row r="1296" spans="1:13">
      <c r="A1296" s="976"/>
      <c r="B1296" s="910" t="s">
        <v>152</v>
      </c>
      <c r="C1296" s="910"/>
      <c r="D1296" s="909"/>
      <c r="E1296" s="909"/>
      <c r="F1296" s="909"/>
      <c r="G1296" s="909"/>
      <c r="H1296" s="911"/>
      <c r="I1296" s="912"/>
      <c r="J1296" s="909"/>
      <c r="K1296" s="913"/>
      <c r="L1296" s="891"/>
      <c r="M1296" s="899"/>
    </row>
    <row r="1297" spans="1:13">
      <c r="A1297" s="601" t="s">
        <v>1640</v>
      </c>
      <c r="B1297" s="602" t="s">
        <v>1677</v>
      </c>
      <c r="C1297" s="602"/>
      <c r="D1297" s="603">
        <v>2008</v>
      </c>
      <c r="E1297" s="603"/>
      <c r="F1297" s="603"/>
      <c r="G1297" s="603"/>
      <c r="H1297" s="604">
        <v>304</v>
      </c>
      <c r="I1297" s="604"/>
      <c r="J1297" s="603"/>
      <c r="K1297" s="620">
        <v>1</v>
      </c>
      <c r="L1297" s="830"/>
      <c r="M1297" s="821">
        <f t="shared" si="91"/>
        <v>0</v>
      </c>
    </row>
    <row r="1298" spans="1:13">
      <c r="A1298" s="611" t="s">
        <v>1640</v>
      </c>
      <c r="B1298" s="612" t="s">
        <v>1678</v>
      </c>
      <c r="C1298" s="612"/>
      <c r="D1298" s="613">
        <v>2010</v>
      </c>
      <c r="E1298" s="613"/>
      <c r="F1298" s="613"/>
      <c r="G1298" s="613"/>
      <c r="H1298" s="614">
        <v>309</v>
      </c>
      <c r="I1298" s="614"/>
      <c r="J1298" s="613"/>
      <c r="K1298" s="647">
        <v>2</v>
      </c>
      <c r="L1298" s="830"/>
      <c r="M1298" s="821">
        <f t="shared" si="91"/>
        <v>0</v>
      </c>
    </row>
    <row r="1299" spans="1:13">
      <c r="A1299" s="611" t="s">
        <v>1640</v>
      </c>
      <c r="B1299" s="612" t="s">
        <v>1680</v>
      </c>
      <c r="C1299" s="612"/>
      <c r="D1299" s="613">
        <v>2012</v>
      </c>
      <c r="E1299" s="613"/>
      <c r="F1299" s="613"/>
      <c r="G1299" s="613"/>
      <c r="H1299" s="614" t="s">
        <v>1681</v>
      </c>
      <c r="I1299" s="614"/>
      <c r="J1299" s="613" t="s">
        <v>43</v>
      </c>
      <c r="K1299" s="647">
        <v>1</v>
      </c>
      <c r="L1299" s="830"/>
      <c r="M1299" s="821">
        <f t="shared" si="91"/>
        <v>0</v>
      </c>
    </row>
    <row r="1300" spans="1:13">
      <c r="A1300" s="611" t="s">
        <v>1640</v>
      </c>
      <c r="B1300" s="612" t="s">
        <v>1682</v>
      </c>
      <c r="C1300" s="612"/>
      <c r="D1300" s="613">
        <v>2012</v>
      </c>
      <c r="E1300" s="613"/>
      <c r="F1300" s="613"/>
      <c r="G1300" s="613"/>
      <c r="H1300" s="614" t="s">
        <v>1683</v>
      </c>
      <c r="I1300" s="614" t="s">
        <v>1684</v>
      </c>
      <c r="J1300" s="613" t="s">
        <v>1685</v>
      </c>
      <c r="K1300" s="647">
        <v>6</v>
      </c>
      <c r="L1300" s="830"/>
      <c r="M1300" s="821">
        <f t="shared" si="91"/>
        <v>0</v>
      </c>
    </row>
    <row r="1301" spans="1:13">
      <c r="A1301" s="601" t="s">
        <v>1640</v>
      </c>
      <c r="B1301" s="602" t="s">
        <v>1686</v>
      </c>
      <c r="C1301" s="602"/>
      <c r="D1301" s="603"/>
      <c r="E1301" s="603"/>
      <c r="F1301" s="603"/>
      <c r="G1301" s="603"/>
      <c r="H1301" s="604" t="s">
        <v>1625</v>
      </c>
      <c r="I1301" s="604"/>
      <c r="J1301" s="603"/>
      <c r="K1301" s="620">
        <v>1</v>
      </c>
      <c r="L1301" s="830"/>
      <c r="M1301" s="821">
        <f t="shared" si="91"/>
        <v>0</v>
      </c>
    </row>
    <row r="1302" spans="1:13">
      <c r="A1302" s="611" t="s">
        <v>1640</v>
      </c>
      <c r="B1302" s="612" t="s">
        <v>1687</v>
      </c>
      <c r="C1302" s="612"/>
      <c r="D1302" s="613"/>
      <c r="E1302" s="613"/>
      <c r="F1302" s="613"/>
      <c r="G1302" s="613"/>
      <c r="H1302" s="614" t="s">
        <v>1688</v>
      </c>
      <c r="I1302" s="614"/>
      <c r="J1302" s="613"/>
      <c r="K1302" s="647">
        <v>1</v>
      </c>
      <c r="L1302" s="830"/>
      <c r="M1302" s="821">
        <f t="shared" si="91"/>
        <v>0</v>
      </c>
    </row>
    <row r="1303" spans="1:13">
      <c r="A1303" s="611" t="s">
        <v>1640</v>
      </c>
      <c r="B1303" s="612" t="s">
        <v>1689</v>
      </c>
      <c r="C1303" s="612"/>
      <c r="D1303" s="613"/>
      <c r="E1303" s="613"/>
      <c r="F1303" s="613"/>
      <c r="G1303" s="613"/>
      <c r="H1303" s="614" t="s">
        <v>1233</v>
      </c>
      <c r="I1303" s="614"/>
      <c r="J1303" s="613"/>
      <c r="K1303" s="647">
        <v>1</v>
      </c>
      <c r="L1303" s="830"/>
      <c r="M1303" s="821">
        <f t="shared" si="91"/>
        <v>0</v>
      </c>
    </row>
    <row r="1304" spans="1:13">
      <c r="A1304" s="611" t="s">
        <v>1640</v>
      </c>
      <c r="B1304" s="612" t="s">
        <v>1690</v>
      </c>
      <c r="C1304" s="612"/>
      <c r="D1304" s="613"/>
      <c r="E1304" s="613"/>
      <c r="F1304" s="613"/>
      <c r="G1304" s="613"/>
      <c r="H1304" s="614" t="s">
        <v>1691</v>
      </c>
      <c r="I1304" s="614"/>
      <c r="J1304" s="613"/>
      <c r="K1304" s="647">
        <v>1</v>
      </c>
      <c r="L1304" s="830"/>
      <c r="M1304" s="821">
        <f t="shared" si="91"/>
        <v>0</v>
      </c>
    </row>
    <row r="1305" spans="1:13">
      <c r="A1305" s="611" t="s">
        <v>1640</v>
      </c>
      <c r="B1305" s="612" t="s">
        <v>1692</v>
      </c>
      <c r="C1305" s="612"/>
      <c r="D1305" s="613"/>
      <c r="E1305" s="613"/>
      <c r="F1305" s="613"/>
      <c r="G1305" s="613"/>
      <c r="H1305" s="614" t="s">
        <v>1285</v>
      </c>
      <c r="I1305" s="614"/>
      <c r="J1305" s="613"/>
      <c r="K1305" s="647">
        <v>1</v>
      </c>
      <c r="L1305" s="830"/>
      <c r="M1305" s="821">
        <f t="shared" si="91"/>
        <v>0</v>
      </c>
    </row>
    <row r="1306" spans="1:13">
      <c r="A1306" s="611" t="s">
        <v>1640</v>
      </c>
      <c r="B1306" s="612" t="s">
        <v>1693</v>
      </c>
      <c r="C1306" s="612"/>
      <c r="D1306" s="613"/>
      <c r="E1306" s="613"/>
      <c r="F1306" s="613"/>
      <c r="G1306" s="613"/>
      <c r="H1306" s="614" t="s">
        <v>687</v>
      </c>
      <c r="I1306" s="614"/>
      <c r="J1306" s="613"/>
      <c r="K1306" s="647">
        <v>1</v>
      </c>
      <c r="L1306" s="830"/>
      <c r="M1306" s="821">
        <f t="shared" si="91"/>
        <v>0</v>
      </c>
    </row>
    <row r="1307" spans="1:13">
      <c r="A1307" s="611" t="s">
        <v>1640</v>
      </c>
      <c r="B1307" s="612" t="s">
        <v>1693</v>
      </c>
      <c r="C1307" s="612"/>
      <c r="D1307" s="613"/>
      <c r="E1307" s="613"/>
      <c r="F1307" s="613"/>
      <c r="G1307" s="613"/>
      <c r="H1307" s="614" t="s">
        <v>1694</v>
      </c>
      <c r="I1307" s="614"/>
      <c r="J1307" s="613"/>
      <c r="K1307" s="647">
        <v>1</v>
      </c>
      <c r="L1307" s="830"/>
      <c r="M1307" s="821">
        <f t="shared" si="91"/>
        <v>0</v>
      </c>
    </row>
    <row r="1308" spans="1:13">
      <c r="A1308" s="611" t="s">
        <v>1640</v>
      </c>
      <c r="B1308" s="612" t="s">
        <v>1695</v>
      </c>
      <c r="C1308" s="612"/>
      <c r="D1308" s="613"/>
      <c r="E1308" s="613"/>
      <c r="F1308" s="613"/>
      <c r="G1308" s="613"/>
      <c r="H1308" s="614" t="s">
        <v>1696</v>
      </c>
      <c r="I1308" s="614"/>
      <c r="J1308" s="613"/>
      <c r="K1308" s="647">
        <v>1</v>
      </c>
      <c r="L1308" s="830"/>
      <c r="M1308" s="821">
        <f t="shared" si="91"/>
        <v>0</v>
      </c>
    </row>
    <row r="1309" spans="1:13">
      <c r="A1309" s="611" t="s">
        <v>1640</v>
      </c>
      <c r="B1309" s="612" t="s">
        <v>1695</v>
      </c>
      <c r="C1309" s="612"/>
      <c r="D1309" s="613"/>
      <c r="E1309" s="613"/>
      <c r="F1309" s="613"/>
      <c r="G1309" s="613"/>
      <c r="H1309" s="614" t="s">
        <v>1697</v>
      </c>
      <c r="I1309" s="614"/>
      <c r="J1309" s="613"/>
      <c r="K1309" s="647">
        <v>1</v>
      </c>
      <c r="L1309" s="830"/>
      <c r="M1309" s="821">
        <f t="shared" si="91"/>
        <v>0</v>
      </c>
    </row>
    <row r="1310" spans="1:13">
      <c r="A1310" s="611" t="s">
        <v>1640</v>
      </c>
      <c r="B1310" s="612" t="s">
        <v>483</v>
      </c>
      <c r="C1310" s="612"/>
      <c r="D1310" s="613"/>
      <c r="E1310" s="613"/>
      <c r="F1310" s="613"/>
      <c r="G1310" s="613"/>
      <c r="H1310" s="614" t="s">
        <v>1699</v>
      </c>
      <c r="I1310" s="614"/>
      <c r="J1310" s="613"/>
      <c r="K1310" s="647">
        <v>1</v>
      </c>
      <c r="L1310" s="835"/>
      <c r="M1310" s="821">
        <f t="shared" ref="M1310:M1410" si="92">ROUND(L1310*1.23,2)</f>
        <v>0</v>
      </c>
    </row>
    <row r="1311" spans="1:13">
      <c r="A1311" s="611" t="s">
        <v>1640</v>
      </c>
      <c r="B1311" s="612" t="s">
        <v>623</v>
      </c>
      <c r="C1311" s="612"/>
      <c r="D1311" s="613">
        <v>2012</v>
      </c>
      <c r="E1311" s="613"/>
      <c r="F1311" s="613"/>
      <c r="G1311" s="613"/>
      <c r="H1311" s="614" t="s">
        <v>1699</v>
      </c>
      <c r="I1311" s="614" t="s">
        <v>2567</v>
      </c>
      <c r="J1311" s="613"/>
      <c r="K1311" s="647">
        <v>1</v>
      </c>
      <c r="L1311" s="830"/>
      <c r="M1311" s="821">
        <f t="shared" si="92"/>
        <v>0</v>
      </c>
    </row>
    <row r="1312" spans="1:13">
      <c r="A1312" s="611" t="s">
        <v>1640</v>
      </c>
      <c r="B1312" s="612" t="s">
        <v>1700</v>
      </c>
      <c r="C1312" s="612"/>
      <c r="D1312" s="613"/>
      <c r="E1312" s="613"/>
      <c r="F1312" s="613"/>
      <c r="G1312" s="613"/>
      <c r="H1312" s="614" t="s">
        <v>1701</v>
      </c>
      <c r="I1312" s="614"/>
      <c r="J1312" s="613"/>
      <c r="K1312" s="647">
        <v>7</v>
      </c>
      <c r="L1312" s="830"/>
      <c r="M1312" s="821">
        <f t="shared" si="92"/>
        <v>0</v>
      </c>
    </row>
    <row r="1313" spans="1:13">
      <c r="A1313" s="611" t="s">
        <v>1640</v>
      </c>
      <c r="B1313" s="612" t="s">
        <v>1702</v>
      </c>
      <c r="C1313" s="612"/>
      <c r="D1313" s="613"/>
      <c r="E1313" s="613"/>
      <c r="F1313" s="613"/>
      <c r="G1313" s="613"/>
      <c r="H1313" s="614" t="s">
        <v>1703</v>
      </c>
      <c r="I1313" s="614"/>
      <c r="J1313" s="613"/>
      <c r="K1313" s="647">
        <v>3</v>
      </c>
      <c r="L1313" s="830"/>
      <c r="M1313" s="821">
        <f t="shared" si="92"/>
        <v>0</v>
      </c>
    </row>
    <row r="1314" spans="1:13">
      <c r="A1314" s="611" t="s">
        <v>1640</v>
      </c>
      <c r="B1314" s="626" t="s">
        <v>1705</v>
      </c>
      <c r="C1314" s="626"/>
      <c r="D1314" s="760"/>
      <c r="E1314" s="760"/>
      <c r="F1314" s="760"/>
      <c r="G1314" s="760"/>
      <c r="H1314" s="761">
        <v>304</v>
      </c>
      <c r="I1314" s="626"/>
      <c r="J1314" s="732"/>
      <c r="K1314" s="717">
        <v>2</v>
      </c>
      <c r="L1314" s="830"/>
      <c r="M1314" s="821">
        <f t="shared" si="92"/>
        <v>0</v>
      </c>
    </row>
    <row r="1315" spans="1:13">
      <c r="A1315" s="611" t="s">
        <v>1640</v>
      </c>
      <c r="B1315" s="612" t="s">
        <v>1707</v>
      </c>
      <c r="C1315" s="612"/>
      <c r="D1315" s="613"/>
      <c r="E1315" s="613"/>
      <c r="F1315" s="613"/>
      <c r="G1315" s="613"/>
      <c r="H1315" s="614">
        <v>314</v>
      </c>
      <c r="I1315" s="626"/>
      <c r="J1315" s="613"/>
      <c r="K1315" s="647">
        <v>3</v>
      </c>
      <c r="L1315" s="830"/>
      <c r="M1315" s="821">
        <f t="shared" si="92"/>
        <v>0</v>
      </c>
    </row>
    <row r="1316" spans="1:13" ht="13.5" thickBot="1">
      <c r="A1316" s="633" t="s">
        <v>1640</v>
      </c>
      <c r="B1316" s="762" t="s">
        <v>1705</v>
      </c>
      <c r="C1316" s="762"/>
      <c r="D1316" s="635"/>
      <c r="E1316" s="635"/>
      <c r="F1316" s="635"/>
      <c r="G1316" s="635"/>
      <c r="H1316" s="636">
        <v>315</v>
      </c>
      <c r="I1316" s="762"/>
      <c r="J1316" s="635"/>
      <c r="K1316" s="664">
        <v>1</v>
      </c>
      <c r="L1316" s="830"/>
      <c r="M1316" s="821">
        <f t="shared" si="92"/>
        <v>0</v>
      </c>
    </row>
    <row r="1317" spans="1:13" ht="13.5" thickBot="1">
      <c r="A1317" s="778"/>
      <c r="B1317" s="940"/>
      <c r="C1317" s="940"/>
      <c r="D1317" s="941"/>
      <c r="E1317" s="941"/>
      <c r="F1317" s="941"/>
      <c r="G1317" s="941"/>
      <c r="H1317" s="779" t="s">
        <v>1708</v>
      </c>
      <c r="I1317" s="942"/>
      <c r="J1317" s="780"/>
      <c r="K1317" s="780"/>
      <c r="L1317" s="780"/>
      <c r="M1317" s="819"/>
    </row>
    <row r="1318" spans="1:13">
      <c r="A1318" s="685" t="s">
        <v>1709</v>
      </c>
      <c r="B1318" s="658" t="s">
        <v>1710</v>
      </c>
      <c r="C1318" s="658"/>
      <c r="D1318" s="657"/>
      <c r="E1318" s="657"/>
      <c r="F1318" s="657"/>
      <c r="G1318" s="657"/>
      <c r="H1318" s="683" t="s">
        <v>1481</v>
      </c>
      <c r="I1318" s="683" t="s">
        <v>1711</v>
      </c>
      <c r="J1318" s="657" t="s">
        <v>36</v>
      </c>
      <c r="K1318" s="668">
        <v>1</v>
      </c>
      <c r="L1318" s="830"/>
      <c r="M1318" s="821">
        <f t="shared" si="92"/>
        <v>0</v>
      </c>
    </row>
    <row r="1319" spans="1:13">
      <c r="A1319" s="611"/>
      <c r="B1319" s="684" t="s">
        <v>152</v>
      </c>
      <c r="C1319" s="684"/>
      <c r="D1319" s="613"/>
      <c r="E1319" s="613"/>
      <c r="F1319" s="613"/>
      <c r="G1319" s="613"/>
      <c r="H1319" s="624"/>
      <c r="I1319" s="614"/>
      <c r="J1319" s="613"/>
      <c r="K1319" s="647"/>
      <c r="L1319" s="830"/>
      <c r="M1319" s="821">
        <f t="shared" si="92"/>
        <v>0</v>
      </c>
    </row>
    <row r="1320" spans="1:13" ht="13.5" thickBot="1">
      <c r="A1320" s="970" t="s">
        <v>1709</v>
      </c>
      <c r="B1320" s="736" t="s">
        <v>1713</v>
      </c>
      <c r="C1320" s="736"/>
      <c r="D1320" s="735"/>
      <c r="E1320" s="735"/>
      <c r="F1320" s="735"/>
      <c r="G1320" s="735"/>
      <c r="H1320" s="737" t="s">
        <v>1714</v>
      </c>
      <c r="I1320" s="737"/>
      <c r="J1320" s="735"/>
      <c r="K1320" s="738">
        <v>2</v>
      </c>
      <c r="L1320" s="830"/>
      <c r="M1320" s="821">
        <f t="shared" si="92"/>
        <v>0</v>
      </c>
    </row>
    <row r="1321" spans="1:13" ht="13.5" thickBot="1">
      <c r="A1321" s="786"/>
      <c r="B1321" s="781"/>
      <c r="C1321" s="781"/>
      <c r="D1321" s="787"/>
      <c r="E1321" s="787"/>
      <c r="F1321" s="787"/>
      <c r="G1321" s="787"/>
      <c r="H1321" s="779" t="s">
        <v>2568</v>
      </c>
      <c r="I1321" s="779"/>
      <c r="J1321" s="787"/>
      <c r="K1321" s="787"/>
      <c r="L1321" s="787"/>
      <c r="M1321" s="901"/>
    </row>
    <row r="1322" spans="1:13" ht="26">
      <c r="A1322" s="685" t="s">
        <v>1716</v>
      </c>
      <c r="B1322" s="658" t="s">
        <v>1717</v>
      </c>
      <c r="C1322" s="658"/>
      <c r="D1322" s="657">
        <v>1998</v>
      </c>
      <c r="E1322" s="657"/>
      <c r="F1322" s="657"/>
      <c r="G1322" s="657"/>
      <c r="H1322" s="683" t="s">
        <v>2569</v>
      </c>
      <c r="I1322" s="600" t="s">
        <v>1721</v>
      </c>
      <c r="J1322" s="657" t="s">
        <v>36</v>
      </c>
      <c r="K1322" s="668">
        <v>1</v>
      </c>
      <c r="L1322" s="830"/>
      <c r="M1322" s="821">
        <f t="shared" si="92"/>
        <v>0</v>
      </c>
    </row>
    <row r="1323" spans="1:13" ht="26">
      <c r="A1323" s="605" t="s">
        <v>1716</v>
      </c>
      <c r="B1323" s="606" t="s">
        <v>1723</v>
      </c>
      <c r="C1323" s="606"/>
      <c r="D1323" s="607">
        <v>2006</v>
      </c>
      <c r="E1323" s="607"/>
      <c r="F1323" s="607"/>
      <c r="G1323" s="607"/>
      <c r="H1323" s="608" t="s">
        <v>1724</v>
      </c>
      <c r="I1323" s="608" t="s">
        <v>2570</v>
      </c>
      <c r="J1323" s="607" t="s">
        <v>43</v>
      </c>
      <c r="K1323" s="616">
        <v>1</v>
      </c>
      <c r="L1323" s="830"/>
      <c r="M1323" s="821">
        <f t="shared" si="92"/>
        <v>0</v>
      </c>
    </row>
    <row r="1324" spans="1:13">
      <c r="A1324" s="605" t="s">
        <v>1716</v>
      </c>
      <c r="B1324" s="606" t="s">
        <v>1727</v>
      </c>
      <c r="C1324" s="606"/>
      <c r="D1324" s="607">
        <v>2002</v>
      </c>
      <c r="E1324" s="607"/>
      <c r="F1324" s="607"/>
      <c r="G1324" s="607"/>
      <c r="H1324" s="608" t="s">
        <v>1728</v>
      </c>
      <c r="I1324" s="608" t="s">
        <v>2571</v>
      </c>
      <c r="J1324" s="607" t="s">
        <v>36</v>
      </c>
      <c r="K1324" s="616">
        <v>1</v>
      </c>
      <c r="L1324" s="830"/>
      <c r="M1324" s="821">
        <f t="shared" si="92"/>
        <v>0</v>
      </c>
    </row>
    <row r="1325" spans="1:13" ht="26">
      <c r="A1325" s="605" t="s">
        <v>1716</v>
      </c>
      <c r="B1325" s="674" t="s">
        <v>2572</v>
      </c>
      <c r="C1325" s="606"/>
      <c r="D1325" s="607"/>
      <c r="E1325" s="607"/>
      <c r="F1325" s="607"/>
      <c r="G1325" s="607"/>
      <c r="H1325" s="608" t="s">
        <v>2573</v>
      </c>
      <c r="I1325" s="663" t="s">
        <v>2574</v>
      </c>
      <c r="J1325" s="607" t="s">
        <v>43</v>
      </c>
      <c r="K1325" s="616">
        <v>1</v>
      </c>
      <c r="L1325" s="832"/>
      <c r="M1325" s="821">
        <f t="shared" si="92"/>
        <v>0</v>
      </c>
    </row>
    <row r="1326" spans="1:13">
      <c r="A1326" s="687" t="s">
        <v>1716</v>
      </c>
      <c r="B1326" s="723" t="s">
        <v>2575</v>
      </c>
      <c r="C1326" s="723"/>
      <c r="D1326" s="687"/>
      <c r="E1326" s="687"/>
      <c r="F1326" s="687"/>
      <c r="G1326" s="687"/>
      <c r="H1326" s="688" t="s">
        <v>1731</v>
      </c>
      <c r="I1326" s="688" t="s">
        <v>1732</v>
      </c>
      <c r="J1326" s="687" t="s">
        <v>43</v>
      </c>
      <c r="K1326" s="687">
        <v>1</v>
      </c>
      <c r="L1326" s="1022"/>
      <c r="M1326" s="1058">
        <f t="shared" si="92"/>
        <v>0</v>
      </c>
    </row>
    <row r="1327" spans="1:13">
      <c r="A1327" s="687" t="s">
        <v>1716</v>
      </c>
      <c r="B1327" s="723" t="s">
        <v>1734</v>
      </c>
      <c r="C1327" s="723"/>
      <c r="D1327" s="687"/>
      <c r="E1327" s="687"/>
      <c r="F1327" s="687"/>
      <c r="G1327" s="687"/>
      <c r="H1327" s="688" t="s">
        <v>1735</v>
      </c>
      <c r="I1327" s="688" t="s">
        <v>1736</v>
      </c>
      <c r="J1327" s="687"/>
      <c r="K1327" s="687">
        <v>1</v>
      </c>
      <c r="L1327" s="1022"/>
      <c r="M1327" s="1058">
        <f t="shared" si="92"/>
        <v>0</v>
      </c>
    </row>
    <row r="1328" spans="1:13">
      <c r="A1328" s="1145" t="s">
        <v>1716</v>
      </c>
      <c r="B1328" s="610" t="s">
        <v>1738</v>
      </c>
      <c r="C1328" s="610"/>
      <c r="D1328" s="599"/>
      <c r="E1328" s="599"/>
      <c r="F1328" s="599"/>
      <c r="G1328" s="599"/>
      <c r="H1328" s="1147" t="s">
        <v>1735</v>
      </c>
      <c r="I1328" s="1147" t="s">
        <v>1736</v>
      </c>
      <c r="J1328" s="1147"/>
      <c r="K1328" s="1149">
        <v>1</v>
      </c>
      <c r="L1328" s="1144"/>
      <c r="M1328" s="1139">
        <f t="shared" si="92"/>
        <v>0</v>
      </c>
    </row>
    <row r="1329" spans="1:13">
      <c r="A1329" s="1145"/>
      <c r="B1329" s="610" t="s">
        <v>1740</v>
      </c>
      <c r="C1329" s="610"/>
      <c r="D1329" s="599"/>
      <c r="E1329" s="599"/>
      <c r="F1329" s="599"/>
      <c r="G1329" s="599"/>
      <c r="H1329" s="1147"/>
      <c r="I1329" s="1147"/>
      <c r="J1329" s="1147"/>
      <c r="K1329" s="1149"/>
      <c r="L1329" s="1144"/>
      <c r="M1329" s="1140"/>
    </row>
    <row r="1330" spans="1:13">
      <c r="A1330" s="1146"/>
      <c r="B1330" s="602" t="s">
        <v>1741</v>
      </c>
      <c r="C1330" s="602"/>
      <c r="D1330" s="603"/>
      <c r="E1330" s="603"/>
      <c r="F1330" s="603"/>
      <c r="G1330" s="603"/>
      <c r="H1330" s="1148"/>
      <c r="I1330" s="1148"/>
      <c r="J1330" s="1148"/>
      <c r="K1330" s="1150"/>
      <c r="L1330" s="1143"/>
      <c r="M1330" s="1141"/>
    </row>
    <row r="1331" spans="1:13">
      <c r="A1331" s="621" t="s">
        <v>1716</v>
      </c>
      <c r="B1331" s="612" t="s">
        <v>2576</v>
      </c>
      <c r="C1331" s="612"/>
      <c r="D1331" s="613"/>
      <c r="E1331" s="613"/>
      <c r="F1331" s="613"/>
      <c r="G1331" s="613"/>
      <c r="H1331" s="614" t="s">
        <v>1743</v>
      </c>
      <c r="I1331" s="614" t="s">
        <v>1744</v>
      </c>
      <c r="J1331" s="613" t="s">
        <v>1745</v>
      </c>
      <c r="K1331" s="647">
        <v>1</v>
      </c>
      <c r="L1331" s="830"/>
      <c r="M1331" s="821">
        <f t="shared" si="92"/>
        <v>0</v>
      </c>
    </row>
    <row r="1332" spans="1:13">
      <c r="A1332" s="621" t="s">
        <v>1716</v>
      </c>
      <c r="B1332" s="612" t="s">
        <v>1746</v>
      </c>
      <c r="C1332" s="612"/>
      <c r="D1332" s="613"/>
      <c r="E1332" s="613"/>
      <c r="F1332" s="613"/>
      <c r="G1332" s="613"/>
      <c r="H1332" s="614" t="s">
        <v>460</v>
      </c>
      <c r="I1332" s="614" t="s">
        <v>1747</v>
      </c>
      <c r="J1332" s="613" t="s">
        <v>1745</v>
      </c>
      <c r="K1332" s="647">
        <v>1</v>
      </c>
      <c r="L1332" s="830"/>
      <c r="M1332" s="821">
        <f t="shared" si="92"/>
        <v>0</v>
      </c>
    </row>
    <row r="1333" spans="1:13">
      <c r="A1333" s="621" t="s">
        <v>1716</v>
      </c>
      <c r="B1333" s="612" t="s">
        <v>1742</v>
      </c>
      <c r="C1333" s="612"/>
      <c r="D1333" s="613"/>
      <c r="E1333" s="613"/>
      <c r="F1333" s="613"/>
      <c r="G1333" s="613"/>
      <c r="H1333" s="614" t="s">
        <v>1748</v>
      </c>
      <c r="I1333" s="614" t="s">
        <v>1744</v>
      </c>
      <c r="J1333" s="613" t="s">
        <v>1745</v>
      </c>
      <c r="K1333" s="647">
        <v>1</v>
      </c>
      <c r="L1333" s="830"/>
      <c r="M1333" s="821">
        <f t="shared" si="92"/>
        <v>0</v>
      </c>
    </row>
    <row r="1334" spans="1:13">
      <c r="A1334" s="621" t="s">
        <v>1716</v>
      </c>
      <c r="B1334" s="612" t="s">
        <v>1749</v>
      </c>
      <c r="C1334" s="612"/>
      <c r="D1334" s="613"/>
      <c r="E1334" s="613"/>
      <c r="F1334" s="613"/>
      <c r="G1334" s="613"/>
      <c r="H1334" s="614" t="s">
        <v>1750</v>
      </c>
      <c r="I1334" s="614" t="s">
        <v>2577</v>
      </c>
      <c r="J1334" s="613" t="s">
        <v>1745</v>
      </c>
      <c r="K1334" s="647">
        <v>1</v>
      </c>
      <c r="L1334" s="830"/>
      <c r="M1334" s="821">
        <f t="shared" si="92"/>
        <v>0</v>
      </c>
    </row>
    <row r="1335" spans="1:13">
      <c r="A1335" s="621" t="s">
        <v>1716</v>
      </c>
      <c r="B1335" s="612" t="s">
        <v>1742</v>
      </c>
      <c r="C1335" s="612"/>
      <c r="D1335" s="613"/>
      <c r="E1335" s="613"/>
      <c r="F1335" s="613"/>
      <c r="G1335" s="613"/>
      <c r="H1335" s="614" t="s">
        <v>1752</v>
      </c>
      <c r="I1335" s="614" t="s">
        <v>1744</v>
      </c>
      <c r="J1335" s="613" t="s">
        <v>1745</v>
      </c>
      <c r="K1335" s="647">
        <v>1</v>
      </c>
      <c r="L1335" s="830"/>
      <c r="M1335" s="821">
        <f t="shared" si="92"/>
        <v>0</v>
      </c>
    </row>
    <row r="1336" spans="1:13">
      <c r="A1336" s="621" t="s">
        <v>1716</v>
      </c>
      <c r="B1336" s="612" t="s">
        <v>1746</v>
      </c>
      <c r="C1336" s="612"/>
      <c r="D1336" s="613"/>
      <c r="E1336" s="613"/>
      <c r="F1336" s="613"/>
      <c r="G1336" s="613"/>
      <c r="H1336" s="614" t="s">
        <v>1753</v>
      </c>
      <c r="I1336" s="614" t="s">
        <v>1747</v>
      </c>
      <c r="J1336" s="613" t="s">
        <v>1745</v>
      </c>
      <c r="K1336" s="647">
        <v>1</v>
      </c>
      <c r="L1336" s="830"/>
      <c r="M1336" s="821">
        <f t="shared" si="92"/>
        <v>0</v>
      </c>
    </row>
    <row r="1337" spans="1:13">
      <c r="A1337" s="621" t="s">
        <v>1716</v>
      </c>
      <c r="B1337" s="612" t="s">
        <v>1749</v>
      </c>
      <c r="C1337" s="612"/>
      <c r="D1337" s="613"/>
      <c r="E1337" s="613"/>
      <c r="F1337" s="613"/>
      <c r="G1337" s="613"/>
      <c r="H1337" s="614" t="s">
        <v>1754</v>
      </c>
      <c r="I1337" s="614" t="s">
        <v>2578</v>
      </c>
      <c r="J1337" s="613" t="s">
        <v>1745</v>
      </c>
      <c r="K1337" s="647">
        <v>1</v>
      </c>
      <c r="L1337" s="830"/>
      <c r="M1337" s="821">
        <f t="shared" si="92"/>
        <v>0</v>
      </c>
    </row>
    <row r="1338" spans="1:13">
      <c r="A1338" s="621" t="s">
        <v>1716</v>
      </c>
      <c r="B1338" s="612" t="s">
        <v>1742</v>
      </c>
      <c r="C1338" s="612"/>
      <c r="D1338" s="613"/>
      <c r="E1338" s="613"/>
      <c r="F1338" s="613"/>
      <c r="G1338" s="613"/>
      <c r="H1338" s="614" t="s">
        <v>1755</v>
      </c>
      <c r="I1338" s="614" t="s">
        <v>1744</v>
      </c>
      <c r="J1338" s="613" t="s">
        <v>1745</v>
      </c>
      <c r="K1338" s="647">
        <v>1</v>
      </c>
      <c r="L1338" s="830"/>
      <c r="M1338" s="821">
        <f t="shared" si="92"/>
        <v>0</v>
      </c>
    </row>
    <row r="1339" spans="1:13">
      <c r="A1339" s="621" t="s">
        <v>1716</v>
      </c>
      <c r="B1339" s="612" t="s">
        <v>1749</v>
      </c>
      <c r="C1339" s="612"/>
      <c r="D1339" s="613"/>
      <c r="E1339" s="613"/>
      <c r="F1339" s="613"/>
      <c r="G1339" s="613"/>
      <c r="H1339" s="614" t="s">
        <v>1756</v>
      </c>
      <c r="I1339" s="614" t="s">
        <v>2577</v>
      </c>
      <c r="J1339" s="613" t="s">
        <v>1745</v>
      </c>
      <c r="K1339" s="647">
        <v>1</v>
      </c>
      <c r="L1339" s="830"/>
      <c r="M1339" s="821">
        <f t="shared" si="92"/>
        <v>0</v>
      </c>
    </row>
    <row r="1340" spans="1:13">
      <c r="A1340" s="893"/>
      <c r="B1340" s="871" t="s">
        <v>152</v>
      </c>
      <c r="C1340" s="871"/>
      <c r="D1340" s="887"/>
      <c r="E1340" s="887"/>
      <c r="F1340" s="887"/>
      <c r="G1340" s="887"/>
      <c r="H1340" s="889"/>
      <c r="I1340" s="900"/>
      <c r="J1340" s="870"/>
      <c r="K1340" s="874"/>
      <c r="L1340" s="891"/>
      <c r="M1340" s="876"/>
    </row>
    <row r="1341" spans="1:13">
      <c r="A1341" s="601" t="s">
        <v>1716</v>
      </c>
      <c r="B1341" s="602" t="s">
        <v>1757</v>
      </c>
      <c r="C1341" s="602"/>
      <c r="D1341" s="603">
        <v>2010</v>
      </c>
      <c r="E1341" s="603"/>
      <c r="F1341" s="603"/>
      <c r="G1341" s="603"/>
      <c r="H1341" s="604">
        <v>318</v>
      </c>
      <c r="I1341" s="604"/>
      <c r="J1341" s="603"/>
      <c r="K1341" s="620">
        <v>2</v>
      </c>
      <c r="L1341" s="830"/>
      <c r="M1341" s="821">
        <f t="shared" si="92"/>
        <v>0</v>
      </c>
    </row>
    <row r="1342" spans="1:13">
      <c r="A1342" s="605" t="s">
        <v>1716</v>
      </c>
      <c r="B1342" s="606" t="s">
        <v>1758</v>
      </c>
      <c r="C1342" s="606"/>
      <c r="D1342" s="607">
        <v>1998</v>
      </c>
      <c r="E1342" s="607"/>
      <c r="F1342" s="607"/>
      <c r="G1342" s="607"/>
      <c r="H1342" s="608">
        <v>321</v>
      </c>
      <c r="I1342" s="608"/>
      <c r="J1342" s="607"/>
      <c r="K1342" s="616">
        <v>1</v>
      </c>
      <c r="L1342" s="830"/>
      <c r="M1342" s="821">
        <f t="shared" si="92"/>
        <v>0</v>
      </c>
    </row>
    <row r="1343" spans="1:13">
      <c r="A1343" s="605" t="s">
        <v>1716</v>
      </c>
      <c r="B1343" s="606" t="s">
        <v>1759</v>
      </c>
      <c r="C1343" s="606"/>
      <c r="D1343" s="607"/>
      <c r="E1343" s="607"/>
      <c r="F1343" s="607"/>
      <c r="G1343" s="607"/>
      <c r="H1343" s="608" t="s">
        <v>1760</v>
      </c>
      <c r="I1343" s="608"/>
      <c r="J1343" s="607"/>
      <c r="K1343" s="616">
        <v>10</v>
      </c>
      <c r="L1343" s="1142"/>
      <c r="M1343" s="1139">
        <f t="shared" si="92"/>
        <v>0</v>
      </c>
    </row>
    <row r="1344" spans="1:13">
      <c r="A1344" s="601"/>
      <c r="B1344" s="602"/>
      <c r="C1344" s="602"/>
      <c r="D1344" s="603"/>
      <c r="E1344" s="603"/>
      <c r="F1344" s="603"/>
      <c r="G1344" s="603"/>
      <c r="H1344" s="604">
        <v>409.40600000000001</v>
      </c>
      <c r="I1344" s="604"/>
      <c r="J1344" s="603"/>
      <c r="K1344" s="620"/>
      <c r="L1344" s="1143"/>
      <c r="M1344" s="1141"/>
    </row>
    <row r="1345" spans="1:13" ht="26">
      <c r="A1345" s="611" t="s">
        <v>1716</v>
      </c>
      <c r="B1345" s="612" t="s">
        <v>1761</v>
      </c>
      <c r="C1345" s="612"/>
      <c r="D1345" s="613"/>
      <c r="E1345" s="613"/>
      <c r="F1345" s="613"/>
      <c r="G1345" s="613"/>
      <c r="H1345" s="614" t="s">
        <v>1762</v>
      </c>
      <c r="I1345" s="614"/>
      <c r="J1345" s="613"/>
      <c r="K1345" s="647">
        <v>11</v>
      </c>
      <c r="L1345" s="830"/>
      <c r="M1345" s="821">
        <f t="shared" si="92"/>
        <v>0</v>
      </c>
    </row>
    <row r="1346" spans="1:13">
      <c r="A1346" s="611" t="s">
        <v>1716</v>
      </c>
      <c r="B1346" s="612" t="s">
        <v>1763</v>
      </c>
      <c r="C1346" s="612"/>
      <c r="D1346" s="613">
        <v>2013</v>
      </c>
      <c r="E1346" s="613"/>
      <c r="F1346" s="613"/>
      <c r="G1346" s="613"/>
      <c r="H1346" s="614" t="s">
        <v>1764</v>
      </c>
      <c r="I1346" s="614"/>
      <c r="J1346" s="613"/>
      <c r="K1346" s="647">
        <v>2</v>
      </c>
      <c r="L1346" s="830"/>
      <c r="M1346" s="821">
        <f t="shared" si="92"/>
        <v>0</v>
      </c>
    </row>
    <row r="1347" spans="1:13">
      <c r="A1347" s="611" t="s">
        <v>1716</v>
      </c>
      <c r="B1347" s="612" t="s">
        <v>1765</v>
      </c>
      <c r="C1347" s="612"/>
      <c r="D1347" s="613">
        <v>2012</v>
      </c>
      <c r="E1347" s="613"/>
      <c r="F1347" s="613"/>
      <c r="G1347" s="613"/>
      <c r="H1347" s="614" t="s">
        <v>1764</v>
      </c>
      <c r="I1347" s="614"/>
      <c r="J1347" s="613"/>
      <c r="K1347" s="647">
        <v>1</v>
      </c>
      <c r="L1347" s="830"/>
      <c r="M1347" s="821">
        <f t="shared" si="92"/>
        <v>0</v>
      </c>
    </row>
    <row r="1348" spans="1:13">
      <c r="A1348" s="611" t="s">
        <v>1716</v>
      </c>
      <c r="B1348" s="612" t="s">
        <v>1766</v>
      </c>
      <c r="C1348" s="612"/>
      <c r="D1348" s="613">
        <v>2013</v>
      </c>
      <c r="E1348" s="613"/>
      <c r="F1348" s="613"/>
      <c r="G1348" s="613"/>
      <c r="H1348" s="614" t="s">
        <v>1764</v>
      </c>
      <c r="I1348" s="614"/>
      <c r="J1348" s="613"/>
      <c r="K1348" s="647">
        <v>1</v>
      </c>
      <c r="L1348" s="830"/>
      <c r="M1348" s="821">
        <f t="shared" si="92"/>
        <v>0</v>
      </c>
    </row>
    <row r="1349" spans="1:13">
      <c r="A1349" s="611" t="s">
        <v>1716</v>
      </c>
      <c r="B1349" s="612" t="s">
        <v>1767</v>
      </c>
      <c r="C1349" s="612"/>
      <c r="D1349" s="613">
        <v>2014</v>
      </c>
      <c r="E1349" s="613"/>
      <c r="F1349" s="613"/>
      <c r="G1349" s="613"/>
      <c r="H1349" s="614" t="s">
        <v>1768</v>
      </c>
      <c r="I1349" s="614"/>
      <c r="J1349" s="613"/>
      <c r="K1349" s="647">
        <v>1</v>
      </c>
      <c r="L1349" s="830"/>
      <c r="M1349" s="821">
        <f t="shared" si="92"/>
        <v>0</v>
      </c>
    </row>
    <row r="1350" spans="1:13">
      <c r="A1350" s="611" t="s">
        <v>1716</v>
      </c>
      <c r="B1350" s="612" t="s">
        <v>2579</v>
      </c>
      <c r="C1350" s="612"/>
      <c r="D1350" s="613">
        <v>2013</v>
      </c>
      <c r="E1350" s="613"/>
      <c r="F1350" s="613"/>
      <c r="G1350" s="613"/>
      <c r="H1350" s="614" t="s">
        <v>1764</v>
      </c>
      <c r="I1350" s="614"/>
      <c r="J1350" s="613"/>
      <c r="K1350" s="647">
        <v>1</v>
      </c>
      <c r="L1350" s="830"/>
      <c r="M1350" s="821">
        <f t="shared" si="92"/>
        <v>0</v>
      </c>
    </row>
    <row r="1351" spans="1:13">
      <c r="A1351" s="601" t="s">
        <v>1716</v>
      </c>
      <c r="B1351" s="602" t="s">
        <v>1770</v>
      </c>
      <c r="C1351" s="602"/>
      <c r="D1351" s="603"/>
      <c r="E1351" s="603"/>
      <c r="F1351" s="603"/>
      <c r="G1351" s="603"/>
      <c r="H1351" s="604" t="s">
        <v>1771</v>
      </c>
      <c r="I1351" s="604"/>
      <c r="J1351" s="603"/>
      <c r="K1351" s="620">
        <v>4</v>
      </c>
      <c r="L1351" s="830"/>
      <c r="M1351" s="821">
        <f t="shared" si="92"/>
        <v>0</v>
      </c>
    </row>
    <row r="1352" spans="1:13">
      <c r="A1352" s="611" t="s">
        <v>1716</v>
      </c>
      <c r="B1352" s="612" t="s">
        <v>1772</v>
      </c>
      <c r="C1352" s="612"/>
      <c r="D1352" s="613"/>
      <c r="E1352" s="613"/>
      <c r="F1352" s="613"/>
      <c r="G1352" s="613"/>
      <c r="H1352" s="614" t="s">
        <v>986</v>
      </c>
      <c r="I1352" s="614"/>
      <c r="J1352" s="613"/>
      <c r="K1352" s="647">
        <v>1</v>
      </c>
      <c r="L1352" s="830"/>
      <c r="M1352" s="821">
        <f t="shared" si="92"/>
        <v>0</v>
      </c>
    </row>
    <row r="1353" spans="1:13">
      <c r="A1353" s="611" t="s">
        <v>1716</v>
      </c>
      <c r="B1353" s="612" t="s">
        <v>1772</v>
      </c>
      <c r="C1353" s="612"/>
      <c r="D1353" s="613"/>
      <c r="E1353" s="613"/>
      <c r="F1353" s="613"/>
      <c r="G1353" s="613"/>
      <c r="H1353" s="614" t="s">
        <v>1773</v>
      </c>
      <c r="I1353" s="614"/>
      <c r="J1353" s="613"/>
      <c r="K1353" s="647">
        <v>1</v>
      </c>
      <c r="L1353" s="830"/>
      <c r="M1353" s="821">
        <f t="shared" si="92"/>
        <v>0</v>
      </c>
    </row>
    <row r="1354" spans="1:13">
      <c r="A1354" s="611" t="s">
        <v>1716</v>
      </c>
      <c r="B1354" s="612" t="s">
        <v>1774</v>
      </c>
      <c r="C1354" s="612"/>
      <c r="D1354" s="613"/>
      <c r="E1354" s="613"/>
      <c r="F1354" s="613"/>
      <c r="G1354" s="613"/>
      <c r="H1354" s="614" t="s">
        <v>988</v>
      </c>
      <c r="I1354" s="614"/>
      <c r="J1354" s="613"/>
      <c r="K1354" s="647">
        <v>4</v>
      </c>
      <c r="L1354" s="830"/>
      <c r="M1354" s="821">
        <f t="shared" si="92"/>
        <v>0</v>
      </c>
    </row>
    <row r="1355" spans="1:13">
      <c r="A1355" s="611" t="s">
        <v>1716</v>
      </c>
      <c r="B1355" s="612" t="s">
        <v>1772</v>
      </c>
      <c r="C1355" s="612"/>
      <c r="D1355" s="613"/>
      <c r="E1355" s="613"/>
      <c r="F1355" s="613"/>
      <c r="G1355" s="613"/>
      <c r="H1355" s="614" t="s">
        <v>1771</v>
      </c>
      <c r="I1355" s="614"/>
      <c r="J1355" s="613"/>
      <c r="K1355" s="647">
        <v>2</v>
      </c>
      <c r="L1355" s="830"/>
      <c r="M1355" s="821">
        <f t="shared" si="92"/>
        <v>0</v>
      </c>
    </row>
    <row r="1356" spans="1:13">
      <c r="A1356" s="611" t="s">
        <v>1716</v>
      </c>
      <c r="B1356" s="612" t="s">
        <v>1775</v>
      </c>
      <c r="C1356" s="612"/>
      <c r="D1356" s="613"/>
      <c r="E1356" s="613"/>
      <c r="F1356" s="613"/>
      <c r="G1356" s="613"/>
      <c r="H1356" s="614" t="s">
        <v>1776</v>
      </c>
      <c r="I1356" s="614"/>
      <c r="J1356" s="613"/>
      <c r="K1356" s="647">
        <v>2</v>
      </c>
      <c r="L1356" s="830"/>
      <c r="M1356" s="821">
        <f t="shared" si="92"/>
        <v>0</v>
      </c>
    </row>
    <row r="1357" spans="1:13">
      <c r="A1357" s="611" t="s">
        <v>1716</v>
      </c>
      <c r="B1357" s="612" t="s">
        <v>1772</v>
      </c>
      <c r="C1357" s="612"/>
      <c r="D1357" s="613"/>
      <c r="E1357" s="613"/>
      <c r="F1357" s="613"/>
      <c r="G1357" s="613"/>
      <c r="H1357" s="614" t="s">
        <v>1777</v>
      </c>
      <c r="I1357" s="614"/>
      <c r="J1357" s="613"/>
      <c r="K1357" s="647">
        <v>1</v>
      </c>
      <c r="L1357" s="830"/>
      <c r="M1357" s="821">
        <f t="shared" si="92"/>
        <v>0</v>
      </c>
    </row>
    <row r="1358" spans="1:13">
      <c r="A1358" s="611" t="s">
        <v>1716</v>
      </c>
      <c r="B1358" s="612" t="s">
        <v>1772</v>
      </c>
      <c r="C1358" s="612"/>
      <c r="D1358" s="613"/>
      <c r="E1358" s="613"/>
      <c r="F1358" s="613"/>
      <c r="G1358" s="613"/>
      <c r="H1358" s="614" t="s">
        <v>1778</v>
      </c>
      <c r="I1358" s="614"/>
      <c r="J1358" s="613"/>
      <c r="K1358" s="647">
        <v>1</v>
      </c>
      <c r="L1358" s="830"/>
      <c r="M1358" s="821">
        <f t="shared" si="92"/>
        <v>0</v>
      </c>
    </row>
    <row r="1359" spans="1:13">
      <c r="A1359" s="611" t="s">
        <v>1716</v>
      </c>
      <c r="B1359" s="612" t="s">
        <v>1772</v>
      </c>
      <c r="C1359" s="612"/>
      <c r="D1359" s="613"/>
      <c r="E1359" s="613"/>
      <c r="F1359" s="613"/>
      <c r="G1359" s="613"/>
      <c r="H1359" s="614" t="s">
        <v>1771</v>
      </c>
      <c r="I1359" s="614"/>
      <c r="J1359" s="613"/>
      <c r="K1359" s="647">
        <v>2</v>
      </c>
      <c r="L1359" s="830"/>
      <c r="M1359" s="821">
        <f t="shared" si="92"/>
        <v>0</v>
      </c>
    </row>
    <row r="1360" spans="1:13">
      <c r="A1360" s="611" t="s">
        <v>1716</v>
      </c>
      <c r="B1360" s="612" t="s">
        <v>1772</v>
      </c>
      <c r="C1360" s="612"/>
      <c r="D1360" s="613"/>
      <c r="E1360" s="613"/>
      <c r="F1360" s="613"/>
      <c r="G1360" s="613"/>
      <c r="H1360" s="614" t="s">
        <v>1779</v>
      </c>
      <c r="I1360" s="614"/>
      <c r="J1360" s="613"/>
      <c r="K1360" s="647">
        <v>2</v>
      </c>
      <c r="L1360" s="830"/>
      <c r="M1360" s="821">
        <f t="shared" si="92"/>
        <v>0</v>
      </c>
    </row>
    <row r="1361" spans="1:13">
      <c r="A1361" s="611" t="s">
        <v>1716</v>
      </c>
      <c r="B1361" s="612" t="s">
        <v>1772</v>
      </c>
      <c r="C1361" s="612"/>
      <c r="D1361" s="613"/>
      <c r="E1361" s="613"/>
      <c r="F1361" s="613"/>
      <c r="G1361" s="613"/>
      <c r="H1361" s="614" t="s">
        <v>1780</v>
      </c>
      <c r="I1361" s="614"/>
      <c r="J1361" s="613"/>
      <c r="K1361" s="647">
        <v>1</v>
      </c>
      <c r="L1361" s="830"/>
      <c r="M1361" s="821">
        <f t="shared" si="92"/>
        <v>0</v>
      </c>
    </row>
    <row r="1362" spans="1:13">
      <c r="A1362" s="611" t="s">
        <v>1716</v>
      </c>
      <c r="B1362" s="612" t="s">
        <v>1772</v>
      </c>
      <c r="C1362" s="612"/>
      <c r="D1362" s="613"/>
      <c r="E1362" s="613"/>
      <c r="F1362" s="613"/>
      <c r="G1362" s="613"/>
      <c r="H1362" s="614" t="s">
        <v>1781</v>
      </c>
      <c r="I1362" s="614"/>
      <c r="J1362" s="613"/>
      <c r="K1362" s="647">
        <v>1</v>
      </c>
      <c r="L1362" s="830"/>
      <c r="M1362" s="821">
        <f t="shared" si="92"/>
        <v>0</v>
      </c>
    </row>
    <row r="1363" spans="1:13">
      <c r="A1363" s="611" t="s">
        <v>1716</v>
      </c>
      <c r="B1363" s="612" t="s">
        <v>1772</v>
      </c>
      <c r="C1363" s="612"/>
      <c r="D1363" s="613"/>
      <c r="E1363" s="613"/>
      <c r="F1363" s="613"/>
      <c r="G1363" s="613"/>
      <c r="H1363" s="614" t="s">
        <v>1771</v>
      </c>
      <c r="I1363" s="614"/>
      <c r="J1363" s="613"/>
      <c r="K1363" s="647">
        <v>2</v>
      </c>
      <c r="L1363" s="830"/>
      <c r="M1363" s="821">
        <f t="shared" si="92"/>
        <v>0</v>
      </c>
    </row>
    <row r="1364" spans="1:13">
      <c r="A1364" s="611" t="s">
        <v>1716</v>
      </c>
      <c r="B1364" s="612" t="s">
        <v>1775</v>
      </c>
      <c r="C1364" s="612"/>
      <c r="D1364" s="613"/>
      <c r="E1364" s="613"/>
      <c r="F1364" s="613"/>
      <c r="G1364" s="613"/>
      <c r="H1364" s="614" t="s">
        <v>1782</v>
      </c>
      <c r="I1364" s="614"/>
      <c r="J1364" s="613"/>
      <c r="K1364" s="647">
        <v>1</v>
      </c>
      <c r="L1364" s="830"/>
      <c r="M1364" s="821">
        <f t="shared" si="92"/>
        <v>0</v>
      </c>
    </row>
    <row r="1365" spans="1:13">
      <c r="A1365" s="611" t="s">
        <v>1716</v>
      </c>
      <c r="B1365" s="612" t="s">
        <v>1775</v>
      </c>
      <c r="C1365" s="612"/>
      <c r="D1365" s="613"/>
      <c r="E1365" s="613"/>
      <c r="F1365" s="613"/>
      <c r="G1365" s="613"/>
      <c r="H1365" s="614" t="s">
        <v>1783</v>
      </c>
      <c r="I1365" s="614"/>
      <c r="J1365" s="613"/>
      <c r="K1365" s="647">
        <v>1</v>
      </c>
      <c r="L1365" s="830"/>
      <c r="M1365" s="821">
        <f t="shared" si="92"/>
        <v>0</v>
      </c>
    </row>
    <row r="1366" spans="1:13">
      <c r="A1366" s="611" t="s">
        <v>1716</v>
      </c>
      <c r="B1366" s="612" t="s">
        <v>1772</v>
      </c>
      <c r="C1366" s="612"/>
      <c r="D1366" s="613"/>
      <c r="E1366" s="613"/>
      <c r="F1366" s="613"/>
      <c r="G1366" s="613"/>
      <c r="H1366" s="614" t="s">
        <v>1784</v>
      </c>
      <c r="I1366" s="614"/>
      <c r="J1366" s="613"/>
      <c r="K1366" s="647">
        <v>1</v>
      </c>
      <c r="L1366" s="830"/>
      <c r="M1366" s="821">
        <f t="shared" si="92"/>
        <v>0</v>
      </c>
    </row>
    <row r="1367" spans="1:13">
      <c r="A1367" s="611" t="s">
        <v>1716</v>
      </c>
      <c r="B1367" s="612" t="s">
        <v>1772</v>
      </c>
      <c r="C1367" s="612"/>
      <c r="D1367" s="613"/>
      <c r="E1367" s="613"/>
      <c r="F1367" s="613"/>
      <c r="G1367" s="613"/>
      <c r="H1367" s="614" t="s">
        <v>1785</v>
      </c>
      <c r="I1367" s="614"/>
      <c r="J1367" s="613"/>
      <c r="K1367" s="647">
        <v>1</v>
      </c>
      <c r="L1367" s="830"/>
      <c r="M1367" s="821">
        <f t="shared" si="92"/>
        <v>0</v>
      </c>
    </row>
    <row r="1368" spans="1:13">
      <c r="A1368" s="611" t="s">
        <v>1716</v>
      </c>
      <c r="B1368" s="612" t="s">
        <v>1786</v>
      </c>
      <c r="C1368" s="612"/>
      <c r="D1368" s="613"/>
      <c r="E1368" s="613"/>
      <c r="F1368" s="613"/>
      <c r="G1368" s="613"/>
      <c r="H1368" s="614" t="s">
        <v>1771</v>
      </c>
      <c r="I1368" s="614"/>
      <c r="J1368" s="613"/>
      <c r="K1368" s="647">
        <v>1</v>
      </c>
      <c r="L1368" s="830"/>
      <c r="M1368" s="821">
        <f t="shared" si="92"/>
        <v>0</v>
      </c>
    </row>
    <row r="1369" spans="1:13">
      <c r="A1369" s="611" t="s">
        <v>1716</v>
      </c>
      <c r="B1369" s="612" t="s">
        <v>1787</v>
      </c>
      <c r="C1369" s="612"/>
      <c r="D1369" s="613"/>
      <c r="E1369" s="613"/>
      <c r="F1369" s="613"/>
      <c r="G1369" s="613"/>
      <c r="H1369" s="614" t="s">
        <v>1272</v>
      </c>
      <c r="I1369" s="614"/>
      <c r="J1369" s="613"/>
      <c r="K1369" s="647">
        <v>1</v>
      </c>
      <c r="L1369" s="830"/>
      <c r="M1369" s="821">
        <f t="shared" si="92"/>
        <v>0</v>
      </c>
    </row>
    <row r="1370" spans="1:13">
      <c r="A1370" s="611" t="s">
        <v>1716</v>
      </c>
      <c r="B1370" s="612" t="s">
        <v>1788</v>
      </c>
      <c r="C1370" s="612"/>
      <c r="D1370" s="613"/>
      <c r="E1370" s="613"/>
      <c r="F1370" s="613"/>
      <c r="G1370" s="613"/>
      <c r="H1370" s="614" t="s">
        <v>1272</v>
      </c>
      <c r="I1370" s="614"/>
      <c r="J1370" s="613"/>
      <c r="K1370" s="647">
        <v>1</v>
      </c>
      <c r="L1370" s="830"/>
      <c r="M1370" s="821">
        <f t="shared" si="92"/>
        <v>0</v>
      </c>
    </row>
    <row r="1371" spans="1:13">
      <c r="A1371" s="605" t="s">
        <v>1716</v>
      </c>
      <c r="B1371" s="606" t="s">
        <v>1789</v>
      </c>
      <c r="C1371" s="606"/>
      <c r="D1371" s="607"/>
      <c r="E1371" s="607"/>
      <c r="F1371" s="607"/>
      <c r="G1371" s="607"/>
      <c r="H1371" s="608" t="s">
        <v>1790</v>
      </c>
      <c r="I1371" s="608"/>
      <c r="J1371" s="607"/>
      <c r="K1371" s="616">
        <v>1</v>
      </c>
      <c r="L1371" s="830"/>
      <c r="M1371" s="821">
        <f t="shared" si="92"/>
        <v>0</v>
      </c>
    </row>
    <row r="1372" spans="1:13">
      <c r="A1372" s="687" t="s">
        <v>1716</v>
      </c>
      <c r="B1372" s="759" t="s">
        <v>2580</v>
      </c>
      <c r="C1372" s="759"/>
      <c r="D1372" s="687"/>
      <c r="E1372" s="687"/>
      <c r="F1372" s="687"/>
      <c r="G1372" s="687"/>
      <c r="H1372" s="688">
        <v>107</v>
      </c>
      <c r="I1372" s="688"/>
      <c r="J1372" s="687"/>
      <c r="K1372" s="687">
        <v>1</v>
      </c>
      <c r="L1372" s="1036"/>
      <c r="M1372" s="821">
        <f t="shared" si="92"/>
        <v>0</v>
      </c>
    </row>
    <row r="1373" spans="1:13">
      <c r="A1373" s="687" t="s">
        <v>1716</v>
      </c>
      <c r="B1373" s="759" t="s">
        <v>1792</v>
      </c>
      <c r="C1373" s="759"/>
      <c r="D1373" s="687"/>
      <c r="E1373" s="687"/>
      <c r="F1373" s="687"/>
      <c r="G1373" s="687"/>
      <c r="H1373" s="688" t="s">
        <v>1793</v>
      </c>
      <c r="I1373" s="688"/>
      <c r="J1373" s="687"/>
      <c r="K1373" s="687">
        <v>1</v>
      </c>
      <c r="L1373" s="1036"/>
      <c r="M1373" s="821">
        <f t="shared" si="92"/>
        <v>0</v>
      </c>
    </row>
    <row r="1374" spans="1:13">
      <c r="A1374" s="609" t="s">
        <v>1716</v>
      </c>
      <c r="B1374" s="1046" t="s">
        <v>1795</v>
      </c>
      <c r="C1374" s="1046"/>
      <c r="D1374" s="599"/>
      <c r="E1374" s="599"/>
      <c r="F1374" s="599"/>
      <c r="G1374" s="599"/>
      <c r="H1374" s="600" t="s">
        <v>1796</v>
      </c>
      <c r="I1374" s="600"/>
      <c r="J1374" s="599"/>
      <c r="K1374" s="618">
        <v>3</v>
      </c>
      <c r="L1374" s="832"/>
      <c r="M1374" s="828">
        <f t="shared" si="92"/>
        <v>0</v>
      </c>
    </row>
    <row r="1375" spans="1:13">
      <c r="A1375" s="687" t="s">
        <v>1716</v>
      </c>
      <c r="B1375" s="759" t="s">
        <v>2581</v>
      </c>
      <c r="C1375" s="759"/>
      <c r="D1375" s="687"/>
      <c r="E1375" s="687"/>
      <c r="F1375" s="687"/>
      <c r="G1375" s="687"/>
      <c r="H1375" s="688" t="s">
        <v>2582</v>
      </c>
      <c r="I1375" s="688" t="s">
        <v>2583</v>
      </c>
      <c r="J1375" s="687"/>
      <c r="K1375" s="709">
        <v>1</v>
      </c>
      <c r="L1375" s="1023" t="s">
        <v>1328</v>
      </c>
      <c r="M1375" s="1023" t="s">
        <v>1328</v>
      </c>
    </row>
    <row r="1376" spans="1:13">
      <c r="A1376" s="687" t="s">
        <v>1716</v>
      </c>
      <c r="B1376" s="759" t="s">
        <v>2581</v>
      </c>
      <c r="C1376" s="759"/>
      <c r="D1376" s="687"/>
      <c r="E1376" s="687"/>
      <c r="F1376" s="687"/>
      <c r="G1376" s="687"/>
      <c r="H1376" s="688" t="s">
        <v>2584</v>
      </c>
      <c r="I1376" s="688" t="s">
        <v>2583</v>
      </c>
      <c r="J1376" s="687"/>
      <c r="K1376" s="687">
        <v>1</v>
      </c>
      <c r="L1376" s="1023" t="s">
        <v>1328</v>
      </c>
      <c r="M1376" s="1023" t="s">
        <v>1328</v>
      </c>
    </row>
    <row r="1377" spans="1:13">
      <c r="A1377" s="687" t="s">
        <v>1716</v>
      </c>
      <c r="B1377" s="759" t="s">
        <v>2581</v>
      </c>
      <c r="C1377" s="759"/>
      <c r="D1377" s="687"/>
      <c r="E1377" s="687"/>
      <c r="F1377" s="687"/>
      <c r="G1377" s="687"/>
      <c r="H1377" s="688" t="s">
        <v>2585</v>
      </c>
      <c r="I1377" s="688" t="s">
        <v>2583</v>
      </c>
      <c r="J1377" s="687"/>
      <c r="K1377" s="687">
        <v>1</v>
      </c>
      <c r="L1377" s="1023" t="s">
        <v>1328</v>
      </c>
      <c r="M1377" s="1023" t="s">
        <v>1328</v>
      </c>
    </row>
    <row r="1378" spans="1:13">
      <c r="A1378" s="687" t="s">
        <v>1716</v>
      </c>
      <c r="B1378" s="759" t="s">
        <v>2581</v>
      </c>
      <c r="C1378" s="759"/>
      <c r="D1378" s="687"/>
      <c r="E1378" s="687"/>
      <c r="F1378" s="687"/>
      <c r="G1378" s="687"/>
      <c r="H1378" s="688" t="s">
        <v>2586</v>
      </c>
      <c r="I1378" s="688" t="s">
        <v>2583</v>
      </c>
      <c r="J1378" s="687"/>
      <c r="K1378" s="687">
        <v>1</v>
      </c>
      <c r="L1378" s="1023" t="s">
        <v>1328</v>
      </c>
      <c r="M1378" s="1023" t="s">
        <v>1328</v>
      </c>
    </row>
    <row r="1379" spans="1:13">
      <c r="A1379" s="687" t="s">
        <v>1716</v>
      </c>
      <c r="B1379" s="759" t="s">
        <v>2581</v>
      </c>
      <c r="C1379" s="759"/>
      <c r="D1379" s="687"/>
      <c r="E1379" s="687"/>
      <c r="F1379" s="687"/>
      <c r="G1379" s="687"/>
      <c r="H1379" s="688" t="s">
        <v>2587</v>
      </c>
      <c r="I1379" s="688" t="s">
        <v>2583</v>
      </c>
      <c r="J1379" s="687"/>
      <c r="K1379" s="687">
        <v>1</v>
      </c>
      <c r="L1379" s="1023" t="s">
        <v>1328</v>
      </c>
      <c r="M1379" s="1023" t="s">
        <v>1328</v>
      </c>
    </row>
    <row r="1380" spans="1:13">
      <c r="A1380" s="687" t="s">
        <v>1716</v>
      </c>
      <c r="B1380" s="759" t="s">
        <v>2581</v>
      </c>
      <c r="C1380" s="759"/>
      <c r="D1380" s="687"/>
      <c r="E1380" s="687"/>
      <c r="F1380" s="687"/>
      <c r="G1380" s="687"/>
      <c r="H1380" s="688" t="s">
        <v>2588</v>
      </c>
      <c r="I1380" s="688" t="s">
        <v>2583</v>
      </c>
      <c r="J1380" s="687"/>
      <c r="K1380" s="687">
        <v>1</v>
      </c>
      <c r="L1380" s="1023" t="s">
        <v>1328</v>
      </c>
      <c r="M1380" s="1023" t="s">
        <v>1328</v>
      </c>
    </row>
    <row r="1381" spans="1:13">
      <c r="A1381" s="687" t="s">
        <v>1716</v>
      </c>
      <c r="B1381" s="759" t="s">
        <v>2581</v>
      </c>
      <c r="C1381" s="759"/>
      <c r="D1381" s="687"/>
      <c r="E1381" s="687"/>
      <c r="F1381" s="687"/>
      <c r="G1381" s="687"/>
      <c r="H1381" s="688" t="s">
        <v>2589</v>
      </c>
      <c r="I1381" s="688" t="s">
        <v>2583</v>
      </c>
      <c r="J1381" s="687"/>
      <c r="K1381" s="687">
        <v>1</v>
      </c>
      <c r="L1381" s="1023" t="s">
        <v>1328</v>
      </c>
      <c r="M1381" s="1023" t="s">
        <v>1328</v>
      </c>
    </row>
    <row r="1382" spans="1:13">
      <c r="A1382" s="687" t="s">
        <v>1716</v>
      </c>
      <c r="B1382" s="759" t="s">
        <v>2581</v>
      </c>
      <c r="C1382" s="759"/>
      <c r="D1382" s="687"/>
      <c r="E1382" s="687"/>
      <c r="F1382" s="687"/>
      <c r="G1382" s="687"/>
      <c r="H1382" s="688" t="s">
        <v>2255</v>
      </c>
      <c r="I1382" s="688" t="s">
        <v>2583</v>
      </c>
      <c r="J1382" s="687"/>
      <c r="K1382" s="687">
        <v>1</v>
      </c>
      <c r="L1382" s="1023" t="s">
        <v>1328</v>
      </c>
      <c r="M1382" s="1023" t="s">
        <v>1328</v>
      </c>
    </row>
    <row r="1383" spans="1:13">
      <c r="A1383" s="687" t="s">
        <v>1716</v>
      </c>
      <c r="B1383" s="759" t="s">
        <v>2590</v>
      </c>
      <c r="C1383" s="759"/>
      <c r="D1383" s="687"/>
      <c r="E1383" s="687"/>
      <c r="F1383" s="687"/>
      <c r="G1383" s="687"/>
      <c r="H1383" s="688" t="s">
        <v>2591</v>
      </c>
      <c r="I1383" s="688" t="s">
        <v>2583</v>
      </c>
      <c r="J1383" s="687"/>
      <c r="K1383" s="687">
        <v>1</v>
      </c>
      <c r="L1383" s="1023" t="s">
        <v>1328</v>
      </c>
      <c r="M1383" s="1023" t="s">
        <v>1328</v>
      </c>
    </row>
    <row r="1384" spans="1:13">
      <c r="A1384" s="704" t="s">
        <v>1716</v>
      </c>
      <c r="B1384" s="1047" t="s">
        <v>2590</v>
      </c>
      <c r="C1384" s="1047"/>
      <c r="D1384" s="704"/>
      <c r="E1384" s="704"/>
      <c r="F1384" s="704"/>
      <c r="G1384" s="704"/>
      <c r="H1384" s="703" t="s">
        <v>2592</v>
      </c>
      <c r="I1384" s="703" t="s">
        <v>2583</v>
      </c>
      <c r="J1384" s="704"/>
      <c r="K1384" s="704">
        <v>1</v>
      </c>
      <c r="L1384" s="1025" t="s">
        <v>1328</v>
      </c>
      <c r="M1384" s="1025" t="s">
        <v>1328</v>
      </c>
    </row>
    <row r="1385" spans="1:13">
      <c r="A1385" s="687" t="s">
        <v>1716</v>
      </c>
      <c r="B1385" s="759" t="s">
        <v>2590</v>
      </c>
      <c r="C1385" s="759"/>
      <c r="D1385" s="687"/>
      <c r="E1385" s="687"/>
      <c r="F1385" s="687"/>
      <c r="G1385" s="687"/>
      <c r="H1385" s="688" t="s">
        <v>2593</v>
      </c>
      <c r="I1385" s="688" t="s">
        <v>2583</v>
      </c>
      <c r="J1385" s="687"/>
      <c r="K1385" s="709">
        <v>1</v>
      </c>
      <c r="L1385" s="1023" t="s">
        <v>1328</v>
      </c>
      <c r="M1385" s="1023" t="s">
        <v>1328</v>
      </c>
    </row>
    <row r="1386" spans="1:13">
      <c r="A1386" s="687" t="s">
        <v>1716</v>
      </c>
      <c r="B1386" s="759" t="s">
        <v>2590</v>
      </c>
      <c r="C1386" s="759"/>
      <c r="D1386" s="687"/>
      <c r="E1386" s="687"/>
      <c r="F1386" s="687"/>
      <c r="G1386" s="687"/>
      <c r="H1386" s="688" t="s">
        <v>2594</v>
      </c>
      <c r="I1386" s="688" t="s">
        <v>2583</v>
      </c>
      <c r="J1386" s="687"/>
      <c r="K1386" s="687">
        <v>1</v>
      </c>
      <c r="L1386" s="1023" t="s">
        <v>1328</v>
      </c>
      <c r="M1386" s="1023" t="s">
        <v>1328</v>
      </c>
    </row>
    <row r="1387" spans="1:13">
      <c r="A1387" s="687" t="s">
        <v>1716</v>
      </c>
      <c r="B1387" s="759" t="s">
        <v>2595</v>
      </c>
      <c r="C1387" s="759"/>
      <c r="D1387" s="687"/>
      <c r="E1387" s="687"/>
      <c r="F1387" s="687"/>
      <c r="G1387" s="687"/>
      <c r="H1387" s="688" t="s">
        <v>2596</v>
      </c>
      <c r="I1387" s="688" t="s">
        <v>2583</v>
      </c>
      <c r="J1387" s="687"/>
      <c r="K1387" s="687">
        <v>1</v>
      </c>
      <c r="L1387" s="1023" t="s">
        <v>1328</v>
      </c>
      <c r="M1387" s="1023" t="s">
        <v>1328</v>
      </c>
    </row>
    <row r="1388" spans="1:13">
      <c r="A1388" s="687" t="s">
        <v>1716</v>
      </c>
      <c r="B1388" s="759" t="s">
        <v>2595</v>
      </c>
      <c r="C1388" s="759"/>
      <c r="D1388" s="687"/>
      <c r="E1388" s="687"/>
      <c r="F1388" s="687"/>
      <c r="G1388" s="687"/>
      <c r="H1388" s="688" t="s">
        <v>2597</v>
      </c>
      <c r="I1388" s="688" t="s">
        <v>2583</v>
      </c>
      <c r="J1388" s="687"/>
      <c r="K1388" s="687">
        <v>1</v>
      </c>
      <c r="L1388" s="1023" t="s">
        <v>1328</v>
      </c>
      <c r="M1388" s="1023" t="s">
        <v>1328</v>
      </c>
    </row>
    <row r="1389" spans="1:13">
      <c r="A1389" s="687" t="s">
        <v>1716</v>
      </c>
      <c r="B1389" s="759" t="s">
        <v>2595</v>
      </c>
      <c r="C1389" s="759"/>
      <c r="D1389" s="687"/>
      <c r="E1389" s="687"/>
      <c r="F1389" s="687"/>
      <c r="G1389" s="687"/>
      <c r="H1389" s="688" t="s">
        <v>2598</v>
      </c>
      <c r="I1389" s="688" t="s">
        <v>2583</v>
      </c>
      <c r="J1389" s="687"/>
      <c r="K1389" s="687">
        <v>1</v>
      </c>
      <c r="L1389" s="1023" t="s">
        <v>1328</v>
      </c>
      <c r="M1389" s="1023" t="s">
        <v>1328</v>
      </c>
    </row>
    <row r="1390" spans="1:13">
      <c r="A1390" s="1051" t="s">
        <v>1716</v>
      </c>
      <c r="B1390" s="1050" t="s">
        <v>2595</v>
      </c>
      <c r="C1390" s="1050"/>
      <c r="D1390" s="1051"/>
      <c r="E1390" s="1051"/>
      <c r="F1390" s="1051"/>
      <c r="G1390" s="1051"/>
      <c r="H1390" s="1052" t="s">
        <v>2599</v>
      </c>
      <c r="I1390" s="688" t="s">
        <v>2583</v>
      </c>
      <c r="J1390" s="1051"/>
      <c r="K1390" s="1051">
        <v>1</v>
      </c>
      <c r="L1390" s="1053"/>
      <c r="M1390" s="1053"/>
    </row>
    <row r="1391" spans="1:13">
      <c r="A1391" s="687" t="s">
        <v>1716</v>
      </c>
      <c r="B1391" s="759" t="s">
        <v>2595</v>
      </c>
      <c r="C1391" s="759"/>
      <c r="D1391" s="687"/>
      <c r="E1391" s="687"/>
      <c r="F1391" s="687"/>
      <c r="G1391" s="687"/>
      <c r="H1391" s="688" t="s">
        <v>2600</v>
      </c>
      <c r="I1391" s="703" t="s">
        <v>2583</v>
      </c>
      <c r="J1391" s="687"/>
      <c r="K1391" s="687">
        <v>1</v>
      </c>
      <c r="L1391" s="1023" t="s">
        <v>1328</v>
      </c>
      <c r="M1391" s="1023" t="s">
        <v>1328</v>
      </c>
    </row>
    <row r="1392" spans="1:13">
      <c r="A1392" s="687" t="s">
        <v>1716</v>
      </c>
      <c r="B1392" s="759" t="s">
        <v>2595</v>
      </c>
      <c r="C1392" s="759"/>
      <c r="D1392" s="687"/>
      <c r="E1392" s="687"/>
      <c r="F1392" s="687"/>
      <c r="G1392" s="687"/>
      <c r="H1392" s="688" t="s">
        <v>2363</v>
      </c>
      <c r="I1392" s="688" t="s">
        <v>2583</v>
      </c>
      <c r="J1392" s="687"/>
      <c r="K1392" s="687">
        <v>1</v>
      </c>
      <c r="L1392" s="1023" t="s">
        <v>1328</v>
      </c>
      <c r="M1392" s="1023" t="s">
        <v>1328</v>
      </c>
    </row>
    <row r="1393" spans="1:13">
      <c r="A1393" s="687" t="s">
        <v>1716</v>
      </c>
      <c r="B1393" s="759" t="s">
        <v>2595</v>
      </c>
      <c r="C1393" s="759"/>
      <c r="D1393" s="687"/>
      <c r="E1393" s="687"/>
      <c r="F1393" s="687"/>
      <c r="G1393" s="687"/>
      <c r="H1393" s="688" t="s">
        <v>2601</v>
      </c>
      <c r="I1393" s="688" t="s">
        <v>2583</v>
      </c>
      <c r="J1393" s="687"/>
      <c r="K1393" s="687">
        <v>1</v>
      </c>
      <c r="L1393" s="1023" t="s">
        <v>1328</v>
      </c>
      <c r="M1393" s="1023" t="s">
        <v>1328</v>
      </c>
    </row>
    <row r="1394" spans="1:13">
      <c r="A1394" s="1051" t="s">
        <v>1716</v>
      </c>
      <c r="B1394" s="759" t="s">
        <v>2595</v>
      </c>
      <c r="C1394" s="759"/>
      <c r="D1394" s="687"/>
      <c r="E1394" s="687"/>
      <c r="F1394" s="687"/>
      <c r="G1394" s="687"/>
      <c r="H1394" s="688" t="s">
        <v>2602</v>
      </c>
      <c r="I1394" s="688" t="s">
        <v>2583</v>
      </c>
      <c r="J1394" s="687"/>
      <c r="K1394" s="687">
        <v>1</v>
      </c>
      <c r="L1394" s="1023" t="s">
        <v>1328</v>
      </c>
      <c r="M1394" s="1023" t="s">
        <v>1328</v>
      </c>
    </row>
    <row r="1395" spans="1:13">
      <c r="A1395" s="687" t="s">
        <v>1716</v>
      </c>
      <c r="B1395" s="1050" t="s">
        <v>2595</v>
      </c>
      <c r="C1395" s="759"/>
      <c r="D1395" s="687"/>
      <c r="E1395" s="687"/>
      <c r="F1395" s="687"/>
      <c r="G1395" s="687"/>
      <c r="H1395" s="688" t="s">
        <v>2603</v>
      </c>
      <c r="I1395" s="688" t="s">
        <v>2583</v>
      </c>
      <c r="J1395" s="687"/>
      <c r="K1395" s="687">
        <v>1</v>
      </c>
      <c r="L1395" s="1023" t="s">
        <v>1328</v>
      </c>
      <c r="M1395" s="1023" t="s">
        <v>1328</v>
      </c>
    </row>
    <row r="1396" spans="1:13">
      <c r="A1396" s="687" t="s">
        <v>1716</v>
      </c>
      <c r="B1396" s="759" t="s">
        <v>2595</v>
      </c>
      <c r="C1396" s="759"/>
      <c r="D1396" s="687"/>
      <c r="E1396" s="687"/>
      <c r="F1396" s="687"/>
      <c r="G1396" s="687"/>
      <c r="H1396" s="688" t="s">
        <v>2604</v>
      </c>
      <c r="I1396" s="688" t="s">
        <v>2583</v>
      </c>
      <c r="J1396" s="687"/>
      <c r="K1396" s="687">
        <v>1</v>
      </c>
      <c r="L1396" s="1023" t="s">
        <v>1328</v>
      </c>
      <c r="M1396" s="1023" t="s">
        <v>1328</v>
      </c>
    </row>
    <row r="1397" spans="1:13">
      <c r="A1397" s="687" t="s">
        <v>1716</v>
      </c>
      <c r="B1397" s="759" t="s">
        <v>2595</v>
      </c>
      <c r="C1397" s="759"/>
      <c r="D1397" s="687"/>
      <c r="E1397" s="687"/>
      <c r="F1397" s="687"/>
      <c r="G1397" s="687"/>
      <c r="H1397" s="688" t="s">
        <v>2605</v>
      </c>
      <c r="I1397" s="688" t="s">
        <v>2583</v>
      </c>
      <c r="J1397" s="687"/>
      <c r="K1397" s="687">
        <v>1</v>
      </c>
      <c r="L1397" s="1023" t="s">
        <v>1328</v>
      </c>
      <c r="M1397" s="1023" t="s">
        <v>1328</v>
      </c>
    </row>
    <row r="1398" spans="1:13">
      <c r="A1398" s="1051" t="s">
        <v>1716</v>
      </c>
      <c r="B1398" s="759" t="s">
        <v>2595</v>
      </c>
      <c r="C1398" s="759"/>
      <c r="D1398" s="687"/>
      <c r="E1398" s="687"/>
      <c r="F1398" s="687"/>
      <c r="G1398" s="687"/>
      <c r="H1398" s="688" t="s">
        <v>2375</v>
      </c>
      <c r="I1398" s="703" t="s">
        <v>2583</v>
      </c>
      <c r="J1398" s="687"/>
      <c r="K1398" s="687">
        <v>1</v>
      </c>
      <c r="L1398" s="1023" t="s">
        <v>1328</v>
      </c>
      <c r="M1398" s="1023" t="s">
        <v>1328</v>
      </c>
    </row>
    <row r="1399" spans="1:13">
      <c r="A1399" s="687" t="s">
        <v>1716</v>
      </c>
      <c r="B1399" s="759" t="s">
        <v>2606</v>
      </c>
      <c r="C1399" s="759"/>
      <c r="D1399" s="687"/>
      <c r="E1399" s="687"/>
      <c r="F1399" s="687"/>
      <c r="G1399" s="687"/>
      <c r="H1399" s="688" t="s">
        <v>2607</v>
      </c>
      <c r="I1399" s="688" t="s">
        <v>2583</v>
      </c>
      <c r="J1399" s="687"/>
      <c r="K1399" s="687">
        <v>1</v>
      </c>
      <c r="L1399" s="1023" t="s">
        <v>1328</v>
      </c>
      <c r="M1399" s="1023" t="s">
        <v>1328</v>
      </c>
    </row>
    <row r="1400" spans="1:13">
      <c r="A1400" s="702" t="s">
        <v>1716</v>
      </c>
      <c r="B1400" s="759" t="s">
        <v>2606</v>
      </c>
      <c r="C1400" s="1048"/>
      <c r="D1400" s="702"/>
      <c r="E1400" s="702"/>
      <c r="F1400" s="702"/>
      <c r="G1400" s="702"/>
      <c r="H1400" s="701" t="s">
        <v>2608</v>
      </c>
      <c r="I1400" s="701" t="s">
        <v>2583</v>
      </c>
      <c r="J1400" s="702"/>
      <c r="K1400" s="702">
        <v>1</v>
      </c>
      <c r="L1400" s="1049" t="s">
        <v>1328</v>
      </c>
      <c r="M1400" s="1049" t="s">
        <v>1328</v>
      </c>
    </row>
    <row r="1401" spans="1:13">
      <c r="A1401" s="609" t="s">
        <v>1716</v>
      </c>
      <c r="B1401" s="759" t="s">
        <v>2606</v>
      </c>
      <c r="C1401" s="759"/>
      <c r="D1401" s="687"/>
      <c r="E1401" s="687"/>
      <c r="F1401" s="687"/>
      <c r="G1401" s="687"/>
      <c r="H1401" s="688" t="s">
        <v>2608</v>
      </c>
      <c r="I1401" s="688" t="s">
        <v>2583</v>
      </c>
      <c r="J1401" s="687"/>
      <c r="K1401" s="687">
        <v>1</v>
      </c>
      <c r="L1401" s="1023" t="s">
        <v>1328</v>
      </c>
      <c r="M1401" s="1023" t="s">
        <v>1328</v>
      </c>
    </row>
    <row r="1402" spans="1:13">
      <c r="A1402" s="687" t="s">
        <v>1716</v>
      </c>
      <c r="B1402" s="759" t="s">
        <v>2606</v>
      </c>
      <c r="C1402" s="759"/>
      <c r="D1402" s="687"/>
      <c r="E1402" s="687"/>
      <c r="F1402" s="687"/>
      <c r="G1402" s="687"/>
      <c r="H1402" s="688" t="s">
        <v>2609</v>
      </c>
      <c r="I1402" s="688" t="s">
        <v>2583</v>
      </c>
      <c r="J1402" s="687"/>
      <c r="K1402" s="687">
        <v>1</v>
      </c>
      <c r="L1402" s="1023" t="s">
        <v>1328</v>
      </c>
      <c r="M1402" s="1023" t="s">
        <v>1328</v>
      </c>
    </row>
    <row r="1403" spans="1:13">
      <c r="A1403" s="687" t="s">
        <v>1716</v>
      </c>
      <c r="B1403" s="759" t="s">
        <v>2606</v>
      </c>
      <c r="C1403" s="759"/>
      <c r="D1403" s="687"/>
      <c r="E1403" s="687"/>
      <c r="F1403" s="687"/>
      <c r="G1403" s="687"/>
      <c r="H1403" s="688" t="s">
        <v>2609</v>
      </c>
      <c r="I1403" s="688" t="s">
        <v>2583</v>
      </c>
      <c r="J1403" s="687"/>
      <c r="K1403" s="687">
        <v>1</v>
      </c>
      <c r="L1403" s="1023" t="s">
        <v>1328</v>
      </c>
      <c r="M1403" s="1023" t="s">
        <v>1328</v>
      </c>
    </row>
    <row r="1404" spans="1:13">
      <c r="A1404" s="609" t="s">
        <v>1716</v>
      </c>
      <c r="B1404" s="759" t="s">
        <v>2606</v>
      </c>
      <c r="C1404" s="759"/>
      <c r="D1404" s="687"/>
      <c r="E1404" s="687"/>
      <c r="F1404" s="687"/>
      <c r="G1404" s="687"/>
      <c r="H1404" s="688" t="s">
        <v>2609</v>
      </c>
      <c r="I1404" s="688" t="s">
        <v>2583</v>
      </c>
      <c r="J1404" s="687"/>
      <c r="K1404" s="687">
        <v>1</v>
      </c>
      <c r="L1404" s="1023" t="s">
        <v>1328</v>
      </c>
      <c r="M1404" s="1023" t="s">
        <v>1328</v>
      </c>
    </row>
    <row r="1405" spans="1:13">
      <c r="A1405" s="687" t="s">
        <v>1716</v>
      </c>
      <c r="B1405" s="759" t="s">
        <v>2606</v>
      </c>
      <c r="C1405" s="759"/>
      <c r="D1405" s="687"/>
      <c r="E1405" s="687"/>
      <c r="F1405" s="687"/>
      <c r="G1405" s="687"/>
      <c r="H1405" s="688" t="s">
        <v>2610</v>
      </c>
      <c r="I1405" s="688" t="s">
        <v>2583</v>
      </c>
      <c r="J1405" s="687"/>
      <c r="K1405" s="687">
        <v>1</v>
      </c>
      <c r="L1405" s="1023" t="s">
        <v>1328</v>
      </c>
      <c r="M1405" s="1023" t="s">
        <v>1328</v>
      </c>
    </row>
    <row r="1406" spans="1:13">
      <c r="A1406" s="687" t="s">
        <v>1716</v>
      </c>
      <c r="B1406" s="759" t="s">
        <v>2606</v>
      </c>
      <c r="C1406" s="759"/>
      <c r="D1406" s="687"/>
      <c r="E1406" s="687"/>
      <c r="F1406" s="687"/>
      <c r="G1406" s="687"/>
      <c r="H1406" s="688" t="s">
        <v>2610</v>
      </c>
      <c r="I1406" s="688" t="s">
        <v>2583</v>
      </c>
      <c r="J1406" s="687"/>
      <c r="K1406" s="687">
        <v>1</v>
      </c>
      <c r="L1406" s="1023" t="s">
        <v>1328</v>
      </c>
      <c r="M1406" s="1023" t="s">
        <v>1328</v>
      </c>
    </row>
    <row r="1407" spans="1:13" ht="65">
      <c r="A1407" s="609" t="s">
        <v>1716</v>
      </c>
      <c r="B1407" s="1054" t="s">
        <v>2611</v>
      </c>
      <c r="C1407" s="759"/>
      <c r="D1407" s="687"/>
      <c r="E1407" s="687"/>
      <c r="F1407" s="687"/>
      <c r="G1407" s="687"/>
      <c r="H1407" s="688" t="s">
        <v>2612</v>
      </c>
      <c r="I1407" s="688" t="s">
        <v>2583</v>
      </c>
      <c r="J1407" s="687"/>
      <c r="K1407" s="687">
        <v>1</v>
      </c>
      <c r="L1407" s="1023" t="s">
        <v>1328</v>
      </c>
      <c r="M1407" s="1023" t="s">
        <v>1328</v>
      </c>
    </row>
    <row r="1408" spans="1:13" ht="26">
      <c r="A1408" s="687" t="s">
        <v>1716</v>
      </c>
      <c r="B1408" s="1054" t="s">
        <v>2613</v>
      </c>
      <c r="C1408" s="759"/>
      <c r="D1408" s="687"/>
      <c r="E1408" s="687"/>
      <c r="F1408" s="687"/>
      <c r="G1408" s="687"/>
      <c r="H1408" s="688" t="s">
        <v>2612</v>
      </c>
      <c r="I1408" s="688" t="s">
        <v>2583</v>
      </c>
      <c r="J1408" s="687"/>
      <c r="K1408" s="687">
        <v>1</v>
      </c>
      <c r="L1408" s="1023" t="s">
        <v>1328</v>
      </c>
      <c r="M1408" s="1023" t="s">
        <v>1328</v>
      </c>
    </row>
    <row r="1409" spans="1:13" ht="13.5" thickBot="1">
      <c r="A1409" s="782"/>
      <c r="B1409" s="783"/>
      <c r="C1409" s="783"/>
      <c r="D1409" s="780"/>
      <c r="E1409" s="780"/>
      <c r="F1409" s="780"/>
      <c r="G1409" s="780"/>
      <c r="H1409" s="784" t="s">
        <v>2614</v>
      </c>
      <c r="I1409" s="784"/>
      <c r="J1409" s="780"/>
      <c r="K1409" s="780"/>
      <c r="L1409" s="780"/>
      <c r="M1409" s="819"/>
    </row>
    <row r="1410" spans="1:13">
      <c r="A1410" s="685" t="s">
        <v>1799</v>
      </c>
      <c r="B1410" s="669" t="s">
        <v>1800</v>
      </c>
      <c r="C1410" s="658"/>
      <c r="D1410" s="657">
        <v>2011</v>
      </c>
      <c r="E1410" s="657"/>
      <c r="F1410" s="657"/>
      <c r="G1410" s="657"/>
      <c r="H1410" s="683" t="s">
        <v>1801</v>
      </c>
      <c r="I1410" s="683" t="s">
        <v>1802</v>
      </c>
      <c r="J1410" s="657" t="s">
        <v>43</v>
      </c>
      <c r="K1410" s="668">
        <v>1</v>
      </c>
      <c r="L1410" s="1151"/>
      <c r="M1410" s="1152">
        <f t="shared" si="92"/>
        <v>0</v>
      </c>
    </row>
    <row r="1411" spans="1:13">
      <c r="A1411" s="609"/>
      <c r="B1411" s="1055" t="s">
        <v>1804</v>
      </c>
      <c r="C1411" s="610"/>
      <c r="D1411" s="599"/>
      <c r="E1411" s="599"/>
      <c r="F1411" s="599"/>
      <c r="G1411" s="599"/>
      <c r="H1411" s="600" t="s">
        <v>1805</v>
      </c>
      <c r="I1411" s="600"/>
      <c r="J1411" s="599"/>
      <c r="K1411" s="618"/>
      <c r="L1411" s="1144"/>
      <c r="M1411" s="1140"/>
    </row>
    <row r="1412" spans="1:13">
      <c r="A1412" s="601"/>
      <c r="B1412" s="602"/>
      <c r="C1412" s="602"/>
      <c r="D1412" s="603"/>
      <c r="E1412" s="603"/>
      <c r="F1412" s="603"/>
      <c r="G1412" s="603"/>
      <c r="H1412" s="604" t="s">
        <v>1806</v>
      </c>
      <c r="I1412" s="604"/>
      <c r="J1412" s="603"/>
      <c r="K1412" s="620"/>
      <c r="L1412" s="1143"/>
      <c r="M1412" s="1141"/>
    </row>
    <row r="1413" spans="1:13">
      <c r="A1413" s="605" t="s">
        <v>1799</v>
      </c>
      <c r="B1413" s="606" t="s">
        <v>1807</v>
      </c>
      <c r="C1413" s="606"/>
      <c r="D1413" s="607">
        <v>2011</v>
      </c>
      <c r="E1413" s="607"/>
      <c r="F1413" s="607"/>
      <c r="G1413" s="607"/>
      <c r="H1413" s="608" t="s">
        <v>1808</v>
      </c>
      <c r="I1413" s="608" t="s">
        <v>1802</v>
      </c>
      <c r="J1413" s="607" t="s">
        <v>43</v>
      </c>
      <c r="K1413" s="616">
        <v>1</v>
      </c>
      <c r="L1413" s="1142"/>
      <c r="M1413" s="1139">
        <f t="shared" ref="M1413:M1475" si="93">ROUND(L1413*1.23,2)</f>
        <v>0</v>
      </c>
    </row>
    <row r="1414" spans="1:13">
      <c r="A1414" s="609"/>
      <c r="B1414" s="610"/>
      <c r="C1414" s="610"/>
      <c r="D1414" s="599"/>
      <c r="E1414" s="599"/>
      <c r="F1414" s="599"/>
      <c r="G1414" s="599"/>
      <c r="H1414" s="600" t="s">
        <v>1810</v>
      </c>
      <c r="I1414" s="600"/>
      <c r="J1414" s="599"/>
      <c r="K1414" s="618"/>
      <c r="L1414" s="1144"/>
      <c r="M1414" s="1140"/>
    </row>
    <row r="1415" spans="1:13">
      <c r="A1415" s="609"/>
      <c r="B1415" s="610"/>
      <c r="C1415" s="610"/>
      <c r="D1415" s="599"/>
      <c r="E1415" s="599"/>
      <c r="F1415" s="599"/>
      <c r="G1415" s="599"/>
      <c r="H1415" s="600" t="s">
        <v>1811</v>
      </c>
      <c r="I1415" s="600"/>
      <c r="J1415" s="599"/>
      <c r="K1415" s="618"/>
      <c r="L1415" s="1143"/>
      <c r="M1415" s="1141"/>
    </row>
    <row r="1416" spans="1:13">
      <c r="A1416" s="605" t="s">
        <v>1799</v>
      </c>
      <c r="B1416" s="606" t="s">
        <v>1812</v>
      </c>
      <c r="C1416" s="606"/>
      <c r="D1416" s="607">
        <v>2011</v>
      </c>
      <c r="E1416" s="607"/>
      <c r="F1416" s="607"/>
      <c r="G1416" s="607"/>
      <c r="H1416" s="608" t="s">
        <v>1813</v>
      </c>
      <c r="I1416" s="608" t="s">
        <v>1814</v>
      </c>
      <c r="J1416" s="607"/>
      <c r="K1416" s="616">
        <v>1</v>
      </c>
      <c r="L1416" s="1142"/>
      <c r="M1416" s="1139">
        <f t="shared" si="93"/>
        <v>0</v>
      </c>
    </row>
    <row r="1417" spans="1:13">
      <c r="A1417" s="609"/>
      <c r="B1417" s="610" t="s">
        <v>1816</v>
      </c>
      <c r="C1417" s="610"/>
      <c r="D1417" s="599"/>
      <c r="E1417" s="599"/>
      <c r="F1417" s="599"/>
      <c r="G1417" s="599"/>
      <c r="H1417" s="600" t="s">
        <v>1817</v>
      </c>
      <c r="I1417" s="600"/>
      <c r="J1417" s="599" t="s">
        <v>43</v>
      </c>
      <c r="K1417" s="618"/>
      <c r="L1417" s="1144"/>
      <c r="M1417" s="1140"/>
    </row>
    <row r="1418" spans="1:13">
      <c r="A1418" s="601"/>
      <c r="B1418" s="602"/>
      <c r="C1418" s="602"/>
      <c r="D1418" s="603"/>
      <c r="E1418" s="603"/>
      <c r="F1418" s="603"/>
      <c r="G1418" s="603"/>
      <c r="H1418" s="604" t="s">
        <v>1806</v>
      </c>
      <c r="I1418" s="604"/>
      <c r="J1418" s="603"/>
      <c r="K1418" s="620"/>
      <c r="L1418" s="1143"/>
      <c r="M1418" s="1141"/>
    </row>
    <row r="1419" spans="1:13">
      <c r="A1419" s="605" t="s">
        <v>1799</v>
      </c>
      <c r="B1419" s="606" t="s">
        <v>1818</v>
      </c>
      <c r="C1419" s="606"/>
      <c r="D1419" s="607">
        <v>2011</v>
      </c>
      <c r="E1419" s="607"/>
      <c r="F1419" s="607"/>
      <c r="G1419" s="607"/>
      <c r="H1419" s="608" t="s">
        <v>1481</v>
      </c>
      <c r="I1419" s="608" t="s">
        <v>1819</v>
      </c>
      <c r="J1419" s="607" t="s">
        <v>43</v>
      </c>
      <c r="K1419" s="616">
        <v>1</v>
      </c>
      <c r="L1419" s="1142"/>
      <c r="M1419" s="1139">
        <f t="shared" si="93"/>
        <v>0</v>
      </c>
    </row>
    <row r="1420" spans="1:13">
      <c r="A1420" s="601"/>
      <c r="B1420" s="602" t="s">
        <v>1820</v>
      </c>
      <c r="C1420" s="602"/>
      <c r="D1420" s="603"/>
      <c r="E1420" s="603"/>
      <c r="F1420" s="603"/>
      <c r="G1420" s="603"/>
      <c r="H1420" s="604" t="s">
        <v>1821</v>
      </c>
      <c r="I1420" s="600" t="s">
        <v>1822</v>
      </c>
      <c r="J1420" s="603"/>
      <c r="K1420" s="620"/>
      <c r="L1420" s="1143"/>
      <c r="M1420" s="1141"/>
    </row>
    <row r="1421" spans="1:13">
      <c r="A1421" s="605" t="s">
        <v>1799</v>
      </c>
      <c r="B1421" s="606" t="s">
        <v>1823</v>
      </c>
      <c r="C1421" s="606"/>
      <c r="D1421" s="607">
        <v>2011</v>
      </c>
      <c r="E1421" s="616"/>
      <c r="F1421" s="616"/>
      <c r="G1421" s="616"/>
      <c r="H1421" s="721" t="s">
        <v>1481</v>
      </c>
      <c r="I1421" s="608" t="s">
        <v>1814</v>
      </c>
      <c r="J1421" s="705" t="s">
        <v>43</v>
      </c>
      <c r="K1421" s="616">
        <v>1</v>
      </c>
      <c r="L1421" s="1142"/>
      <c r="M1421" s="1139">
        <f t="shared" si="93"/>
        <v>0</v>
      </c>
    </row>
    <row r="1422" spans="1:13">
      <c r="A1422" s="609"/>
      <c r="B1422" s="610" t="s">
        <v>1824</v>
      </c>
      <c r="C1422" s="610"/>
      <c r="D1422" s="599"/>
      <c r="E1422" s="618"/>
      <c r="F1422" s="618"/>
      <c r="G1422" s="618"/>
      <c r="H1422" s="722" t="s">
        <v>1825</v>
      </c>
      <c r="I1422" s="600"/>
      <c r="J1422" s="706"/>
      <c r="K1422" s="618"/>
      <c r="L1422" s="1144"/>
      <c r="M1422" s="1140"/>
    </row>
    <row r="1423" spans="1:13">
      <c r="A1423" s="601"/>
      <c r="B1423" s="602"/>
      <c r="C1423" s="602"/>
      <c r="D1423" s="603"/>
      <c r="E1423" s="620"/>
      <c r="F1423" s="620"/>
      <c r="G1423" s="620"/>
      <c r="H1423" s="742" t="s">
        <v>1826</v>
      </c>
      <c r="I1423" s="604"/>
      <c r="J1423" s="675"/>
      <c r="K1423" s="620"/>
      <c r="L1423" s="1143"/>
      <c r="M1423" s="1141"/>
    </row>
    <row r="1424" spans="1:13">
      <c r="A1424" s="605" t="s">
        <v>1799</v>
      </c>
      <c r="B1424" s="606" t="s">
        <v>1827</v>
      </c>
      <c r="C1424" s="606"/>
      <c r="D1424" s="607">
        <v>2011</v>
      </c>
      <c r="E1424" s="607"/>
      <c r="F1424" s="607"/>
      <c r="G1424" s="607"/>
      <c r="H1424" s="608" t="s">
        <v>1481</v>
      </c>
      <c r="I1424" s="600" t="s">
        <v>1828</v>
      </c>
      <c r="J1424" s="607" t="s">
        <v>43</v>
      </c>
      <c r="K1424" s="616">
        <v>1</v>
      </c>
      <c r="L1424" s="1142"/>
      <c r="M1424" s="1139">
        <f t="shared" si="93"/>
        <v>0</v>
      </c>
    </row>
    <row r="1425" spans="1:13">
      <c r="A1425" s="609"/>
      <c r="B1425" s="610" t="s">
        <v>1829</v>
      </c>
      <c r="C1425" s="610"/>
      <c r="D1425" s="599"/>
      <c r="E1425" s="599"/>
      <c r="F1425" s="599"/>
      <c r="G1425" s="599"/>
      <c r="H1425" s="600" t="s">
        <v>1830</v>
      </c>
      <c r="I1425" s="600" t="s">
        <v>1831</v>
      </c>
      <c r="J1425" s="599"/>
      <c r="K1425" s="618"/>
      <c r="L1425" s="1144"/>
      <c r="M1425" s="1140"/>
    </row>
    <row r="1426" spans="1:13">
      <c r="A1426" s="609"/>
      <c r="B1426" s="610"/>
      <c r="C1426" s="610"/>
      <c r="D1426" s="599"/>
      <c r="E1426" s="599"/>
      <c r="F1426" s="599"/>
      <c r="G1426" s="599"/>
      <c r="H1426" s="600" t="s">
        <v>1832</v>
      </c>
      <c r="I1426" s="600"/>
      <c r="J1426" s="599"/>
      <c r="K1426" s="618"/>
      <c r="L1426" s="1143"/>
      <c r="M1426" s="1141"/>
    </row>
    <row r="1427" spans="1:13">
      <c r="A1427" s="605" t="s">
        <v>1799</v>
      </c>
      <c r="B1427" s="606" t="s">
        <v>1833</v>
      </c>
      <c r="C1427" s="606"/>
      <c r="D1427" s="607">
        <v>2011</v>
      </c>
      <c r="E1427" s="607"/>
      <c r="F1427" s="607"/>
      <c r="G1427" s="607"/>
      <c r="H1427" s="608" t="s">
        <v>1481</v>
      </c>
      <c r="I1427" s="608" t="s">
        <v>1828</v>
      </c>
      <c r="J1427" s="607" t="s">
        <v>43</v>
      </c>
      <c r="K1427" s="616">
        <v>1</v>
      </c>
      <c r="L1427" s="1142"/>
      <c r="M1427" s="1139">
        <f t="shared" si="93"/>
        <v>0</v>
      </c>
    </row>
    <row r="1428" spans="1:13">
      <c r="A1428" s="609"/>
      <c r="B1428" s="610" t="s">
        <v>1834</v>
      </c>
      <c r="C1428" s="610"/>
      <c r="D1428" s="599"/>
      <c r="E1428" s="599"/>
      <c r="F1428" s="599"/>
      <c r="G1428" s="599"/>
      <c r="H1428" s="600" t="s">
        <v>1835</v>
      </c>
      <c r="I1428" s="600"/>
      <c r="J1428" s="599"/>
      <c r="K1428" s="618"/>
      <c r="L1428" s="1144"/>
      <c r="M1428" s="1140"/>
    </row>
    <row r="1429" spans="1:13">
      <c r="A1429" s="601"/>
      <c r="B1429" s="602"/>
      <c r="C1429" s="602"/>
      <c r="D1429" s="603"/>
      <c r="E1429" s="603"/>
      <c r="F1429" s="603"/>
      <c r="G1429" s="603"/>
      <c r="H1429" s="604" t="s">
        <v>1832</v>
      </c>
      <c r="I1429" s="604"/>
      <c r="J1429" s="603"/>
      <c r="K1429" s="620"/>
      <c r="L1429" s="1143"/>
      <c r="M1429" s="1141"/>
    </row>
    <row r="1430" spans="1:13">
      <c r="A1430" s="605" t="s">
        <v>1799</v>
      </c>
      <c r="B1430" s="606" t="s">
        <v>1836</v>
      </c>
      <c r="C1430" s="606"/>
      <c r="D1430" s="607">
        <v>2011</v>
      </c>
      <c r="E1430" s="607"/>
      <c r="F1430" s="607"/>
      <c r="G1430" s="607"/>
      <c r="H1430" s="608" t="s">
        <v>1481</v>
      </c>
      <c r="I1430" s="608" t="s">
        <v>1814</v>
      </c>
      <c r="J1430" s="607" t="s">
        <v>43</v>
      </c>
      <c r="K1430" s="616">
        <v>1</v>
      </c>
      <c r="L1430" s="1142"/>
      <c r="M1430" s="1139">
        <f t="shared" si="93"/>
        <v>0</v>
      </c>
    </row>
    <row r="1431" spans="1:13">
      <c r="A1431" s="609"/>
      <c r="B1431" s="610" t="s">
        <v>1837</v>
      </c>
      <c r="C1431" s="610"/>
      <c r="D1431" s="599"/>
      <c r="E1431" s="599"/>
      <c r="F1431" s="599"/>
      <c r="G1431" s="599"/>
      <c r="H1431" s="600" t="s">
        <v>1838</v>
      </c>
      <c r="I1431" s="600"/>
      <c r="J1431" s="599"/>
      <c r="K1431" s="618"/>
      <c r="L1431" s="1144"/>
      <c r="M1431" s="1140"/>
    </row>
    <row r="1432" spans="1:13">
      <c r="A1432" s="609"/>
      <c r="B1432" s="610"/>
      <c r="C1432" s="610"/>
      <c r="D1432" s="599"/>
      <c r="E1432" s="599"/>
      <c r="F1432" s="599"/>
      <c r="G1432" s="599"/>
      <c r="H1432" s="600" t="s">
        <v>1839</v>
      </c>
      <c r="I1432" s="600"/>
      <c r="J1432" s="599"/>
      <c r="K1432" s="618"/>
      <c r="L1432" s="1143"/>
      <c r="M1432" s="1141"/>
    </row>
    <row r="1433" spans="1:13">
      <c r="A1433" s="605" t="s">
        <v>1799</v>
      </c>
      <c r="B1433" s="606" t="s">
        <v>1840</v>
      </c>
      <c r="C1433" s="606"/>
      <c r="D1433" s="607">
        <v>2011</v>
      </c>
      <c r="E1433" s="607"/>
      <c r="F1433" s="607"/>
      <c r="G1433" s="607"/>
      <c r="H1433" s="608" t="s">
        <v>1481</v>
      </c>
      <c r="I1433" s="608" t="s">
        <v>1814</v>
      </c>
      <c r="J1433" s="607" t="s">
        <v>43</v>
      </c>
      <c r="K1433" s="616">
        <v>1</v>
      </c>
      <c r="L1433" s="1142"/>
      <c r="M1433" s="1139">
        <f t="shared" si="93"/>
        <v>0</v>
      </c>
    </row>
    <row r="1434" spans="1:13">
      <c r="A1434" s="609"/>
      <c r="B1434" s="610" t="s">
        <v>1841</v>
      </c>
      <c r="C1434" s="610"/>
      <c r="D1434" s="599"/>
      <c r="E1434" s="599"/>
      <c r="F1434" s="599"/>
      <c r="G1434" s="599"/>
      <c r="H1434" s="600" t="s">
        <v>1838</v>
      </c>
      <c r="I1434" s="600"/>
      <c r="J1434" s="599"/>
      <c r="K1434" s="618"/>
      <c r="L1434" s="1144"/>
      <c r="M1434" s="1140"/>
    </row>
    <row r="1435" spans="1:13">
      <c r="A1435" s="609"/>
      <c r="B1435" s="610"/>
      <c r="C1435" s="610"/>
      <c r="D1435" s="599"/>
      <c r="E1435" s="599"/>
      <c r="F1435" s="599"/>
      <c r="G1435" s="599"/>
      <c r="H1435" s="600" t="s">
        <v>1811</v>
      </c>
      <c r="I1435" s="600"/>
      <c r="J1435" s="599"/>
      <c r="K1435" s="618"/>
      <c r="L1435" s="1143"/>
      <c r="M1435" s="1141"/>
    </row>
    <row r="1436" spans="1:13">
      <c r="A1436" s="605" t="s">
        <v>1799</v>
      </c>
      <c r="B1436" s="606" t="s">
        <v>1842</v>
      </c>
      <c r="C1436" s="610"/>
      <c r="D1436" s="599">
        <v>2011</v>
      </c>
      <c r="E1436" s="599"/>
      <c r="F1436" s="599"/>
      <c r="G1436" s="599"/>
      <c r="H1436" s="608" t="s">
        <v>1843</v>
      </c>
      <c r="I1436" s="608" t="s">
        <v>1814</v>
      </c>
      <c r="J1436" s="607" t="s">
        <v>43</v>
      </c>
      <c r="K1436" s="616">
        <v>1</v>
      </c>
      <c r="L1436" s="1142"/>
      <c r="M1436" s="1139">
        <f t="shared" si="93"/>
        <v>0</v>
      </c>
    </row>
    <row r="1437" spans="1:13" ht="26">
      <c r="A1437" s="609"/>
      <c r="B1437" s="610" t="s">
        <v>1845</v>
      </c>
      <c r="C1437" s="777"/>
      <c r="D1437" s="938"/>
      <c r="E1437" s="938"/>
      <c r="F1437" s="938"/>
      <c r="G1437" s="938"/>
      <c r="H1437" s="600" t="s">
        <v>1846</v>
      </c>
      <c r="I1437" s="600"/>
      <c r="J1437" s="599"/>
      <c r="K1437" s="618"/>
      <c r="L1437" s="1144"/>
      <c r="M1437" s="1140"/>
    </row>
    <row r="1438" spans="1:13">
      <c r="A1438" s="609"/>
      <c r="B1438" s="610"/>
      <c r="C1438" s="610"/>
      <c r="D1438" s="599"/>
      <c r="E1438" s="599"/>
      <c r="F1438" s="599"/>
      <c r="G1438" s="599"/>
      <c r="H1438" s="600" t="s">
        <v>1847</v>
      </c>
      <c r="I1438" s="600"/>
      <c r="J1438" s="599"/>
      <c r="K1438" s="618"/>
      <c r="L1438" s="1143"/>
      <c r="M1438" s="1141"/>
    </row>
    <row r="1439" spans="1:13">
      <c r="A1439" s="605" t="s">
        <v>1799</v>
      </c>
      <c r="B1439" s="606" t="s">
        <v>1848</v>
      </c>
      <c r="C1439" s="606"/>
      <c r="D1439" s="607">
        <v>2011</v>
      </c>
      <c r="E1439" s="607"/>
      <c r="F1439" s="607"/>
      <c r="G1439" s="607"/>
      <c r="H1439" s="608" t="s">
        <v>1843</v>
      </c>
      <c r="I1439" s="608" t="s">
        <v>1828</v>
      </c>
      <c r="J1439" s="607" t="s">
        <v>43</v>
      </c>
      <c r="K1439" s="616">
        <v>1</v>
      </c>
      <c r="L1439" s="1142"/>
      <c r="M1439" s="1139">
        <f t="shared" si="93"/>
        <v>0</v>
      </c>
    </row>
    <row r="1440" spans="1:13">
      <c r="A1440" s="609"/>
      <c r="B1440" s="610" t="s">
        <v>1849</v>
      </c>
      <c r="C1440" s="610"/>
      <c r="D1440" s="599"/>
      <c r="E1440" s="599"/>
      <c r="F1440" s="599"/>
      <c r="G1440" s="599"/>
      <c r="H1440" s="600" t="s">
        <v>1850</v>
      </c>
      <c r="I1440" s="600"/>
      <c r="J1440" s="599"/>
      <c r="K1440" s="618"/>
      <c r="L1440" s="1144"/>
      <c r="M1440" s="1140"/>
    </row>
    <row r="1441" spans="1:13">
      <c r="A1441" s="601"/>
      <c r="B1441" s="602"/>
      <c r="C1441" s="602"/>
      <c r="D1441" s="603"/>
      <c r="E1441" s="603"/>
      <c r="F1441" s="603"/>
      <c r="G1441" s="603"/>
      <c r="H1441" s="604" t="s">
        <v>1851</v>
      </c>
      <c r="I1441" s="604"/>
      <c r="J1441" s="603"/>
      <c r="K1441" s="620"/>
      <c r="L1441" s="1143"/>
      <c r="M1441" s="1141"/>
    </row>
    <row r="1442" spans="1:13">
      <c r="A1442" s="605" t="s">
        <v>1799</v>
      </c>
      <c r="B1442" s="606" t="s">
        <v>1852</v>
      </c>
      <c r="C1442" s="606"/>
      <c r="D1442" s="607">
        <v>2011</v>
      </c>
      <c r="E1442" s="607"/>
      <c r="F1442" s="607"/>
      <c r="G1442" s="607"/>
      <c r="H1442" s="608" t="s">
        <v>1813</v>
      </c>
      <c r="I1442" s="608" t="s">
        <v>1828</v>
      </c>
      <c r="J1442" s="607" t="s">
        <v>43</v>
      </c>
      <c r="K1442" s="616">
        <v>1</v>
      </c>
      <c r="L1442" s="1142"/>
      <c r="M1442" s="1139">
        <f t="shared" si="93"/>
        <v>0</v>
      </c>
    </row>
    <row r="1443" spans="1:13">
      <c r="A1443" s="609"/>
      <c r="B1443" s="610" t="s">
        <v>1853</v>
      </c>
      <c r="C1443" s="610"/>
      <c r="D1443" s="599"/>
      <c r="E1443" s="599"/>
      <c r="F1443" s="599"/>
      <c r="G1443" s="599"/>
      <c r="H1443" s="600" t="s">
        <v>1854</v>
      </c>
      <c r="I1443" s="600"/>
      <c r="J1443" s="599"/>
      <c r="K1443" s="618"/>
      <c r="L1443" s="1144"/>
      <c r="M1443" s="1140"/>
    </row>
    <row r="1444" spans="1:13">
      <c r="A1444" s="609"/>
      <c r="B1444" s="610"/>
      <c r="C1444" s="610"/>
      <c r="D1444" s="599"/>
      <c r="E1444" s="599"/>
      <c r="F1444" s="599"/>
      <c r="G1444" s="599"/>
      <c r="H1444" s="600" t="s">
        <v>1855</v>
      </c>
      <c r="I1444" s="600"/>
      <c r="J1444" s="599"/>
      <c r="K1444" s="618"/>
      <c r="L1444" s="1143"/>
      <c r="M1444" s="1141"/>
    </row>
    <row r="1445" spans="1:13">
      <c r="A1445" s="605" t="s">
        <v>1799</v>
      </c>
      <c r="B1445" s="606" t="s">
        <v>1856</v>
      </c>
      <c r="C1445" s="606"/>
      <c r="D1445" s="607">
        <v>2011</v>
      </c>
      <c r="E1445" s="607"/>
      <c r="F1445" s="607"/>
      <c r="G1445" s="607"/>
      <c r="H1445" s="608" t="s">
        <v>1481</v>
      </c>
      <c r="I1445" s="608"/>
      <c r="J1445" s="607"/>
      <c r="K1445" s="616">
        <v>1</v>
      </c>
      <c r="L1445" s="1142"/>
      <c r="M1445" s="1139">
        <f t="shared" si="93"/>
        <v>0</v>
      </c>
    </row>
    <row r="1446" spans="1:13">
      <c r="A1446" s="609"/>
      <c r="B1446" s="610" t="s">
        <v>1857</v>
      </c>
      <c r="C1446" s="610"/>
      <c r="D1446" s="599"/>
      <c r="E1446" s="599"/>
      <c r="F1446" s="599"/>
      <c r="G1446" s="599"/>
      <c r="H1446" s="600"/>
      <c r="I1446" s="600"/>
      <c r="J1446" s="599"/>
      <c r="K1446" s="618"/>
      <c r="L1446" s="1144"/>
      <c r="M1446" s="1140"/>
    </row>
    <row r="1447" spans="1:13">
      <c r="A1447" s="601"/>
      <c r="B1447" s="602" t="s">
        <v>1858</v>
      </c>
      <c r="C1447" s="602"/>
      <c r="D1447" s="603"/>
      <c r="E1447" s="603"/>
      <c r="F1447" s="603"/>
      <c r="G1447" s="603"/>
      <c r="H1447" s="604"/>
      <c r="I1447" s="604"/>
      <c r="J1447" s="603"/>
      <c r="K1447" s="620"/>
      <c r="L1447" s="1143"/>
      <c r="M1447" s="1141"/>
    </row>
    <row r="1448" spans="1:13">
      <c r="A1448" s="605" t="s">
        <v>1799</v>
      </c>
      <c r="B1448" s="606" t="s">
        <v>1859</v>
      </c>
      <c r="C1448" s="606"/>
      <c r="D1448" s="607">
        <v>2011</v>
      </c>
      <c r="E1448" s="607"/>
      <c r="F1448" s="607"/>
      <c r="G1448" s="607"/>
      <c r="H1448" s="608" t="s">
        <v>1481</v>
      </c>
      <c r="I1448" s="608"/>
      <c r="J1448" s="607"/>
      <c r="K1448" s="616">
        <v>1</v>
      </c>
      <c r="L1448" s="1142"/>
      <c r="M1448" s="1139">
        <f t="shared" si="93"/>
        <v>0</v>
      </c>
    </row>
    <row r="1449" spans="1:13">
      <c r="A1449" s="601"/>
      <c r="B1449" s="602" t="s">
        <v>1860</v>
      </c>
      <c r="C1449" s="602"/>
      <c r="D1449" s="603"/>
      <c r="E1449" s="603"/>
      <c r="F1449" s="603"/>
      <c r="G1449" s="603"/>
      <c r="H1449" s="604"/>
      <c r="I1449" s="604"/>
      <c r="J1449" s="599"/>
      <c r="K1449" s="620"/>
      <c r="L1449" s="1143"/>
      <c r="M1449" s="1141"/>
    </row>
    <row r="1450" spans="1:13">
      <c r="A1450" s="605" t="s">
        <v>1799</v>
      </c>
      <c r="B1450" s="606" t="s">
        <v>1859</v>
      </c>
      <c r="C1450" s="606"/>
      <c r="D1450" s="607">
        <v>2011</v>
      </c>
      <c r="E1450" s="607"/>
      <c r="F1450" s="607"/>
      <c r="G1450" s="607"/>
      <c r="H1450" s="608" t="s">
        <v>1481</v>
      </c>
      <c r="I1450" s="608"/>
      <c r="J1450" s="607"/>
      <c r="K1450" s="616">
        <v>1</v>
      </c>
      <c r="L1450" s="1142"/>
      <c r="M1450" s="1139">
        <f t="shared" si="93"/>
        <v>0</v>
      </c>
    </row>
    <row r="1451" spans="1:13">
      <c r="A1451" s="609"/>
      <c r="B1451" s="610" t="s">
        <v>1861</v>
      </c>
      <c r="C1451" s="610"/>
      <c r="D1451" s="599"/>
      <c r="E1451" s="599"/>
      <c r="F1451" s="599"/>
      <c r="G1451" s="599"/>
      <c r="H1451" s="600"/>
      <c r="I1451" s="600"/>
      <c r="J1451" s="599"/>
      <c r="K1451" s="618"/>
      <c r="L1451" s="1143"/>
      <c r="M1451" s="1141"/>
    </row>
    <row r="1452" spans="1:13">
      <c r="A1452" s="611" t="s">
        <v>1799</v>
      </c>
      <c r="B1452" s="612" t="s">
        <v>1862</v>
      </c>
      <c r="C1452" s="612"/>
      <c r="D1452" s="613"/>
      <c r="E1452" s="613"/>
      <c r="F1452" s="613"/>
      <c r="G1452" s="613"/>
      <c r="H1452" s="614" t="s">
        <v>1863</v>
      </c>
      <c r="I1452" s="614" t="s">
        <v>1864</v>
      </c>
      <c r="J1452" s="613" t="s">
        <v>1865</v>
      </c>
      <c r="K1452" s="1164"/>
      <c r="L1452" s="1162"/>
      <c r="M1452" s="1139">
        <f t="shared" si="93"/>
        <v>0</v>
      </c>
    </row>
    <row r="1453" spans="1:13">
      <c r="A1453" s="611" t="s">
        <v>1799</v>
      </c>
      <c r="B1453" s="612"/>
      <c r="C1453" s="612"/>
      <c r="D1453" s="613"/>
      <c r="E1453" s="613"/>
      <c r="F1453" s="613"/>
      <c r="G1453" s="613"/>
      <c r="H1453" s="614"/>
      <c r="I1453" s="614" t="s">
        <v>1866</v>
      </c>
      <c r="J1453" s="613" t="s">
        <v>1867</v>
      </c>
      <c r="K1453" s="1149"/>
      <c r="L1453" s="1165"/>
      <c r="M1453" s="1140"/>
    </row>
    <row r="1454" spans="1:13">
      <c r="A1454" s="611" t="s">
        <v>1799</v>
      </c>
      <c r="B1454" s="612"/>
      <c r="C1454" s="612"/>
      <c r="D1454" s="613"/>
      <c r="E1454" s="613"/>
      <c r="F1454" s="613"/>
      <c r="G1454" s="613"/>
      <c r="H1454" s="614"/>
      <c r="I1454" s="614" t="s">
        <v>1868</v>
      </c>
      <c r="J1454" s="613" t="s">
        <v>1869</v>
      </c>
      <c r="K1454" s="1149"/>
      <c r="L1454" s="1165"/>
      <c r="M1454" s="1140"/>
    </row>
    <row r="1455" spans="1:13" ht="26">
      <c r="A1455" s="611" t="s">
        <v>1799</v>
      </c>
      <c r="B1455" s="612"/>
      <c r="C1455" s="612"/>
      <c r="D1455" s="613"/>
      <c r="E1455" s="613"/>
      <c r="F1455" s="613"/>
      <c r="G1455" s="613"/>
      <c r="H1455" s="614"/>
      <c r="I1455" s="614" t="s">
        <v>1870</v>
      </c>
      <c r="J1455" s="613" t="s">
        <v>1871</v>
      </c>
      <c r="K1455" s="1150"/>
      <c r="L1455" s="1163"/>
      <c r="M1455" s="1141"/>
    </row>
    <row r="1456" spans="1:13">
      <c r="A1456" s="615" t="s">
        <v>1799</v>
      </c>
      <c r="B1456" s="608" t="s">
        <v>1872</v>
      </c>
      <c r="C1456" s="608"/>
      <c r="D1456" s="607"/>
      <c r="E1456" s="607"/>
      <c r="F1456" s="607"/>
      <c r="G1456" s="607"/>
      <c r="H1456" s="608" t="s">
        <v>1873</v>
      </c>
      <c r="I1456" s="608"/>
      <c r="J1456" s="607"/>
      <c r="K1456" s="616">
        <v>2</v>
      </c>
      <c r="L1456" s="830"/>
      <c r="M1456" s="821">
        <f t="shared" si="93"/>
        <v>0</v>
      </c>
    </row>
    <row r="1457" spans="1:13">
      <c r="A1457" s="611" t="s">
        <v>1799</v>
      </c>
      <c r="B1457" s="612" t="s">
        <v>2360</v>
      </c>
      <c r="C1457" s="612"/>
      <c r="D1457" s="626"/>
      <c r="E1457" s="626"/>
      <c r="F1457" s="626"/>
      <c r="G1457" s="626"/>
      <c r="H1457" s="883" t="s">
        <v>2615</v>
      </c>
      <c r="I1457" s="626"/>
      <c r="J1457" s="732"/>
      <c r="K1457" s="717">
        <v>2</v>
      </c>
      <c r="L1457" s="830"/>
      <c r="M1457" s="821">
        <f t="shared" si="93"/>
        <v>0</v>
      </c>
    </row>
    <row r="1458" spans="1:13">
      <c r="A1458" s="611" t="s">
        <v>1799</v>
      </c>
      <c r="B1458" s="612" t="s">
        <v>2360</v>
      </c>
      <c r="C1458" s="612"/>
      <c r="D1458" s="626"/>
      <c r="E1458" s="626"/>
      <c r="F1458" s="626"/>
      <c r="G1458" s="626"/>
      <c r="H1458" s="761" t="s">
        <v>2616</v>
      </c>
      <c r="I1458" s="626"/>
      <c r="J1458" s="732"/>
      <c r="K1458" s="717">
        <v>2</v>
      </c>
      <c r="L1458" s="830"/>
      <c r="M1458" s="821">
        <f t="shared" si="93"/>
        <v>0</v>
      </c>
    </row>
    <row r="1459" spans="1:13">
      <c r="A1459" s="611" t="s">
        <v>1799</v>
      </c>
      <c r="B1459" s="612" t="s">
        <v>2360</v>
      </c>
      <c r="C1459" s="612"/>
      <c r="D1459" s="626"/>
      <c r="E1459" s="626"/>
      <c r="F1459" s="626"/>
      <c r="G1459" s="626"/>
      <c r="H1459" s="761" t="s">
        <v>2617</v>
      </c>
      <c r="I1459" s="626"/>
      <c r="J1459" s="732"/>
      <c r="K1459" s="647">
        <v>1</v>
      </c>
      <c r="L1459" s="830"/>
      <c r="M1459" s="821">
        <f t="shared" si="93"/>
        <v>0</v>
      </c>
    </row>
    <row r="1460" spans="1:13" ht="13.5" thickBot="1">
      <c r="A1460" s="611" t="s">
        <v>1799</v>
      </c>
      <c r="B1460" s="612" t="s">
        <v>623</v>
      </c>
      <c r="C1460" s="612"/>
      <c r="D1460" s="626"/>
      <c r="E1460" s="626"/>
      <c r="F1460" s="626"/>
      <c r="G1460" s="626"/>
      <c r="H1460" s="614" t="s">
        <v>1873</v>
      </c>
      <c r="I1460" s="626"/>
      <c r="J1460" s="732"/>
      <c r="K1460" s="717">
        <v>1</v>
      </c>
      <c r="L1460" s="830"/>
      <c r="M1460" s="821">
        <f t="shared" si="93"/>
        <v>0</v>
      </c>
    </row>
    <row r="1461" spans="1:13" ht="13.5" thickBot="1">
      <c r="A1461" s="786"/>
      <c r="B1461" s="781"/>
      <c r="C1461" s="781"/>
      <c r="D1461" s="787"/>
      <c r="E1461" s="787"/>
      <c r="F1461" s="787"/>
      <c r="G1461" s="787"/>
      <c r="H1461" s="779" t="s">
        <v>2618</v>
      </c>
      <c r="I1461" s="779"/>
      <c r="J1461" s="787"/>
      <c r="K1461" s="787"/>
      <c r="L1461" s="787"/>
      <c r="M1461" s="901"/>
    </row>
    <row r="1462" spans="1:13">
      <c r="A1462" s="685" t="s">
        <v>1876</v>
      </c>
      <c r="B1462" s="658" t="s">
        <v>1877</v>
      </c>
      <c r="C1462" s="658"/>
      <c r="D1462" s="657">
        <v>2011</v>
      </c>
      <c r="E1462" s="657"/>
      <c r="F1462" s="657"/>
      <c r="G1462" s="657"/>
      <c r="H1462" s="683" t="s">
        <v>1878</v>
      </c>
      <c r="I1462" s="683" t="s">
        <v>1879</v>
      </c>
      <c r="J1462" s="657" t="s">
        <v>43</v>
      </c>
      <c r="K1462" s="668">
        <v>1</v>
      </c>
      <c r="L1462" s="1151"/>
      <c r="M1462" s="1152">
        <f t="shared" si="93"/>
        <v>0</v>
      </c>
    </row>
    <row r="1463" spans="1:13">
      <c r="A1463" s="601"/>
      <c r="B1463" s="602" t="s">
        <v>1881</v>
      </c>
      <c r="C1463" s="602"/>
      <c r="D1463" s="603"/>
      <c r="E1463" s="603"/>
      <c r="F1463" s="603"/>
      <c r="G1463" s="603"/>
      <c r="H1463" s="604"/>
      <c r="I1463" s="604" t="s">
        <v>818</v>
      </c>
      <c r="J1463" s="603"/>
      <c r="K1463" s="620"/>
      <c r="L1463" s="1143"/>
      <c r="M1463" s="1141"/>
    </row>
    <row r="1464" spans="1:13">
      <c r="A1464" s="605" t="s">
        <v>1876</v>
      </c>
      <c r="B1464" s="606" t="s">
        <v>1882</v>
      </c>
      <c r="C1464" s="606"/>
      <c r="D1464" s="607"/>
      <c r="E1464" s="607"/>
      <c r="F1464" s="607"/>
      <c r="G1464" s="607"/>
      <c r="H1464" s="608" t="s">
        <v>1878</v>
      </c>
      <c r="I1464" s="608" t="s">
        <v>1883</v>
      </c>
      <c r="J1464" s="607" t="s">
        <v>43</v>
      </c>
      <c r="K1464" s="616">
        <v>1</v>
      </c>
      <c r="L1464" s="1142"/>
      <c r="M1464" s="1139">
        <f t="shared" si="93"/>
        <v>0</v>
      </c>
    </row>
    <row r="1465" spans="1:13">
      <c r="A1465" s="601"/>
      <c r="B1465" s="602"/>
      <c r="C1465" s="602"/>
      <c r="D1465" s="603"/>
      <c r="E1465" s="603"/>
      <c r="F1465" s="603"/>
      <c r="G1465" s="603"/>
      <c r="H1465" s="604"/>
      <c r="I1465" s="604" t="s">
        <v>1884</v>
      </c>
      <c r="J1465" s="603"/>
      <c r="K1465" s="620"/>
      <c r="L1465" s="1143"/>
      <c r="M1465" s="1141"/>
    </row>
    <row r="1466" spans="1:13">
      <c r="A1466" s="605" t="s">
        <v>1876</v>
      </c>
      <c r="B1466" s="606" t="s">
        <v>1885</v>
      </c>
      <c r="C1466" s="606"/>
      <c r="D1466" s="607"/>
      <c r="E1466" s="607"/>
      <c r="F1466" s="607"/>
      <c r="G1466" s="607"/>
      <c r="H1466" s="608" t="s">
        <v>1886</v>
      </c>
      <c r="I1466" s="608" t="s">
        <v>1052</v>
      </c>
      <c r="J1466" s="607" t="s">
        <v>43</v>
      </c>
      <c r="K1466" s="616">
        <v>1</v>
      </c>
      <c r="L1466" s="1142"/>
      <c r="M1466" s="1139">
        <f t="shared" si="93"/>
        <v>0</v>
      </c>
    </row>
    <row r="1467" spans="1:13">
      <c r="A1467" s="609"/>
      <c r="B1467" s="610"/>
      <c r="C1467" s="610"/>
      <c r="D1467" s="599"/>
      <c r="E1467" s="599"/>
      <c r="F1467" s="599"/>
      <c r="G1467" s="599"/>
      <c r="H1467" s="600"/>
      <c r="I1467" s="600" t="s">
        <v>1884</v>
      </c>
      <c r="J1467" s="599"/>
      <c r="K1467" s="618"/>
      <c r="L1467" s="1144"/>
      <c r="M1467" s="1140"/>
    </row>
    <row r="1468" spans="1:13">
      <c r="A1468" s="601"/>
      <c r="B1468" s="602"/>
      <c r="C1468" s="602"/>
      <c r="D1468" s="603"/>
      <c r="E1468" s="603"/>
      <c r="F1468" s="603"/>
      <c r="G1468" s="603"/>
      <c r="H1468" s="604"/>
      <c r="I1468" s="604" t="s">
        <v>818</v>
      </c>
      <c r="J1468" s="603"/>
      <c r="K1468" s="620"/>
      <c r="L1468" s="1143"/>
      <c r="M1468" s="1141"/>
    </row>
    <row r="1469" spans="1:13">
      <c r="A1469" s="605" t="s">
        <v>1876</v>
      </c>
      <c r="B1469" s="606" t="s">
        <v>1888</v>
      </c>
      <c r="C1469" s="606"/>
      <c r="D1469" s="607">
        <v>2011</v>
      </c>
      <c r="E1469" s="607"/>
      <c r="F1469" s="607"/>
      <c r="G1469" s="607"/>
      <c r="H1469" s="608" t="s">
        <v>1886</v>
      </c>
      <c r="I1469" s="608" t="s">
        <v>1062</v>
      </c>
      <c r="J1469" s="607" t="s">
        <v>43</v>
      </c>
      <c r="K1469" s="616">
        <v>1</v>
      </c>
      <c r="L1469" s="1142"/>
      <c r="M1469" s="1139">
        <f t="shared" si="93"/>
        <v>0</v>
      </c>
    </row>
    <row r="1470" spans="1:13">
      <c r="A1470" s="601"/>
      <c r="B1470" s="602" t="s">
        <v>1889</v>
      </c>
      <c r="C1470" s="602"/>
      <c r="D1470" s="603"/>
      <c r="E1470" s="603"/>
      <c r="F1470" s="603"/>
      <c r="G1470" s="603"/>
      <c r="H1470" s="604"/>
      <c r="I1470" s="604"/>
      <c r="J1470" s="603"/>
      <c r="K1470" s="620"/>
      <c r="L1470" s="1143"/>
      <c r="M1470" s="1141"/>
    </row>
    <row r="1471" spans="1:13">
      <c r="A1471" s="605" t="s">
        <v>1876</v>
      </c>
      <c r="B1471" s="606" t="s">
        <v>1890</v>
      </c>
      <c r="C1471" s="606"/>
      <c r="D1471" s="607">
        <v>2011</v>
      </c>
      <c r="E1471" s="607"/>
      <c r="F1471" s="607"/>
      <c r="G1471" s="607"/>
      <c r="H1471" s="608" t="s">
        <v>1886</v>
      </c>
      <c r="I1471" s="608" t="s">
        <v>1879</v>
      </c>
      <c r="J1471" s="607" t="s">
        <v>43</v>
      </c>
      <c r="K1471" s="616">
        <v>1</v>
      </c>
      <c r="L1471" s="1142"/>
      <c r="M1471" s="1139">
        <f t="shared" si="93"/>
        <v>0</v>
      </c>
    </row>
    <row r="1472" spans="1:13">
      <c r="A1472" s="601"/>
      <c r="B1472" s="602" t="s">
        <v>1891</v>
      </c>
      <c r="C1472" s="602"/>
      <c r="D1472" s="603"/>
      <c r="E1472" s="603"/>
      <c r="F1472" s="603"/>
      <c r="G1472" s="603"/>
      <c r="H1472" s="604"/>
      <c r="I1472" s="604" t="s">
        <v>818</v>
      </c>
      <c r="J1472" s="603"/>
      <c r="K1472" s="620"/>
      <c r="L1472" s="1143"/>
      <c r="M1472" s="1141"/>
    </row>
    <row r="1473" spans="1:13">
      <c r="A1473" s="605" t="s">
        <v>1876</v>
      </c>
      <c r="B1473" s="606" t="s">
        <v>1892</v>
      </c>
      <c r="C1473" s="606"/>
      <c r="D1473" s="607">
        <v>2011</v>
      </c>
      <c r="E1473" s="607"/>
      <c r="F1473" s="607"/>
      <c r="G1473" s="607"/>
      <c r="H1473" s="608" t="s">
        <v>1886</v>
      </c>
      <c r="I1473" s="608" t="s">
        <v>1879</v>
      </c>
      <c r="J1473" s="607" t="s">
        <v>43</v>
      </c>
      <c r="K1473" s="616">
        <v>1</v>
      </c>
      <c r="L1473" s="1142"/>
      <c r="M1473" s="1139">
        <f t="shared" si="93"/>
        <v>0</v>
      </c>
    </row>
    <row r="1474" spans="1:13">
      <c r="A1474" s="601"/>
      <c r="B1474" s="602" t="s">
        <v>1893</v>
      </c>
      <c r="C1474" s="602"/>
      <c r="D1474" s="603"/>
      <c r="E1474" s="603"/>
      <c r="F1474" s="603"/>
      <c r="G1474" s="603"/>
      <c r="H1474" s="604"/>
      <c r="I1474" s="604" t="s">
        <v>818</v>
      </c>
      <c r="J1474" s="603"/>
      <c r="K1474" s="620"/>
      <c r="L1474" s="1143"/>
      <c r="M1474" s="1141"/>
    </row>
    <row r="1475" spans="1:13">
      <c r="A1475" s="605" t="s">
        <v>1876</v>
      </c>
      <c r="B1475" s="606" t="s">
        <v>1894</v>
      </c>
      <c r="C1475" s="606"/>
      <c r="D1475" s="607">
        <v>2011</v>
      </c>
      <c r="E1475" s="607"/>
      <c r="F1475" s="607"/>
      <c r="G1475" s="607"/>
      <c r="H1475" s="608" t="s">
        <v>1895</v>
      </c>
      <c r="I1475" s="608" t="s">
        <v>1879</v>
      </c>
      <c r="J1475" s="607" t="s">
        <v>43</v>
      </c>
      <c r="K1475" s="616">
        <v>1</v>
      </c>
      <c r="L1475" s="1142"/>
      <c r="M1475" s="1139">
        <f t="shared" si="93"/>
        <v>0</v>
      </c>
    </row>
    <row r="1476" spans="1:13">
      <c r="A1476" s="601"/>
      <c r="B1476" s="602" t="s">
        <v>1897</v>
      </c>
      <c r="C1476" s="602"/>
      <c r="D1476" s="603"/>
      <c r="E1476" s="603"/>
      <c r="F1476" s="603"/>
      <c r="G1476" s="603"/>
      <c r="H1476" s="604"/>
      <c r="I1476" s="604" t="s">
        <v>818</v>
      </c>
      <c r="J1476" s="603"/>
      <c r="K1476" s="620"/>
      <c r="L1476" s="1143"/>
      <c r="M1476" s="1141"/>
    </row>
    <row r="1477" spans="1:13">
      <c r="A1477" s="605" t="s">
        <v>1876</v>
      </c>
      <c r="B1477" s="606" t="s">
        <v>1898</v>
      </c>
      <c r="C1477" s="606"/>
      <c r="D1477" s="607">
        <v>2011</v>
      </c>
      <c r="E1477" s="607"/>
      <c r="F1477" s="607"/>
      <c r="G1477" s="607"/>
      <c r="H1477" s="608" t="s">
        <v>1895</v>
      </c>
      <c r="I1477" s="608" t="s">
        <v>1062</v>
      </c>
      <c r="J1477" s="607" t="s">
        <v>43</v>
      </c>
      <c r="K1477" s="616">
        <v>1</v>
      </c>
      <c r="L1477" s="1142"/>
      <c r="M1477" s="1139">
        <f t="shared" ref="M1477:M1479" si="94">ROUND(L1477*1.23,2)</f>
        <v>0</v>
      </c>
    </row>
    <row r="1478" spans="1:13">
      <c r="A1478" s="601"/>
      <c r="B1478" s="602" t="s">
        <v>1899</v>
      </c>
      <c r="C1478" s="602"/>
      <c r="D1478" s="603"/>
      <c r="E1478" s="603"/>
      <c r="F1478" s="603"/>
      <c r="G1478" s="603"/>
      <c r="H1478" s="604"/>
      <c r="I1478" s="604"/>
      <c r="J1478" s="603"/>
      <c r="K1478" s="620"/>
      <c r="L1478" s="1143"/>
      <c r="M1478" s="1141"/>
    </row>
    <row r="1479" spans="1:13">
      <c r="A1479" s="605" t="s">
        <v>1876</v>
      </c>
      <c r="B1479" s="606" t="s">
        <v>1900</v>
      </c>
      <c r="C1479" s="606"/>
      <c r="D1479" s="607">
        <v>2011</v>
      </c>
      <c r="E1479" s="607"/>
      <c r="F1479" s="607"/>
      <c r="G1479" s="607"/>
      <c r="H1479" s="608" t="s">
        <v>1895</v>
      </c>
      <c r="I1479" s="608" t="s">
        <v>1879</v>
      </c>
      <c r="J1479" s="607" t="s">
        <v>43</v>
      </c>
      <c r="K1479" s="616">
        <v>1</v>
      </c>
      <c r="L1479" s="1142"/>
      <c r="M1479" s="1139">
        <f t="shared" si="94"/>
        <v>0</v>
      </c>
    </row>
    <row r="1480" spans="1:13">
      <c r="A1480" s="601"/>
      <c r="B1480" s="602" t="s">
        <v>1901</v>
      </c>
      <c r="C1480" s="602"/>
      <c r="D1480" s="603"/>
      <c r="E1480" s="603"/>
      <c r="F1480" s="603"/>
      <c r="G1480" s="603"/>
      <c r="H1480" s="604"/>
      <c r="I1480" s="604" t="s">
        <v>818</v>
      </c>
      <c r="J1480" s="603"/>
      <c r="K1480" s="620"/>
      <c r="L1480" s="1143"/>
      <c r="M1480" s="1141"/>
    </row>
    <row r="1481" spans="1:13">
      <c r="A1481" s="601" t="s">
        <v>1876</v>
      </c>
      <c r="B1481" s="602" t="s">
        <v>1902</v>
      </c>
      <c r="C1481" s="602"/>
      <c r="D1481" s="603"/>
      <c r="E1481" s="603"/>
      <c r="F1481" s="603"/>
      <c r="G1481" s="603"/>
      <c r="H1481" s="604" t="s">
        <v>1903</v>
      </c>
      <c r="I1481" s="604"/>
      <c r="J1481" s="603"/>
      <c r="K1481" s="620">
        <v>1</v>
      </c>
      <c r="L1481" s="830"/>
      <c r="M1481" s="821">
        <f t="shared" ref="M1481:M1503" si="95">ROUND(L1481*1.23,2)</f>
        <v>0</v>
      </c>
    </row>
    <row r="1482" spans="1:13">
      <c r="A1482" s="611" t="s">
        <v>1876</v>
      </c>
      <c r="B1482" s="612" t="s">
        <v>1904</v>
      </c>
      <c r="C1482" s="612"/>
      <c r="D1482" s="613"/>
      <c r="E1482" s="603"/>
      <c r="F1482" s="603"/>
      <c r="G1482" s="603"/>
      <c r="H1482" s="604" t="s">
        <v>1903</v>
      </c>
      <c r="I1482" s="614"/>
      <c r="J1482" s="613"/>
      <c r="K1482" s="647">
        <v>1</v>
      </c>
      <c r="L1482" s="830"/>
      <c r="M1482" s="821">
        <f t="shared" si="95"/>
        <v>0</v>
      </c>
    </row>
    <row r="1483" spans="1:13">
      <c r="A1483" s="611" t="s">
        <v>1876</v>
      </c>
      <c r="B1483" s="612" t="s">
        <v>1905</v>
      </c>
      <c r="C1483" s="612"/>
      <c r="D1483" s="613"/>
      <c r="E1483" s="603"/>
      <c r="F1483" s="603"/>
      <c r="G1483" s="603"/>
      <c r="H1483" s="604" t="s">
        <v>1903</v>
      </c>
      <c r="I1483" s="614"/>
      <c r="J1483" s="613"/>
      <c r="K1483" s="647">
        <v>1</v>
      </c>
      <c r="L1483" s="830"/>
      <c r="M1483" s="821">
        <f t="shared" si="95"/>
        <v>0</v>
      </c>
    </row>
    <row r="1484" spans="1:13">
      <c r="A1484" s="611" t="s">
        <v>1876</v>
      </c>
      <c r="B1484" s="612" t="s">
        <v>1906</v>
      </c>
      <c r="C1484" s="612"/>
      <c r="D1484" s="613"/>
      <c r="E1484" s="603"/>
      <c r="F1484" s="603"/>
      <c r="G1484" s="603"/>
      <c r="H1484" s="604" t="s">
        <v>1903</v>
      </c>
      <c r="I1484" s="614"/>
      <c r="J1484" s="613"/>
      <c r="K1484" s="647">
        <v>1</v>
      </c>
      <c r="L1484" s="830"/>
      <c r="M1484" s="821">
        <f t="shared" si="95"/>
        <v>0</v>
      </c>
    </row>
    <row r="1485" spans="1:13">
      <c r="A1485" s="611" t="s">
        <v>1876</v>
      </c>
      <c r="B1485" s="612" t="s">
        <v>1907</v>
      </c>
      <c r="C1485" s="612"/>
      <c r="D1485" s="613"/>
      <c r="E1485" s="603"/>
      <c r="F1485" s="603"/>
      <c r="G1485" s="603"/>
      <c r="H1485" s="604" t="s">
        <v>1903</v>
      </c>
      <c r="I1485" s="614"/>
      <c r="J1485" s="613"/>
      <c r="K1485" s="647">
        <v>1</v>
      </c>
      <c r="L1485" s="830"/>
      <c r="M1485" s="821">
        <f t="shared" si="95"/>
        <v>0</v>
      </c>
    </row>
    <row r="1486" spans="1:13">
      <c r="A1486" s="611" t="s">
        <v>1876</v>
      </c>
      <c r="B1486" s="612" t="s">
        <v>1908</v>
      </c>
      <c r="C1486" s="612"/>
      <c r="D1486" s="613"/>
      <c r="E1486" s="603"/>
      <c r="F1486" s="603"/>
      <c r="G1486" s="603"/>
      <c r="H1486" s="604" t="s">
        <v>1903</v>
      </c>
      <c r="I1486" s="614"/>
      <c r="J1486" s="613"/>
      <c r="K1486" s="647">
        <v>1</v>
      </c>
      <c r="L1486" s="830"/>
      <c r="M1486" s="821">
        <f t="shared" si="95"/>
        <v>0</v>
      </c>
    </row>
    <row r="1487" spans="1:13">
      <c r="A1487" s="611" t="s">
        <v>1876</v>
      </c>
      <c r="B1487" s="612" t="s">
        <v>1909</v>
      </c>
      <c r="C1487" s="612"/>
      <c r="D1487" s="613"/>
      <c r="E1487" s="603"/>
      <c r="F1487" s="603"/>
      <c r="G1487" s="603"/>
      <c r="H1487" s="604" t="s">
        <v>1903</v>
      </c>
      <c r="I1487" s="614"/>
      <c r="J1487" s="613"/>
      <c r="K1487" s="647">
        <v>1</v>
      </c>
      <c r="L1487" s="830"/>
      <c r="M1487" s="821">
        <f t="shared" si="95"/>
        <v>0</v>
      </c>
    </row>
    <row r="1488" spans="1:13">
      <c r="A1488" s="611" t="s">
        <v>1876</v>
      </c>
      <c r="B1488" s="612" t="s">
        <v>1910</v>
      </c>
      <c r="C1488" s="612"/>
      <c r="D1488" s="613"/>
      <c r="E1488" s="603"/>
      <c r="F1488" s="603"/>
      <c r="G1488" s="603"/>
      <c r="H1488" s="604" t="s">
        <v>1903</v>
      </c>
      <c r="I1488" s="614"/>
      <c r="J1488" s="613"/>
      <c r="K1488" s="647">
        <v>1</v>
      </c>
      <c r="L1488" s="830"/>
      <c r="M1488" s="821">
        <f t="shared" si="95"/>
        <v>0</v>
      </c>
    </row>
    <row r="1489" spans="1:13">
      <c r="A1489" s="611" t="s">
        <v>1876</v>
      </c>
      <c r="B1489" s="612" t="s">
        <v>1911</v>
      </c>
      <c r="C1489" s="612"/>
      <c r="D1489" s="613"/>
      <c r="E1489" s="603"/>
      <c r="F1489" s="603"/>
      <c r="G1489" s="603"/>
      <c r="H1489" s="604" t="s">
        <v>1903</v>
      </c>
      <c r="I1489" s="614"/>
      <c r="J1489" s="613"/>
      <c r="K1489" s="647">
        <v>1</v>
      </c>
      <c r="L1489" s="830"/>
      <c r="M1489" s="821">
        <f t="shared" si="95"/>
        <v>0</v>
      </c>
    </row>
    <row r="1490" spans="1:13">
      <c r="A1490" s="611" t="s">
        <v>1876</v>
      </c>
      <c r="B1490" s="612" t="s">
        <v>1912</v>
      </c>
      <c r="C1490" s="612"/>
      <c r="D1490" s="613"/>
      <c r="E1490" s="603"/>
      <c r="F1490" s="603"/>
      <c r="G1490" s="603"/>
      <c r="H1490" s="604" t="s">
        <v>1903</v>
      </c>
      <c r="I1490" s="614"/>
      <c r="J1490" s="613"/>
      <c r="K1490" s="647">
        <v>1</v>
      </c>
      <c r="L1490" s="830"/>
      <c r="M1490" s="821">
        <f t="shared" si="95"/>
        <v>0</v>
      </c>
    </row>
    <row r="1491" spans="1:13">
      <c r="A1491" s="611" t="s">
        <v>1876</v>
      </c>
      <c r="B1491" s="612" t="s">
        <v>1913</v>
      </c>
      <c r="C1491" s="612"/>
      <c r="D1491" s="613"/>
      <c r="E1491" s="603"/>
      <c r="F1491" s="603"/>
      <c r="G1491" s="603"/>
      <c r="H1491" s="604" t="s">
        <v>1903</v>
      </c>
      <c r="I1491" s="614"/>
      <c r="J1491" s="613"/>
      <c r="K1491" s="647">
        <v>1</v>
      </c>
      <c r="L1491" s="830"/>
      <c r="M1491" s="821">
        <f t="shared" si="95"/>
        <v>0</v>
      </c>
    </row>
    <row r="1492" spans="1:13">
      <c r="A1492" s="611" t="s">
        <v>1876</v>
      </c>
      <c r="B1492" s="612" t="s">
        <v>1914</v>
      </c>
      <c r="C1492" s="612"/>
      <c r="D1492" s="613"/>
      <c r="E1492" s="603"/>
      <c r="F1492" s="603"/>
      <c r="G1492" s="603"/>
      <c r="H1492" s="604" t="s">
        <v>1903</v>
      </c>
      <c r="I1492" s="614"/>
      <c r="J1492" s="613"/>
      <c r="K1492" s="647">
        <v>1</v>
      </c>
      <c r="L1492" s="830"/>
      <c r="M1492" s="821">
        <f t="shared" si="95"/>
        <v>0</v>
      </c>
    </row>
    <row r="1493" spans="1:13">
      <c r="A1493" s="611" t="s">
        <v>1876</v>
      </c>
      <c r="B1493" s="612" t="s">
        <v>1915</v>
      </c>
      <c r="C1493" s="612"/>
      <c r="D1493" s="613"/>
      <c r="E1493" s="603"/>
      <c r="F1493" s="603"/>
      <c r="G1493" s="603"/>
      <c r="H1493" s="604" t="s">
        <v>1903</v>
      </c>
      <c r="I1493" s="614"/>
      <c r="J1493" s="613"/>
      <c r="K1493" s="647">
        <v>1</v>
      </c>
      <c r="L1493" s="830"/>
      <c r="M1493" s="821">
        <f t="shared" si="95"/>
        <v>0</v>
      </c>
    </row>
    <row r="1494" spans="1:13">
      <c r="A1494" s="611" t="s">
        <v>1876</v>
      </c>
      <c r="B1494" s="612" t="s">
        <v>1916</v>
      </c>
      <c r="C1494" s="612"/>
      <c r="D1494" s="613"/>
      <c r="E1494" s="603"/>
      <c r="F1494" s="603"/>
      <c r="G1494" s="603"/>
      <c r="H1494" s="604" t="s">
        <v>1903</v>
      </c>
      <c r="I1494" s="614"/>
      <c r="J1494" s="613"/>
      <c r="K1494" s="647">
        <v>1</v>
      </c>
      <c r="L1494" s="830"/>
      <c r="M1494" s="821">
        <f t="shared" si="95"/>
        <v>0</v>
      </c>
    </row>
    <row r="1495" spans="1:13">
      <c r="A1495" s="611" t="s">
        <v>1876</v>
      </c>
      <c r="B1495" s="612" t="s">
        <v>1917</v>
      </c>
      <c r="C1495" s="612"/>
      <c r="D1495" s="613"/>
      <c r="E1495" s="603"/>
      <c r="F1495" s="603"/>
      <c r="G1495" s="603"/>
      <c r="H1495" s="604" t="s">
        <v>1903</v>
      </c>
      <c r="I1495" s="614"/>
      <c r="J1495" s="613"/>
      <c r="K1495" s="647">
        <v>1</v>
      </c>
      <c r="L1495" s="830"/>
      <c r="M1495" s="821">
        <f t="shared" si="95"/>
        <v>0</v>
      </c>
    </row>
    <row r="1496" spans="1:13">
      <c r="A1496" s="611" t="s">
        <v>1876</v>
      </c>
      <c r="B1496" s="612" t="s">
        <v>1918</v>
      </c>
      <c r="C1496" s="612"/>
      <c r="D1496" s="613"/>
      <c r="E1496" s="603"/>
      <c r="F1496" s="603"/>
      <c r="G1496" s="603"/>
      <c r="H1496" s="604" t="s">
        <v>1903</v>
      </c>
      <c r="I1496" s="614"/>
      <c r="J1496" s="613"/>
      <c r="K1496" s="647">
        <v>1</v>
      </c>
      <c r="L1496" s="830"/>
      <c r="M1496" s="821">
        <f t="shared" si="95"/>
        <v>0</v>
      </c>
    </row>
    <row r="1497" spans="1:13">
      <c r="A1497" s="611" t="s">
        <v>1876</v>
      </c>
      <c r="B1497" s="612" t="s">
        <v>1909</v>
      </c>
      <c r="C1497" s="612"/>
      <c r="D1497" s="613"/>
      <c r="E1497" s="603"/>
      <c r="F1497" s="603"/>
      <c r="G1497" s="603"/>
      <c r="H1497" s="604" t="s">
        <v>1903</v>
      </c>
      <c r="I1497" s="614"/>
      <c r="J1497" s="613"/>
      <c r="K1497" s="647">
        <v>1</v>
      </c>
      <c r="L1497" s="830"/>
      <c r="M1497" s="821">
        <f t="shared" si="95"/>
        <v>0</v>
      </c>
    </row>
    <row r="1498" spans="1:13">
      <c r="A1498" s="605" t="s">
        <v>1876</v>
      </c>
      <c r="B1498" s="606" t="s">
        <v>1919</v>
      </c>
      <c r="C1498" s="606"/>
      <c r="D1498" s="607"/>
      <c r="E1498" s="599"/>
      <c r="F1498" s="599"/>
      <c r="G1498" s="599"/>
      <c r="H1498" s="604" t="s">
        <v>1903</v>
      </c>
      <c r="I1498" s="608"/>
      <c r="J1498" s="607"/>
      <c r="K1498" s="616">
        <v>2</v>
      </c>
      <c r="L1498" s="830"/>
      <c r="M1498" s="821">
        <f t="shared" si="95"/>
        <v>0</v>
      </c>
    </row>
    <row r="1499" spans="1:13">
      <c r="A1499" s="605" t="s">
        <v>1876</v>
      </c>
      <c r="B1499" s="606" t="s">
        <v>1920</v>
      </c>
      <c r="C1499" s="606"/>
      <c r="D1499" s="607"/>
      <c r="E1499" s="599"/>
      <c r="F1499" s="599"/>
      <c r="G1499" s="599"/>
      <c r="H1499" s="604" t="s">
        <v>1903</v>
      </c>
      <c r="I1499" s="608"/>
      <c r="J1499" s="607"/>
      <c r="K1499" s="616"/>
      <c r="L1499" s="1142"/>
      <c r="M1499" s="1139">
        <f t="shared" si="95"/>
        <v>0</v>
      </c>
    </row>
    <row r="1500" spans="1:13">
      <c r="A1500" s="609"/>
      <c r="B1500" s="610" t="s">
        <v>1921</v>
      </c>
      <c r="C1500" s="610"/>
      <c r="D1500" s="599"/>
      <c r="E1500" s="599"/>
      <c r="F1500" s="599"/>
      <c r="G1500" s="599"/>
      <c r="H1500" s="604"/>
      <c r="I1500" s="600"/>
      <c r="J1500" s="599"/>
      <c r="K1500" s="618">
        <v>1</v>
      </c>
      <c r="L1500" s="1144"/>
      <c r="M1500" s="1140"/>
    </row>
    <row r="1501" spans="1:13">
      <c r="A1501" s="609"/>
      <c r="B1501" s="610" t="s">
        <v>1922</v>
      </c>
      <c r="C1501" s="610"/>
      <c r="D1501" s="599"/>
      <c r="E1501" s="599"/>
      <c r="F1501" s="599"/>
      <c r="G1501" s="599"/>
      <c r="H1501" s="604"/>
      <c r="I1501" s="600"/>
      <c r="J1501" s="599"/>
      <c r="K1501" s="618"/>
      <c r="L1501" s="1144"/>
      <c r="M1501" s="1140"/>
    </row>
    <row r="1502" spans="1:13">
      <c r="A1502" s="601"/>
      <c r="B1502" s="602" t="s">
        <v>1923</v>
      </c>
      <c r="C1502" s="602"/>
      <c r="D1502" s="603"/>
      <c r="E1502" s="603"/>
      <c r="F1502" s="603"/>
      <c r="G1502" s="603"/>
      <c r="H1502" s="604"/>
      <c r="I1502" s="604"/>
      <c r="J1502" s="603"/>
      <c r="K1502" s="620"/>
      <c r="L1502" s="1143"/>
      <c r="M1502" s="1141"/>
    </row>
    <row r="1503" spans="1:13">
      <c r="A1503" s="605" t="s">
        <v>1876</v>
      </c>
      <c r="B1503" s="606" t="s">
        <v>1924</v>
      </c>
      <c r="C1503" s="606"/>
      <c r="D1503" s="607"/>
      <c r="E1503" s="599"/>
      <c r="F1503" s="599"/>
      <c r="G1503" s="599"/>
      <c r="H1503" s="604" t="s">
        <v>1903</v>
      </c>
      <c r="I1503" s="608"/>
      <c r="J1503" s="607"/>
      <c r="K1503" s="616"/>
      <c r="L1503" s="1142"/>
      <c r="M1503" s="1139">
        <f t="shared" si="95"/>
        <v>0</v>
      </c>
    </row>
    <row r="1504" spans="1:13">
      <c r="A1504" s="609"/>
      <c r="B1504" s="610" t="s">
        <v>1925</v>
      </c>
      <c r="C1504" s="610"/>
      <c r="D1504" s="599"/>
      <c r="E1504" s="599"/>
      <c r="F1504" s="599"/>
      <c r="G1504" s="599"/>
      <c r="H1504" s="604"/>
      <c r="I1504" s="600"/>
      <c r="J1504" s="599"/>
      <c r="K1504" s="618">
        <v>6</v>
      </c>
      <c r="L1504" s="1144"/>
      <c r="M1504" s="1140"/>
    </row>
    <row r="1505" spans="1:13">
      <c r="A1505" s="601"/>
      <c r="B1505" s="602" t="s">
        <v>1926</v>
      </c>
      <c r="C1505" s="602"/>
      <c r="D1505" s="603"/>
      <c r="E1505" s="603"/>
      <c r="F1505" s="603"/>
      <c r="G1505" s="603"/>
      <c r="H1505" s="604"/>
      <c r="I1505" s="604"/>
      <c r="J1505" s="603"/>
      <c r="K1505" s="620"/>
      <c r="L1505" s="1143"/>
      <c r="M1505" s="1141"/>
    </row>
    <row r="1506" spans="1:13">
      <c r="A1506" s="893"/>
      <c r="B1506" s="871" t="s">
        <v>152</v>
      </c>
      <c r="C1506" s="871"/>
      <c r="D1506" s="887"/>
      <c r="E1506" s="887"/>
      <c r="F1506" s="887"/>
      <c r="G1506" s="887"/>
      <c r="H1506" s="889"/>
      <c r="I1506" s="900"/>
      <c r="J1506" s="870"/>
      <c r="K1506" s="890"/>
      <c r="L1506" s="891"/>
      <c r="M1506" s="876"/>
    </row>
    <row r="1507" spans="1:13" ht="13.5" thickBot="1">
      <c r="A1507" s="611" t="s">
        <v>1876</v>
      </c>
      <c r="B1507" s="612" t="s">
        <v>1927</v>
      </c>
      <c r="C1507" s="612"/>
      <c r="D1507" s="613"/>
      <c r="E1507" s="613"/>
      <c r="F1507" s="613"/>
      <c r="G1507" s="613"/>
      <c r="H1507" s="614" t="s">
        <v>1928</v>
      </c>
      <c r="I1507" s="614"/>
      <c r="J1507" s="613"/>
      <c r="K1507" s="764">
        <v>146</v>
      </c>
      <c r="L1507" s="830"/>
      <c r="M1507" s="821">
        <f t="shared" ref="M1507" si="96">ROUND(L1507*1.23,2)</f>
        <v>0</v>
      </c>
    </row>
    <row r="1508" spans="1:13" ht="13.5" thickBot="1">
      <c r="A1508" s="786"/>
      <c r="B1508" s="781"/>
      <c r="C1508" s="781"/>
      <c r="D1508" s="787"/>
      <c r="E1508" s="787"/>
      <c r="F1508" s="787"/>
      <c r="G1508" s="787"/>
      <c r="H1508" s="779" t="s">
        <v>2619</v>
      </c>
      <c r="I1508" s="779"/>
      <c r="J1508" s="787"/>
      <c r="K1508" s="787"/>
      <c r="L1508" s="787"/>
      <c r="M1508" s="901"/>
    </row>
    <row r="1509" spans="1:13">
      <c r="A1509" s="685" t="s">
        <v>1930</v>
      </c>
      <c r="B1509" s="658" t="s">
        <v>1931</v>
      </c>
      <c r="C1509" s="658"/>
      <c r="D1509" s="657"/>
      <c r="E1509" s="657"/>
      <c r="F1509" s="657"/>
      <c r="G1509" s="657"/>
      <c r="H1509" s="683" t="s">
        <v>1932</v>
      </c>
      <c r="I1509" s="683" t="s">
        <v>2620</v>
      </c>
      <c r="J1509" s="657" t="s">
        <v>43</v>
      </c>
      <c r="K1509" s="668">
        <v>1</v>
      </c>
      <c r="L1509" s="1151"/>
      <c r="M1509" s="1152">
        <f t="shared" ref="M1509:M1525" si="97">ROUND(L1509*1.23,2)</f>
        <v>0</v>
      </c>
    </row>
    <row r="1510" spans="1:13">
      <c r="A1510" s="609"/>
      <c r="B1510" s="610"/>
      <c r="C1510" s="610"/>
      <c r="D1510" s="599"/>
      <c r="E1510" s="599"/>
      <c r="F1510" s="599"/>
      <c r="G1510" s="599"/>
      <c r="H1510" s="600" t="s">
        <v>1935</v>
      </c>
      <c r="I1510" s="600"/>
      <c r="J1510" s="599"/>
      <c r="K1510" s="618"/>
      <c r="L1510" s="1144"/>
      <c r="M1510" s="1140"/>
    </row>
    <row r="1511" spans="1:13">
      <c r="A1511" s="609"/>
      <c r="B1511" s="610"/>
      <c r="C1511" s="610"/>
      <c r="D1511" s="599"/>
      <c r="E1511" s="599"/>
      <c r="F1511" s="599"/>
      <c r="G1511" s="599"/>
      <c r="H1511" s="600" t="s">
        <v>1937</v>
      </c>
      <c r="I1511" s="600"/>
      <c r="J1511" s="599"/>
      <c r="K1511" s="618"/>
      <c r="L1511" s="1144"/>
      <c r="M1511" s="1140"/>
    </row>
    <row r="1512" spans="1:13">
      <c r="A1512" s="609"/>
      <c r="B1512" s="610"/>
      <c r="C1512" s="610"/>
      <c r="D1512" s="599"/>
      <c r="E1512" s="599"/>
      <c r="F1512" s="599"/>
      <c r="G1512" s="599"/>
      <c r="H1512" s="600" t="s">
        <v>1938</v>
      </c>
      <c r="I1512" s="600"/>
      <c r="J1512" s="599"/>
      <c r="K1512" s="618"/>
      <c r="L1512" s="1144"/>
      <c r="M1512" s="1140"/>
    </row>
    <row r="1513" spans="1:13">
      <c r="A1513" s="609"/>
      <c r="B1513" s="610"/>
      <c r="C1513" s="610"/>
      <c r="D1513" s="599"/>
      <c r="E1513" s="599"/>
      <c r="F1513" s="599"/>
      <c r="G1513" s="599"/>
      <c r="H1513" s="600" t="s">
        <v>1940</v>
      </c>
      <c r="I1513" s="600"/>
      <c r="J1513" s="599"/>
      <c r="K1513" s="618"/>
      <c r="L1513" s="1144"/>
      <c r="M1513" s="1140"/>
    </row>
    <row r="1514" spans="1:13">
      <c r="A1514" s="609"/>
      <c r="B1514" s="610"/>
      <c r="C1514" s="610"/>
      <c r="D1514" s="599"/>
      <c r="E1514" s="599"/>
      <c r="F1514" s="599"/>
      <c r="G1514" s="599"/>
      <c r="H1514" s="600" t="s">
        <v>1941</v>
      </c>
      <c r="I1514" s="600"/>
      <c r="J1514" s="599"/>
      <c r="K1514" s="618"/>
      <c r="L1514" s="1144"/>
      <c r="M1514" s="1140"/>
    </row>
    <row r="1515" spans="1:13">
      <c r="A1515" s="609"/>
      <c r="B1515" s="610"/>
      <c r="C1515" s="610"/>
      <c r="D1515" s="599"/>
      <c r="E1515" s="599"/>
      <c r="F1515" s="599"/>
      <c r="G1515" s="599"/>
      <c r="H1515" s="600" t="s">
        <v>1942</v>
      </c>
      <c r="I1515" s="600"/>
      <c r="J1515" s="599"/>
      <c r="K1515" s="618"/>
      <c r="L1515" s="1144"/>
      <c r="M1515" s="1140"/>
    </row>
    <row r="1516" spans="1:13">
      <c r="A1516" s="609"/>
      <c r="B1516" s="610"/>
      <c r="C1516" s="610"/>
      <c r="D1516" s="599"/>
      <c r="E1516" s="599"/>
      <c r="F1516" s="599"/>
      <c r="G1516" s="599"/>
      <c r="H1516" s="600" t="s">
        <v>1943</v>
      </c>
      <c r="I1516" s="600"/>
      <c r="J1516" s="599"/>
      <c r="K1516" s="618"/>
      <c r="L1516" s="1144"/>
      <c r="M1516" s="1140"/>
    </row>
    <row r="1517" spans="1:13">
      <c r="A1517" s="609"/>
      <c r="B1517" s="610"/>
      <c r="C1517" s="610"/>
      <c r="D1517" s="599"/>
      <c r="E1517" s="599"/>
      <c r="F1517" s="599"/>
      <c r="G1517" s="599"/>
      <c r="H1517" s="600" t="s">
        <v>1944</v>
      </c>
      <c r="I1517" s="600"/>
      <c r="J1517" s="599"/>
      <c r="K1517" s="618"/>
      <c r="L1517" s="1144"/>
      <c r="M1517" s="1140"/>
    </row>
    <row r="1518" spans="1:13">
      <c r="A1518" s="601"/>
      <c r="B1518" s="602"/>
      <c r="C1518" s="602"/>
      <c r="D1518" s="603"/>
      <c r="E1518" s="603"/>
      <c r="F1518" s="603"/>
      <c r="G1518" s="603"/>
      <c r="H1518" s="604" t="s">
        <v>1945</v>
      </c>
      <c r="I1518" s="604"/>
      <c r="J1518" s="603"/>
      <c r="K1518" s="620"/>
      <c r="L1518" s="1143"/>
      <c r="M1518" s="1141"/>
    </row>
    <row r="1519" spans="1:13">
      <c r="A1519" s="605" t="s">
        <v>1930</v>
      </c>
      <c r="B1519" s="606" t="s">
        <v>1946</v>
      </c>
      <c r="C1519" s="606"/>
      <c r="D1519" s="607"/>
      <c r="E1519" s="607"/>
      <c r="F1519" s="607"/>
      <c r="G1519" s="607"/>
      <c r="H1519" s="608" t="s">
        <v>1932</v>
      </c>
      <c r="I1519" s="608" t="s">
        <v>2621</v>
      </c>
      <c r="J1519" s="607" t="s">
        <v>43</v>
      </c>
      <c r="K1519" s="616">
        <v>1</v>
      </c>
      <c r="L1519" s="1142"/>
      <c r="M1519" s="1139">
        <f t="shared" si="97"/>
        <v>0</v>
      </c>
    </row>
    <row r="1520" spans="1:13">
      <c r="A1520" s="609"/>
      <c r="B1520" s="610"/>
      <c r="C1520" s="610"/>
      <c r="D1520" s="599"/>
      <c r="E1520" s="599"/>
      <c r="F1520" s="599"/>
      <c r="G1520" s="599"/>
      <c r="H1520" s="600" t="s">
        <v>1948</v>
      </c>
      <c r="I1520" s="600" t="s">
        <v>2622</v>
      </c>
      <c r="J1520" s="599"/>
      <c r="K1520" s="618"/>
      <c r="L1520" s="1144"/>
      <c r="M1520" s="1140"/>
    </row>
    <row r="1521" spans="1:13">
      <c r="A1521" s="609"/>
      <c r="B1521" s="610"/>
      <c r="C1521" s="610"/>
      <c r="D1521" s="599"/>
      <c r="E1521" s="599"/>
      <c r="F1521" s="599"/>
      <c r="G1521" s="599"/>
      <c r="H1521" s="600" t="s">
        <v>1950</v>
      </c>
      <c r="I1521" s="600"/>
      <c r="J1521" s="599"/>
      <c r="K1521" s="618"/>
      <c r="L1521" s="1144"/>
      <c r="M1521" s="1140"/>
    </row>
    <row r="1522" spans="1:13">
      <c r="A1522" s="609"/>
      <c r="B1522" s="610"/>
      <c r="C1522" s="610"/>
      <c r="D1522" s="599"/>
      <c r="E1522" s="599"/>
      <c r="F1522" s="599"/>
      <c r="G1522" s="599"/>
      <c r="H1522" s="600" t="s">
        <v>1951</v>
      </c>
      <c r="I1522" s="600"/>
      <c r="J1522" s="599"/>
      <c r="K1522" s="618"/>
      <c r="L1522" s="1144"/>
      <c r="M1522" s="1140"/>
    </row>
    <row r="1523" spans="1:13">
      <c r="A1523" s="609"/>
      <c r="B1523" s="610"/>
      <c r="C1523" s="610"/>
      <c r="D1523" s="599"/>
      <c r="E1523" s="599"/>
      <c r="F1523" s="599"/>
      <c r="G1523" s="599"/>
      <c r="H1523" s="600" t="s">
        <v>1952</v>
      </c>
      <c r="I1523" s="600"/>
      <c r="J1523" s="599"/>
      <c r="K1523" s="618"/>
      <c r="L1523" s="1144"/>
      <c r="M1523" s="1140"/>
    </row>
    <row r="1524" spans="1:13">
      <c r="A1524" s="601"/>
      <c r="B1524" s="602"/>
      <c r="C1524" s="602"/>
      <c r="D1524" s="603"/>
      <c r="E1524" s="603"/>
      <c r="F1524" s="603"/>
      <c r="G1524" s="603"/>
      <c r="H1524" s="604" t="s">
        <v>1953</v>
      </c>
      <c r="I1524" s="604"/>
      <c r="J1524" s="603"/>
      <c r="K1524" s="620"/>
      <c r="L1524" s="1143"/>
      <c r="M1524" s="1141"/>
    </row>
    <row r="1525" spans="1:13">
      <c r="A1525" s="605" t="s">
        <v>1930</v>
      </c>
      <c r="B1525" s="606" t="s">
        <v>1954</v>
      </c>
      <c r="C1525" s="606"/>
      <c r="D1525" s="612">
        <v>2012</v>
      </c>
      <c r="E1525" s="606"/>
      <c r="F1525" s="606"/>
      <c r="G1525" s="606"/>
      <c r="H1525" s="608" t="s">
        <v>979</v>
      </c>
      <c r="I1525" s="608"/>
      <c r="J1525" s="607"/>
      <c r="K1525" s="616">
        <v>1</v>
      </c>
      <c r="L1525" s="1142"/>
      <c r="M1525" s="1139">
        <f t="shared" si="97"/>
        <v>0</v>
      </c>
    </row>
    <row r="1526" spans="1:13">
      <c r="A1526" s="605"/>
      <c r="B1526" s="610" t="s">
        <v>1955</v>
      </c>
      <c r="C1526" s="610"/>
      <c r="D1526" s="612"/>
      <c r="E1526" s="610"/>
      <c r="F1526" s="610"/>
      <c r="G1526" s="610"/>
      <c r="H1526" s="600"/>
      <c r="I1526" s="600"/>
      <c r="J1526" s="599"/>
      <c r="K1526" s="618"/>
      <c r="L1526" s="1143"/>
      <c r="M1526" s="1141"/>
    </row>
    <row r="1527" spans="1:13">
      <c r="A1527" s="980"/>
      <c r="B1527" s="888" t="s">
        <v>152</v>
      </c>
      <c r="C1527" s="888"/>
      <c r="D1527" s="887"/>
      <c r="E1527" s="887"/>
      <c r="F1527" s="887"/>
      <c r="G1527" s="887"/>
      <c r="H1527" s="889"/>
      <c r="I1527" s="873"/>
      <c r="J1527" s="887"/>
      <c r="K1527" s="890"/>
      <c r="L1527" s="891"/>
      <c r="M1527" s="876"/>
    </row>
    <row r="1528" spans="1:13" ht="26">
      <c r="A1528" s="605" t="s">
        <v>1930</v>
      </c>
      <c r="B1528" s="606" t="s">
        <v>1957</v>
      </c>
      <c r="C1528" s="606"/>
      <c r="D1528" s="607">
        <v>2012</v>
      </c>
      <c r="E1528" s="607"/>
      <c r="F1528" s="607"/>
      <c r="G1528" s="607"/>
      <c r="H1528" s="608" t="s">
        <v>1958</v>
      </c>
      <c r="I1528" s="608"/>
      <c r="J1528" s="607"/>
      <c r="K1528" s="765">
        <v>166</v>
      </c>
      <c r="L1528" s="830"/>
      <c r="M1528" s="821">
        <f t="shared" ref="M1528:M1593" si="98">ROUND(L1528*1.23,2)</f>
        <v>0</v>
      </c>
    </row>
    <row r="1529" spans="1:13">
      <c r="A1529" s="611" t="s">
        <v>1930</v>
      </c>
      <c r="B1529" s="612" t="s">
        <v>1959</v>
      </c>
      <c r="C1529" s="612"/>
      <c r="D1529" s="613">
        <v>2012</v>
      </c>
      <c r="E1529" s="613"/>
      <c r="F1529" s="613"/>
      <c r="G1529" s="613"/>
      <c r="H1529" s="614" t="s">
        <v>1960</v>
      </c>
      <c r="I1529" s="614" t="s">
        <v>1961</v>
      </c>
      <c r="J1529" s="613" t="s">
        <v>242</v>
      </c>
      <c r="K1529" s="647">
        <v>1</v>
      </c>
      <c r="L1529" s="830"/>
      <c r="M1529" s="821">
        <f t="shared" si="98"/>
        <v>0</v>
      </c>
    </row>
    <row r="1530" spans="1:13">
      <c r="A1530" s="611" t="s">
        <v>1930</v>
      </c>
      <c r="B1530" s="612" t="s">
        <v>1962</v>
      </c>
      <c r="C1530" s="612"/>
      <c r="D1530" s="613">
        <v>2012</v>
      </c>
      <c r="E1530" s="613"/>
      <c r="F1530" s="613"/>
      <c r="G1530" s="613"/>
      <c r="H1530" s="614" t="s">
        <v>1963</v>
      </c>
      <c r="I1530" s="614"/>
      <c r="J1530" s="613"/>
      <c r="K1530" s="647">
        <v>4</v>
      </c>
      <c r="L1530" s="830"/>
      <c r="M1530" s="821">
        <f t="shared" si="98"/>
        <v>0</v>
      </c>
    </row>
    <row r="1531" spans="1:13">
      <c r="A1531" s="611" t="s">
        <v>1930</v>
      </c>
      <c r="B1531" s="612" t="s">
        <v>1959</v>
      </c>
      <c r="C1531" s="612"/>
      <c r="D1531" s="613">
        <v>2012</v>
      </c>
      <c r="E1531" s="613"/>
      <c r="F1531" s="613"/>
      <c r="G1531" s="613"/>
      <c r="H1531" s="614" t="s">
        <v>1964</v>
      </c>
      <c r="I1531" s="614" t="s">
        <v>1961</v>
      </c>
      <c r="J1531" s="613" t="s">
        <v>242</v>
      </c>
      <c r="K1531" s="647">
        <v>1</v>
      </c>
      <c r="L1531" s="830"/>
      <c r="M1531" s="821">
        <f t="shared" si="98"/>
        <v>0</v>
      </c>
    </row>
    <row r="1532" spans="1:13">
      <c r="A1532" s="611" t="s">
        <v>1930</v>
      </c>
      <c r="B1532" s="612" t="s">
        <v>1959</v>
      </c>
      <c r="C1532" s="612"/>
      <c r="D1532" s="613">
        <v>2012</v>
      </c>
      <c r="E1532" s="613"/>
      <c r="F1532" s="613"/>
      <c r="G1532" s="613"/>
      <c r="H1532" s="614" t="s">
        <v>1965</v>
      </c>
      <c r="I1532" s="614" t="s">
        <v>1961</v>
      </c>
      <c r="J1532" s="613" t="s">
        <v>242</v>
      </c>
      <c r="K1532" s="647">
        <v>1</v>
      </c>
      <c r="L1532" s="830"/>
      <c r="M1532" s="821">
        <f t="shared" si="98"/>
        <v>0</v>
      </c>
    </row>
    <row r="1533" spans="1:13">
      <c r="A1533" s="601" t="s">
        <v>1930</v>
      </c>
      <c r="B1533" s="602" t="s">
        <v>1966</v>
      </c>
      <c r="C1533" s="602"/>
      <c r="D1533" s="603"/>
      <c r="E1533" s="603"/>
      <c r="F1533" s="603"/>
      <c r="G1533" s="603"/>
      <c r="H1533" s="604" t="s">
        <v>1967</v>
      </c>
      <c r="I1533" s="604"/>
      <c r="J1533" s="603"/>
      <c r="K1533" s="620">
        <v>1</v>
      </c>
      <c r="L1533" s="830"/>
      <c r="M1533" s="821">
        <f t="shared" si="98"/>
        <v>0</v>
      </c>
    </row>
    <row r="1534" spans="1:13" ht="13.5" thickBot="1">
      <c r="A1534" s="633" t="s">
        <v>1930</v>
      </c>
      <c r="B1534" s="667" t="s">
        <v>1968</v>
      </c>
      <c r="C1534" s="667"/>
      <c r="D1534" s="635"/>
      <c r="E1534" s="635"/>
      <c r="F1534" s="635"/>
      <c r="G1534" s="635"/>
      <c r="H1534" s="636" t="s">
        <v>1969</v>
      </c>
      <c r="I1534" s="636"/>
      <c r="J1534" s="635"/>
      <c r="K1534" s="664">
        <v>1</v>
      </c>
      <c r="L1534" s="830"/>
      <c r="M1534" s="821">
        <f t="shared" si="98"/>
        <v>0</v>
      </c>
    </row>
    <row r="1535" spans="1:13" ht="13.5" thickBot="1">
      <c r="A1535" s="778"/>
      <c r="B1535" s="940"/>
      <c r="C1535" s="940"/>
      <c r="D1535" s="941"/>
      <c r="E1535" s="941"/>
      <c r="F1535" s="941"/>
      <c r="G1535" s="941"/>
      <c r="H1535" s="942" t="s">
        <v>1971</v>
      </c>
      <c r="I1535" s="942"/>
      <c r="J1535" s="941"/>
      <c r="K1535" s="941"/>
      <c r="L1535" s="941"/>
      <c r="M1535" s="961"/>
    </row>
    <row r="1536" spans="1:13" ht="13.5" thickBot="1">
      <c r="A1536" s="685" t="s">
        <v>1972</v>
      </c>
      <c r="B1536" s="658" t="s">
        <v>1973</v>
      </c>
      <c r="C1536" s="658"/>
      <c r="D1536" s="657">
        <v>2007</v>
      </c>
      <c r="E1536" s="657"/>
      <c r="F1536" s="657"/>
      <c r="G1536" s="657"/>
      <c r="H1536" s="683" t="s">
        <v>1974</v>
      </c>
      <c r="I1536" s="683" t="s">
        <v>2623</v>
      </c>
      <c r="J1536" s="657" t="s">
        <v>36</v>
      </c>
      <c r="K1536" s="668">
        <v>1</v>
      </c>
      <c r="L1536" s="1142"/>
      <c r="M1536" s="1139">
        <f t="shared" si="98"/>
        <v>0</v>
      </c>
    </row>
    <row r="1537" spans="1:13" ht="13.5" thickBot="1">
      <c r="A1537" s="685" t="s">
        <v>1972</v>
      </c>
      <c r="B1537" s="610" t="s">
        <v>1976</v>
      </c>
      <c r="C1537" s="610"/>
      <c r="D1537" s="599"/>
      <c r="E1537" s="599"/>
      <c r="F1537" s="599"/>
      <c r="G1537" s="599"/>
      <c r="H1537" s="600" t="s">
        <v>1977</v>
      </c>
      <c r="I1537" s="600" t="s">
        <v>1978</v>
      </c>
      <c r="J1537" s="599" t="s">
        <v>43</v>
      </c>
      <c r="K1537" s="618"/>
      <c r="L1537" s="1144"/>
      <c r="M1537" s="1140"/>
    </row>
    <row r="1538" spans="1:13" ht="13.5" thickBot="1">
      <c r="A1538" s="685" t="s">
        <v>1972</v>
      </c>
      <c r="B1538" s="610"/>
      <c r="C1538" s="610"/>
      <c r="D1538" s="599"/>
      <c r="E1538" s="599"/>
      <c r="F1538" s="599"/>
      <c r="G1538" s="599"/>
      <c r="H1538" s="600"/>
      <c r="I1538" s="600" t="s">
        <v>2624</v>
      </c>
      <c r="J1538" s="599" t="s">
        <v>36</v>
      </c>
      <c r="K1538" s="618"/>
      <c r="L1538" s="1143"/>
      <c r="M1538" s="1141"/>
    </row>
    <row r="1539" spans="1:13" ht="13.5" thickBot="1">
      <c r="A1539" s="685" t="s">
        <v>1972</v>
      </c>
      <c r="B1539" s="606" t="s">
        <v>1981</v>
      </c>
      <c r="C1539" s="606"/>
      <c r="D1539" s="607">
        <v>2007</v>
      </c>
      <c r="E1539" s="607"/>
      <c r="F1539" s="607"/>
      <c r="G1539" s="607"/>
      <c r="H1539" s="608" t="s">
        <v>1974</v>
      </c>
      <c r="I1539" s="608"/>
      <c r="J1539" s="607"/>
      <c r="K1539" s="616">
        <v>1</v>
      </c>
      <c r="L1539" s="1142"/>
      <c r="M1539" s="1139">
        <f>ROUND(L1539*1.23,2)</f>
        <v>0</v>
      </c>
    </row>
    <row r="1540" spans="1:13" ht="13.5" thickBot="1">
      <c r="A1540" s="685" t="s">
        <v>1972</v>
      </c>
      <c r="B1540" s="610" t="s">
        <v>1982</v>
      </c>
      <c r="C1540" s="610"/>
      <c r="D1540" s="599"/>
      <c r="E1540" s="599"/>
      <c r="F1540" s="599"/>
      <c r="G1540" s="599"/>
      <c r="H1540" s="600" t="s">
        <v>1977</v>
      </c>
      <c r="I1540" s="600" t="s">
        <v>2623</v>
      </c>
      <c r="J1540" s="599" t="s">
        <v>36</v>
      </c>
      <c r="K1540" s="618"/>
      <c r="L1540" s="1144"/>
      <c r="M1540" s="1140"/>
    </row>
    <row r="1541" spans="1:13" ht="13.5" thickBot="1">
      <c r="A1541" s="685" t="s">
        <v>1972</v>
      </c>
      <c r="B1541" s="610"/>
      <c r="C1541" s="610"/>
      <c r="D1541" s="599"/>
      <c r="E1541" s="599"/>
      <c r="F1541" s="599"/>
      <c r="G1541" s="599"/>
      <c r="H1541" s="600"/>
      <c r="I1541" s="600" t="s">
        <v>1983</v>
      </c>
      <c r="J1541" s="599" t="s">
        <v>43</v>
      </c>
      <c r="K1541" s="618"/>
      <c r="L1541" s="1144"/>
      <c r="M1541" s="1140"/>
    </row>
    <row r="1542" spans="1:13" ht="13.5" thickBot="1">
      <c r="A1542" s="685" t="s">
        <v>1972</v>
      </c>
      <c r="B1542" s="763"/>
      <c r="C1542" s="763"/>
      <c r="D1542" s="603"/>
      <c r="E1542" s="603"/>
      <c r="F1542" s="603"/>
      <c r="G1542" s="603"/>
      <c r="H1542" s="604"/>
      <c r="I1542" s="604" t="s">
        <v>2624</v>
      </c>
      <c r="J1542" s="603" t="s">
        <v>36</v>
      </c>
      <c r="K1542" s="620"/>
      <c r="L1542" s="1143"/>
      <c r="M1542" s="1141"/>
    </row>
    <row r="1543" spans="1:13" ht="13.5" thickBot="1">
      <c r="A1543" s="981" t="s">
        <v>1972</v>
      </c>
      <c r="B1543" s="871" t="s">
        <v>152</v>
      </c>
      <c r="C1543" s="871"/>
      <c r="D1543" s="887"/>
      <c r="E1543" s="887"/>
      <c r="F1543" s="887"/>
      <c r="G1543" s="887"/>
      <c r="H1543" s="889"/>
      <c r="I1543" s="900"/>
      <c r="J1543" s="870"/>
      <c r="K1543" s="874"/>
      <c r="L1543" s="891"/>
      <c r="M1543" s="876"/>
    </row>
    <row r="1544" spans="1:13" ht="13.5" thickBot="1">
      <c r="A1544" s="685" t="s">
        <v>1972</v>
      </c>
      <c r="B1544" s="610" t="s">
        <v>1984</v>
      </c>
      <c r="C1544" s="610"/>
      <c r="D1544" s="599"/>
      <c r="E1544" s="599"/>
      <c r="F1544" s="599"/>
      <c r="G1544" s="599"/>
      <c r="H1544" s="600" t="s">
        <v>1985</v>
      </c>
      <c r="I1544" s="600"/>
      <c r="J1544" s="599"/>
      <c r="K1544" s="618">
        <v>2</v>
      </c>
      <c r="L1544" s="830"/>
      <c r="M1544" s="821">
        <f t="shared" si="98"/>
        <v>0</v>
      </c>
    </row>
    <row r="1545" spans="1:13" ht="13.5" thickBot="1">
      <c r="A1545" s="685" t="s">
        <v>1972</v>
      </c>
      <c r="B1545" s="612" t="s">
        <v>1297</v>
      </c>
      <c r="C1545" s="612"/>
      <c r="D1545" s="613"/>
      <c r="E1545" s="613"/>
      <c r="F1545" s="613"/>
      <c r="G1545" s="613"/>
      <c r="H1545" s="614" t="s">
        <v>1986</v>
      </c>
      <c r="I1545" s="614"/>
      <c r="J1545" s="613"/>
      <c r="K1545" s="647">
        <v>3</v>
      </c>
      <c r="L1545" s="830"/>
      <c r="M1545" s="821">
        <f t="shared" si="98"/>
        <v>0</v>
      </c>
    </row>
    <row r="1546" spans="1:13" ht="13.5" thickBot="1">
      <c r="A1546" s="685" t="s">
        <v>1972</v>
      </c>
      <c r="B1546" s="612" t="s">
        <v>1297</v>
      </c>
      <c r="C1546" s="612"/>
      <c r="D1546" s="613"/>
      <c r="E1546" s="613"/>
      <c r="F1546" s="613"/>
      <c r="G1546" s="613"/>
      <c r="H1546" s="614">
        <v>204</v>
      </c>
      <c r="I1546" s="614"/>
      <c r="J1546" s="613"/>
      <c r="K1546" s="647">
        <v>3</v>
      </c>
      <c r="L1546" s="830"/>
      <c r="M1546" s="821">
        <f t="shared" si="98"/>
        <v>0</v>
      </c>
    </row>
    <row r="1547" spans="1:13" ht="13.5" thickBot="1">
      <c r="A1547" s="685" t="s">
        <v>1972</v>
      </c>
      <c r="B1547" s="606" t="s">
        <v>1989</v>
      </c>
      <c r="C1547" s="606"/>
      <c r="D1547" s="607"/>
      <c r="E1547" s="607"/>
      <c r="F1547" s="607"/>
      <c r="G1547" s="607"/>
      <c r="H1547" s="608">
        <v>205</v>
      </c>
      <c r="I1547" s="608"/>
      <c r="J1547" s="607"/>
      <c r="K1547" s="616">
        <v>2</v>
      </c>
      <c r="L1547" s="830"/>
      <c r="M1547" s="821">
        <f t="shared" si="98"/>
        <v>0</v>
      </c>
    </row>
    <row r="1548" spans="1:13" ht="13.5" thickBot="1">
      <c r="A1548" s="685" t="s">
        <v>1972</v>
      </c>
      <c r="B1548" s="612" t="s">
        <v>1990</v>
      </c>
      <c r="C1548" s="612"/>
      <c r="D1548" s="613"/>
      <c r="E1548" s="613"/>
      <c r="F1548" s="613"/>
      <c r="G1548" s="613"/>
      <c r="H1548" s="614" t="s">
        <v>1991</v>
      </c>
      <c r="I1548" s="614"/>
      <c r="J1548" s="613"/>
      <c r="K1548" s="647">
        <v>1</v>
      </c>
      <c r="L1548" s="830"/>
      <c r="M1548" s="821">
        <f t="shared" si="98"/>
        <v>0</v>
      </c>
    </row>
    <row r="1549" spans="1:13" ht="13.5" thickBot="1">
      <c r="A1549" s="982" t="s">
        <v>1972</v>
      </c>
      <c r="B1549" s="667" t="s">
        <v>1258</v>
      </c>
      <c r="C1549" s="667"/>
      <c r="D1549" s="635"/>
      <c r="E1549" s="635"/>
      <c r="F1549" s="635"/>
      <c r="G1549" s="635"/>
      <c r="H1549" s="636" t="s">
        <v>1993</v>
      </c>
      <c r="I1549" s="636"/>
      <c r="J1549" s="635"/>
      <c r="K1549" s="664">
        <v>1</v>
      </c>
      <c r="L1549" s="830"/>
      <c r="M1549" s="821">
        <f t="shared" si="98"/>
        <v>0</v>
      </c>
    </row>
    <row r="1550" spans="1:13" ht="13.5" thickBot="1">
      <c r="A1550" s="778"/>
      <c r="B1550" s="940"/>
      <c r="C1550" s="940"/>
      <c r="D1550" s="941"/>
      <c r="E1550" s="941"/>
      <c r="F1550" s="941"/>
      <c r="G1550" s="941"/>
      <c r="H1550" s="942" t="s">
        <v>2625</v>
      </c>
      <c r="I1550" s="942"/>
      <c r="J1550" s="941"/>
      <c r="K1550" s="941"/>
      <c r="L1550" s="941"/>
      <c r="M1550" s="961"/>
    </row>
    <row r="1551" spans="1:13">
      <c r="A1551" s="685" t="s">
        <v>1995</v>
      </c>
      <c r="B1551" s="658" t="s">
        <v>1996</v>
      </c>
      <c r="C1551" s="658"/>
      <c r="D1551" s="657"/>
      <c r="E1551" s="657"/>
      <c r="F1551" s="657"/>
      <c r="G1551" s="657"/>
      <c r="H1551" s="683" t="s">
        <v>1997</v>
      </c>
      <c r="I1551" s="683" t="s">
        <v>1998</v>
      </c>
      <c r="J1551" s="657" t="s">
        <v>36</v>
      </c>
      <c r="K1551" s="668">
        <v>1</v>
      </c>
      <c r="L1551" s="1142"/>
      <c r="M1551" s="1139">
        <f t="shared" si="98"/>
        <v>0</v>
      </c>
    </row>
    <row r="1552" spans="1:13">
      <c r="A1552" s="601"/>
      <c r="B1552" s="602" t="s">
        <v>1999</v>
      </c>
      <c r="C1552" s="602"/>
      <c r="D1552" s="603"/>
      <c r="E1552" s="603"/>
      <c r="F1552" s="603"/>
      <c r="G1552" s="603"/>
      <c r="H1552" s="604" t="s">
        <v>126</v>
      </c>
      <c r="I1552" s="604"/>
      <c r="J1552" s="603"/>
      <c r="K1552" s="620"/>
      <c r="L1552" s="1143"/>
      <c r="M1552" s="1141"/>
    </row>
    <row r="1553" spans="1:13">
      <c r="A1553" s="605" t="s">
        <v>1995</v>
      </c>
      <c r="B1553" s="606" t="s">
        <v>2001</v>
      </c>
      <c r="C1553" s="606"/>
      <c r="D1553" s="607">
        <v>2010</v>
      </c>
      <c r="E1553" s="607"/>
      <c r="F1553" s="607"/>
      <c r="G1553" s="607"/>
      <c r="H1553" s="608" t="s">
        <v>1526</v>
      </c>
      <c r="I1553" s="608" t="s">
        <v>814</v>
      </c>
      <c r="J1553" s="607" t="s">
        <v>43</v>
      </c>
      <c r="K1553" s="616">
        <v>1</v>
      </c>
      <c r="L1553" s="1142"/>
      <c r="M1553" s="1139">
        <f t="shared" si="98"/>
        <v>0</v>
      </c>
    </row>
    <row r="1554" spans="1:13">
      <c r="A1554" s="601"/>
      <c r="B1554" s="602" t="s">
        <v>2003</v>
      </c>
      <c r="C1554" s="602"/>
      <c r="D1554" s="603"/>
      <c r="E1554" s="603"/>
      <c r="F1554" s="603"/>
      <c r="G1554" s="603"/>
      <c r="H1554" s="604" t="s">
        <v>126</v>
      </c>
      <c r="I1554" s="604"/>
      <c r="J1554" s="603"/>
      <c r="K1554" s="620"/>
      <c r="L1554" s="1143"/>
      <c r="M1554" s="1141"/>
    </row>
    <row r="1555" spans="1:13">
      <c r="A1555" s="605" t="s">
        <v>1995</v>
      </c>
      <c r="B1555" s="606" t="s">
        <v>2004</v>
      </c>
      <c r="C1555" s="606"/>
      <c r="D1555" s="607">
        <v>2010</v>
      </c>
      <c r="E1555" s="607"/>
      <c r="F1555" s="607"/>
      <c r="G1555" s="607"/>
      <c r="H1555" s="608" t="s">
        <v>2005</v>
      </c>
      <c r="I1555" s="608" t="s">
        <v>2006</v>
      </c>
      <c r="J1555" s="607" t="s">
        <v>43</v>
      </c>
      <c r="K1555" s="616">
        <v>1</v>
      </c>
      <c r="L1555" s="1142"/>
      <c r="M1555" s="1139">
        <f t="shared" si="98"/>
        <v>0</v>
      </c>
    </row>
    <row r="1556" spans="1:13">
      <c r="A1556" s="601"/>
      <c r="B1556" s="602" t="s">
        <v>2007</v>
      </c>
      <c r="C1556" s="602"/>
      <c r="D1556" s="603"/>
      <c r="E1556" s="603"/>
      <c r="F1556" s="603"/>
      <c r="G1556" s="603"/>
      <c r="H1556" s="604" t="s">
        <v>126</v>
      </c>
      <c r="I1556" s="604"/>
      <c r="J1556" s="603"/>
      <c r="K1556" s="620"/>
      <c r="L1556" s="1143"/>
      <c r="M1556" s="1141"/>
    </row>
    <row r="1557" spans="1:13">
      <c r="A1557" s="893"/>
      <c r="B1557" s="871" t="s">
        <v>152</v>
      </c>
      <c r="C1557" s="871"/>
      <c r="D1557" s="887"/>
      <c r="E1557" s="887"/>
      <c r="F1557" s="887"/>
      <c r="G1557" s="887"/>
      <c r="H1557" s="889"/>
      <c r="I1557" s="900"/>
      <c r="J1557" s="870"/>
      <c r="K1557" s="874"/>
      <c r="L1557" s="891"/>
      <c r="M1557" s="876"/>
    </row>
    <row r="1558" spans="1:13">
      <c r="A1558" s="601" t="s">
        <v>1995</v>
      </c>
      <c r="B1558" s="602" t="s">
        <v>2008</v>
      </c>
      <c r="C1558" s="602"/>
      <c r="D1558" s="603"/>
      <c r="E1558" s="603"/>
      <c r="F1558" s="603"/>
      <c r="G1558" s="603"/>
      <c r="H1558" s="604">
        <v>18</v>
      </c>
      <c r="I1558" s="604"/>
      <c r="J1558" s="603"/>
      <c r="K1558" s="620">
        <v>1</v>
      </c>
      <c r="L1558" s="830"/>
      <c r="M1558" s="821">
        <f t="shared" si="98"/>
        <v>0</v>
      </c>
    </row>
    <row r="1559" spans="1:13">
      <c r="A1559" s="611" t="s">
        <v>1995</v>
      </c>
      <c r="B1559" s="612" t="s">
        <v>2008</v>
      </c>
      <c r="C1559" s="612"/>
      <c r="D1559" s="613"/>
      <c r="E1559" s="613"/>
      <c r="F1559" s="613"/>
      <c r="G1559" s="613"/>
      <c r="H1559" s="614">
        <v>20</v>
      </c>
      <c r="I1559" s="614"/>
      <c r="J1559" s="613"/>
      <c r="K1559" s="647">
        <v>1</v>
      </c>
      <c r="L1559" s="830"/>
      <c r="M1559" s="821">
        <f t="shared" si="98"/>
        <v>0</v>
      </c>
    </row>
    <row r="1560" spans="1:13">
      <c r="A1560" s="611" t="s">
        <v>1995</v>
      </c>
      <c r="B1560" s="612" t="s">
        <v>2008</v>
      </c>
      <c r="C1560" s="612"/>
      <c r="D1560" s="613"/>
      <c r="E1560" s="613"/>
      <c r="F1560" s="613"/>
      <c r="G1560" s="613"/>
      <c r="H1560" s="614">
        <v>16</v>
      </c>
      <c r="I1560" s="614"/>
      <c r="J1560" s="613"/>
      <c r="K1560" s="647">
        <v>1</v>
      </c>
      <c r="L1560" s="830"/>
      <c r="M1560" s="821">
        <f t="shared" si="98"/>
        <v>0</v>
      </c>
    </row>
    <row r="1561" spans="1:13">
      <c r="A1561" s="611" t="s">
        <v>1995</v>
      </c>
      <c r="B1561" s="612" t="s">
        <v>2009</v>
      </c>
      <c r="C1561" s="612"/>
      <c r="D1561" s="613"/>
      <c r="E1561" s="613"/>
      <c r="F1561" s="613"/>
      <c r="G1561" s="613"/>
      <c r="H1561" s="614">
        <v>11</v>
      </c>
      <c r="I1561" s="614"/>
      <c r="J1561" s="613"/>
      <c r="K1561" s="647">
        <v>1</v>
      </c>
      <c r="L1561" s="830"/>
      <c r="M1561" s="821">
        <f t="shared" si="98"/>
        <v>0</v>
      </c>
    </row>
    <row r="1562" spans="1:13">
      <c r="A1562" s="605" t="s">
        <v>1995</v>
      </c>
      <c r="B1562" s="606" t="s">
        <v>2626</v>
      </c>
      <c r="C1562" s="606"/>
      <c r="D1562" s="607"/>
      <c r="E1562" s="607"/>
      <c r="F1562" s="607"/>
      <c r="G1562" s="607"/>
      <c r="H1562" s="608" t="s">
        <v>2627</v>
      </c>
      <c r="I1562" s="608" t="s">
        <v>2628</v>
      </c>
      <c r="J1562" s="607"/>
      <c r="K1562" s="616">
        <v>3</v>
      </c>
      <c r="L1562" s="1023" t="s">
        <v>1333</v>
      </c>
      <c r="M1562" s="1023" t="s">
        <v>1333</v>
      </c>
    </row>
    <row r="1563" spans="1:13">
      <c r="A1563" s="605" t="s">
        <v>1995</v>
      </c>
      <c r="B1563" s="606" t="s">
        <v>2629</v>
      </c>
      <c r="C1563" s="606"/>
      <c r="D1563" s="607"/>
      <c r="E1563" s="607"/>
      <c r="F1563" s="607"/>
      <c r="G1563" s="607"/>
      <c r="H1563" s="608">
        <v>16</v>
      </c>
      <c r="I1563" s="608" t="s">
        <v>2630</v>
      </c>
      <c r="J1563" s="607"/>
      <c r="K1563" s="616">
        <v>1</v>
      </c>
      <c r="L1563" s="1023" t="s">
        <v>1333</v>
      </c>
      <c r="M1563" s="1023" t="s">
        <v>1333</v>
      </c>
    </row>
    <row r="1564" spans="1:13" ht="13.5" thickBot="1">
      <c r="A1564" s="633" t="s">
        <v>1995</v>
      </c>
      <c r="B1564" s="667" t="s">
        <v>2010</v>
      </c>
      <c r="C1564" s="667"/>
      <c r="D1564" s="635"/>
      <c r="E1564" s="635"/>
      <c r="F1564" s="635"/>
      <c r="G1564" s="635"/>
      <c r="H1564" s="636">
        <v>12</v>
      </c>
      <c r="I1564" s="636"/>
      <c r="J1564" s="635"/>
      <c r="K1564" s="664">
        <v>1</v>
      </c>
      <c r="L1564" s="830"/>
      <c r="M1564" s="821">
        <f t="shared" si="98"/>
        <v>0</v>
      </c>
    </row>
    <row r="1565" spans="1:13" ht="13.5" thickBot="1">
      <c r="A1565" s="983"/>
      <c r="B1565" s="984"/>
      <c r="C1565" s="984"/>
      <c r="D1565" s="985"/>
      <c r="E1565" s="985"/>
      <c r="F1565" s="985"/>
      <c r="G1565" s="985"/>
      <c r="H1565" s="942" t="s">
        <v>2631</v>
      </c>
      <c r="I1565" s="986"/>
      <c r="J1565" s="810"/>
      <c r="K1565" s="985"/>
      <c r="L1565" s="985"/>
      <c r="M1565" s="987"/>
    </row>
    <row r="1566" spans="1:13">
      <c r="A1566" s="685" t="s">
        <v>2012</v>
      </c>
      <c r="B1566" s="658" t="s">
        <v>2013</v>
      </c>
      <c r="C1566" s="658"/>
      <c r="D1566" s="657"/>
      <c r="E1566" s="657"/>
      <c r="F1566" s="657"/>
      <c r="G1566" s="657"/>
      <c r="H1566" s="683" t="s">
        <v>2014</v>
      </c>
      <c r="I1566" s="683" t="s">
        <v>2015</v>
      </c>
      <c r="J1566" s="599" t="s">
        <v>36</v>
      </c>
      <c r="K1566" s="668">
        <v>1</v>
      </c>
      <c r="L1566" s="830"/>
      <c r="M1566" s="821">
        <f t="shared" si="98"/>
        <v>0</v>
      </c>
    </row>
    <row r="1567" spans="1:13">
      <c r="A1567" s="605" t="s">
        <v>2012</v>
      </c>
      <c r="B1567" s="606" t="s">
        <v>2013</v>
      </c>
      <c r="C1567" s="606"/>
      <c r="D1567" s="607"/>
      <c r="E1567" s="607"/>
      <c r="F1567" s="607"/>
      <c r="G1567" s="607"/>
      <c r="H1567" s="608" t="s">
        <v>71</v>
      </c>
      <c r="I1567" s="608" t="s">
        <v>2632</v>
      </c>
      <c r="J1567" s="607"/>
      <c r="K1567" s="616">
        <v>1</v>
      </c>
      <c r="L1567" s="1142"/>
      <c r="M1567" s="1139">
        <f t="shared" si="98"/>
        <v>0</v>
      </c>
    </row>
    <row r="1568" spans="1:13">
      <c r="A1568" s="609"/>
      <c r="B1568" s="610"/>
      <c r="C1568" s="610"/>
      <c r="D1568" s="599"/>
      <c r="E1568" s="599"/>
      <c r="F1568" s="599"/>
      <c r="G1568" s="599"/>
      <c r="H1568" s="600"/>
      <c r="I1568" s="600" t="s">
        <v>2018</v>
      </c>
      <c r="J1568" s="599" t="s">
        <v>36</v>
      </c>
      <c r="K1568" s="618"/>
      <c r="L1568" s="1144"/>
      <c r="M1568" s="1140"/>
    </row>
    <row r="1569" spans="1:13">
      <c r="A1569" s="609"/>
      <c r="B1569" s="610"/>
      <c r="C1569" s="610"/>
      <c r="D1569" s="599"/>
      <c r="E1569" s="599"/>
      <c r="F1569" s="599"/>
      <c r="G1569" s="599"/>
      <c r="H1569" s="600"/>
      <c r="I1569" s="600" t="s">
        <v>2019</v>
      </c>
      <c r="J1569" s="599"/>
      <c r="K1569" s="618"/>
      <c r="L1569" s="1143"/>
      <c r="M1569" s="1141"/>
    </row>
    <row r="1570" spans="1:13">
      <c r="A1570" s="605" t="s">
        <v>2012</v>
      </c>
      <c r="B1570" s="606" t="s">
        <v>2013</v>
      </c>
      <c r="C1570" s="606"/>
      <c r="D1570" s="607"/>
      <c r="E1570" s="607"/>
      <c r="F1570" s="607"/>
      <c r="G1570" s="607"/>
      <c r="H1570" s="608" t="s">
        <v>66</v>
      </c>
      <c r="I1570" s="608" t="s">
        <v>2018</v>
      </c>
      <c r="J1570" s="607"/>
      <c r="K1570" s="616">
        <v>1</v>
      </c>
      <c r="L1570" s="1142"/>
      <c r="M1570" s="1139">
        <f t="shared" si="98"/>
        <v>0</v>
      </c>
    </row>
    <row r="1571" spans="1:13">
      <c r="A1571" s="609"/>
      <c r="B1571" s="610"/>
      <c r="C1571" s="610"/>
      <c r="D1571" s="599"/>
      <c r="E1571" s="599"/>
      <c r="F1571" s="599"/>
      <c r="G1571" s="599"/>
      <c r="H1571" s="600"/>
      <c r="I1571" s="600" t="s">
        <v>2021</v>
      </c>
      <c r="J1571" s="599" t="s">
        <v>36</v>
      </c>
      <c r="K1571" s="618"/>
      <c r="L1571" s="1144"/>
      <c r="M1571" s="1140"/>
    </row>
    <row r="1572" spans="1:13">
      <c r="A1572" s="609"/>
      <c r="B1572" s="610"/>
      <c r="C1572" s="610"/>
      <c r="D1572" s="599"/>
      <c r="E1572" s="599"/>
      <c r="F1572" s="599"/>
      <c r="G1572" s="599"/>
      <c r="H1572" s="600"/>
      <c r="I1572" s="600" t="s">
        <v>2024</v>
      </c>
      <c r="J1572" s="599"/>
      <c r="K1572" s="618"/>
      <c r="L1572" s="1143"/>
      <c r="M1572" s="1141"/>
    </row>
    <row r="1573" spans="1:13">
      <c r="A1573" s="605" t="s">
        <v>2012</v>
      </c>
      <c r="B1573" s="654" t="s">
        <v>2025</v>
      </c>
      <c r="C1573" s="654"/>
      <c r="D1573" s="607"/>
      <c r="E1573" s="607"/>
      <c r="F1573" s="607"/>
      <c r="G1573" s="607"/>
      <c r="H1573" s="608"/>
      <c r="I1573" s="721" t="s">
        <v>2026</v>
      </c>
      <c r="J1573" s="607"/>
      <c r="K1573" s="639">
        <v>1</v>
      </c>
      <c r="L1573" s="1142"/>
      <c r="M1573" s="1139">
        <f t="shared" si="98"/>
        <v>0</v>
      </c>
    </row>
    <row r="1574" spans="1:13">
      <c r="A1574" s="609"/>
      <c r="B1574" s="659" t="s">
        <v>2027</v>
      </c>
      <c r="C1574" s="659"/>
      <c r="D1574" s="599"/>
      <c r="E1574" s="599"/>
      <c r="F1574" s="599"/>
      <c r="G1574" s="599"/>
      <c r="H1574" s="600"/>
      <c r="I1574" s="722" t="s">
        <v>2028</v>
      </c>
      <c r="J1574" s="599" t="s">
        <v>36</v>
      </c>
      <c r="K1574" s="938"/>
      <c r="L1574" s="1144"/>
      <c r="M1574" s="1140"/>
    </row>
    <row r="1575" spans="1:13">
      <c r="A1575" s="609"/>
      <c r="B1575" s="659" t="s">
        <v>2029</v>
      </c>
      <c r="C1575" s="659"/>
      <c r="D1575" s="599"/>
      <c r="E1575" s="599"/>
      <c r="F1575" s="599"/>
      <c r="G1575" s="599"/>
      <c r="H1575" s="600"/>
      <c r="I1575" s="766"/>
      <c r="J1575" s="599"/>
      <c r="K1575" s="938"/>
      <c r="L1575" s="1144"/>
      <c r="M1575" s="1140"/>
    </row>
    <row r="1576" spans="1:13">
      <c r="A1576" s="609"/>
      <c r="B1576" s="659" t="s">
        <v>2030</v>
      </c>
      <c r="C1576" s="659"/>
      <c r="D1576" s="599"/>
      <c r="E1576" s="599"/>
      <c r="F1576" s="599"/>
      <c r="G1576" s="599"/>
      <c r="H1576" s="600"/>
      <c r="I1576" s="722"/>
      <c r="J1576" s="599"/>
      <c r="K1576" s="938"/>
      <c r="L1576" s="1143"/>
      <c r="M1576" s="1141"/>
    </row>
    <row r="1577" spans="1:13">
      <c r="A1577" s="605" t="s">
        <v>2012</v>
      </c>
      <c r="B1577" s="606" t="s">
        <v>2031</v>
      </c>
      <c r="C1577" s="606"/>
      <c r="D1577" s="607"/>
      <c r="E1577" s="607"/>
      <c r="F1577" s="607"/>
      <c r="G1577" s="607"/>
      <c r="H1577" s="608"/>
      <c r="I1577" s="608" t="s">
        <v>2032</v>
      </c>
      <c r="J1577" s="599" t="s">
        <v>36</v>
      </c>
      <c r="K1577" s="616">
        <v>1</v>
      </c>
      <c r="L1577" s="1142"/>
      <c r="M1577" s="1139">
        <f t="shared" si="98"/>
        <v>0</v>
      </c>
    </row>
    <row r="1578" spans="1:13">
      <c r="A1578" s="601"/>
      <c r="B1578" s="602" t="s">
        <v>2033</v>
      </c>
      <c r="C1578" s="602"/>
      <c r="D1578" s="603"/>
      <c r="E1578" s="603"/>
      <c r="F1578" s="603"/>
      <c r="G1578" s="603"/>
      <c r="H1578" s="604"/>
      <c r="I1578" s="604" t="s">
        <v>2028</v>
      </c>
      <c r="J1578" s="603"/>
      <c r="K1578" s="620"/>
      <c r="L1578" s="1143"/>
      <c r="M1578" s="1141"/>
    </row>
    <row r="1579" spans="1:13">
      <c r="A1579" s="605" t="s">
        <v>2012</v>
      </c>
      <c r="B1579" s="606" t="s">
        <v>2034</v>
      </c>
      <c r="C1579" s="606"/>
      <c r="D1579" s="607"/>
      <c r="E1579" s="607"/>
      <c r="F1579" s="607"/>
      <c r="G1579" s="607"/>
      <c r="H1579" s="608"/>
      <c r="I1579" s="608" t="s">
        <v>2035</v>
      </c>
      <c r="J1579" s="599" t="s">
        <v>36</v>
      </c>
      <c r="K1579" s="616">
        <v>1</v>
      </c>
      <c r="L1579" s="1142"/>
      <c r="M1579" s="1139">
        <f t="shared" si="98"/>
        <v>0</v>
      </c>
    </row>
    <row r="1580" spans="1:13">
      <c r="A1580" s="601"/>
      <c r="B1580" s="602" t="s">
        <v>2033</v>
      </c>
      <c r="C1580" s="602"/>
      <c r="D1580" s="603"/>
      <c r="E1580" s="603"/>
      <c r="F1580" s="603"/>
      <c r="G1580" s="603"/>
      <c r="H1580" s="604"/>
      <c r="I1580" s="604"/>
      <c r="J1580" s="603"/>
      <c r="K1580" s="620"/>
      <c r="L1580" s="1143"/>
      <c r="M1580" s="1141"/>
    </row>
    <row r="1581" spans="1:13">
      <c r="A1581" s="605" t="s">
        <v>2012</v>
      </c>
      <c r="B1581" s="606" t="s">
        <v>2036</v>
      </c>
      <c r="C1581" s="606"/>
      <c r="D1581" s="607"/>
      <c r="E1581" s="607"/>
      <c r="F1581" s="607"/>
      <c r="G1581" s="607"/>
      <c r="H1581" s="608"/>
      <c r="I1581" s="608" t="s">
        <v>2035</v>
      </c>
      <c r="J1581" s="599" t="s">
        <v>36</v>
      </c>
      <c r="K1581" s="616">
        <v>1</v>
      </c>
      <c r="L1581" s="1142"/>
      <c r="M1581" s="1139">
        <f t="shared" si="98"/>
        <v>0</v>
      </c>
    </row>
    <row r="1582" spans="1:13">
      <c r="A1582" s="601"/>
      <c r="B1582" s="602" t="s">
        <v>2033</v>
      </c>
      <c r="C1582" s="602"/>
      <c r="D1582" s="603"/>
      <c r="E1582" s="603"/>
      <c r="F1582" s="603"/>
      <c r="G1582" s="603"/>
      <c r="H1582" s="604"/>
      <c r="I1582" s="604"/>
      <c r="J1582" s="603"/>
      <c r="K1582" s="620"/>
      <c r="L1582" s="1143"/>
      <c r="M1582" s="1141"/>
    </row>
    <row r="1583" spans="1:13">
      <c r="A1583" s="605" t="s">
        <v>2012</v>
      </c>
      <c r="B1583" s="606" t="s">
        <v>2037</v>
      </c>
      <c r="C1583" s="606"/>
      <c r="D1583" s="607">
        <v>2011</v>
      </c>
      <c r="E1583" s="607"/>
      <c r="F1583" s="607"/>
      <c r="G1583" s="607"/>
      <c r="H1583" s="608"/>
      <c r="I1583" s="608" t="s">
        <v>2038</v>
      </c>
      <c r="J1583" s="599" t="s">
        <v>36</v>
      </c>
      <c r="K1583" s="616">
        <v>1</v>
      </c>
      <c r="L1583" s="1142"/>
      <c r="M1583" s="1139">
        <f t="shared" si="98"/>
        <v>0</v>
      </c>
    </row>
    <row r="1584" spans="1:13">
      <c r="A1584" s="601"/>
      <c r="B1584" s="602"/>
      <c r="C1584" s="602"/>
      <c r="D1584" s="603"/>
      <c r="E1584" s="603"/>
      <c r="F1584" s="603"/>
      <c r="G1584" s="603"/>
      <c r="H1584" s="604"/>
      <c r="I1584" s="604" t="s">
        <v>2039</v>
      </c>
      <c r="J1584" s="603"/>
      <c r="K1584" s="620"/>
      <c r="L1584" s="1143"/>
      <c r="M1584" s="1141"/>
    </row>
    <row r="1585" spans="1:13">
      <c r="A1585" s="601" t="s">
        <v>2012</v>
      </c>
      <c r="B1585" s="602" t="s">
        <v>377</v>
      </c>
      <c r="C1585" s="602"/>
      <c r="D1585" s="603"/>
      <c r="E1585" s="603"/>
      <c r="F1585" s="603"/>
      <c r="G1585" s="603"/>
      <c r="H1585" s="604" t="s">
        <v>2040</v>
      </c>
      <c r="I1585" s="604" t="s">
        <v>2041</v>
      </c>
      <c r="J1585" s="599" t="s">
        <v>36</v>
      </c>
      <c r="K1585" s="620">
        <v>1</v>
      </c>
      <c r="L1585" s="830"/>
      <c r="M1585" s="821">
        <f t="shared" si="98"/>
        <v>0</v>
      </c>
    </row>
    <row r="1586" spans="1:13">
      <c r="A1586" s="893"/>
      <c r="B1586" s="871" t="s">
        <v>152</v>
      </c>
      <c r="C1586" s="871"/>
      <c r="D1586" s="887"/>
      <c r="E1586" s="887"/>
      <c r="F1586" s="887"/>
      <c r="G1586" s="887"/>
      <c r="H1586" s="889"/>
      <c r="I1586" s="900"/>
      <c r="J1586" s="870"/>
      <c r="K1586" s="874"/>
      <c r="L1586" s="891"/>
      <c r="M1586" s="876"/>
    </row>
    <row r="1587" spans="1:13">
      <c r="A1587" s="611" t="s">
        <v>2012</v>
      </c>
      <c r="B1587" s="612" t="s">
        <v>2042</v>
      </c>
      <c r="C1587" s="612"/>
      <c r="D1587" s="613">
        <v>2011</v>
      </c>
      <c r="E1587" s="613"/>
      <c r="F1587" s="613"/>
      <c r="G1587" s="613"/>
      <c r="H1587" s="614" t="s">
        <v>2043</v>
      </c>
      <c r="I1587" s="614"/>
      <c r="J1587" s="613"/>
      <c r="K1587" s="647">
        <v>7</v>
      </c>
      <c r="L1587" s="830"/>
      <c r="M1587" s="821">
        <f t="shared" si="98"/>
        <v>0</v>
      </c>
    </row>
    <row r="1588" spans="1:13">
      <c r="A1588" s="611" t="s">
        <v>2012</v>
      </c>
      <c r="B1588" s="612" t="s">
        <v>2044</v>
      </c>
      <c r="C1588" s="612"/>
      <c r="D1588" s="613">
        <v>2008</v>
      </c>
      <c r="E1588" s="613"/>
      <c r="F1588" s="613"/>
      <c r="G1588" s="613"/>
      <c r="H1588" s="614" t="s">
        <v>2045</v>
      </c>
      <c r="I1588" s="614"/>
      <c r="J1588" s="613"/>
      <c r="K1588" s="647">
        <v>1</v>
      </c>
      <c r="L1588" s="830"/>
      <c r="M1588" s="821">
        <f t="shared" si="98"/>
        <v>0</v>
      </c>
    </row>
    <row r="1589" spans="1:13">
      <c r="A1589" s="611" t="s">
        <v>2012</v>
      </c>
      <c r="B1589" s="612" t="s">
        <v>2046</v>
      </c>
      <c r="C1589" s="612"/>
      <c r="D1589" s="613"/>
      <c r="E1589" s="613"/>
      <c r="F1589" s="613"/>
      <c r="G1589" s="613"/>
      <c r="H1589" s="614" t="s">
        <v>2047</v>
      </c>
      <c r="I1589" s="614"/>
      <c r="J1589" s="613"/>
      <c r="K1589" s="647">
        <v>1</v>
      </c>
      <c r="L1589" s="830"/>
      <c r="M1589" s="821">
        <f t="shared" si="98"/>
        <v>0</v>
      </c>
    </row>
    <row r="1590" spans="1:13">
      <c r="A1590" s="611" t="s">
        <v>2012</v>
      </c>
      <c r="B1590" s="612" t="s">
        <v>2048</v>
      </c>
      <c r="C1590" s="612"/>
      <c r="D1590" s="613">
        <v>2010</v>
      </c>
      <c r="E1590" s="613"/>
      <c r="F1590" s="613"/>
      <c r="G1590" s="613"/>
      <c r="H1590" s="614" t="s">
        <v>2049</v>
      </c>
      <c r="I1590" s="614"/>
      <c r="J1590" s="613"/>
      <c r="K1590" s="647">
        <v>1</v>
      </c>
      <c r="L1590" s="830"/>
      <c r="M1590" s="821">
        <f t="shared" si="98"/>
        <v>0</v>
      </c>
    </row>
    <row r="1591" spans="1:13">
      <c r="A1591" s="611" t="s">
        <v>2012</v>
      </c>
      <c r="B1591" s="612" t="s">
        <v>492</v>
      </c>
      <c r="C1591" s="612"/>
      <c r="D1591" s="613"/>
      <c r="E1591" s="613"/>
      <c r="F1591" s="613"/>
      <c r="G1591" s="613"/>
      <c r="H1591" s="614" t="s">
        <v>2049</v>
      </c>
      <c r="I1591" s="614"/>
      <c r="J1591" s="613"/>
      <c r="K1591" s="647">
        <v>1</v>
      </c>
      <c r="L1591" s="830"/>
      <c r="M1591" s="821">
        <f t="shared" si="98"/>
        <v>0</v>
      </c>
    </row>
    <row r="1592" spans="1:13">
      <c r="A1592" s="611" t="s">
        <v>2012</v>
      </c>
      <c r="B1592" s="612" t="s">
        <v>2050</v>
      </c>
      <c r="C1592" s="612"/>
      <c r="D1592" s="613">
        <v>2008</v>
      </c>
      <c r="E1592" s="613"/>
      <c r="F1592" s="613"/>
      <c r="G1592" s="613"/>
      <c r="H1592" s="614" t="s">
        <v>2051</v>
      </c>
      <c r="I1592" s="614"/>
      <c r="J1592" s="613"/>
      <c r="K1592" s="647">
        <v>1</v>
      </c>
      <c r="L1592" s="830"/>
      <c r="M1592" s="821">
        <f t="shared" si="98"/>
        <v>0</v>
      </c>
    </row>
    <row r="1593" spans="1:13">
      <c r="A1593" s="611" t="s">
        <v>2012</v>
      </c>
      <c r="B1593" s="612" t="s">
        <v>2052</v>
      </c>
      <c r="C1593" s="612"/>
      <c r="D1593" s="613"/>
      <c r="E1593" s="613"/>
      <c r="F1593" s="613"/>
      <c r="G1593" s="613"/>
      <c r="H1593" s="614" t="s">
        <v>2053</v>
      </c>
      <c r="I1593" s="614"/>
      <c r="J1593" s="613"/>
      <c r="K1593" s="647">
        <v>1</v>
      </c>
      <c r="L1593" s="830"/>
      <c r="M1593" s="821">
        <f t="shared" si="98"/>
        <v>0</v>
      </c>
    </row>
    <row r="1594" spans="1:13">
      <c r="A1594" s="601" t="s">
        <v>2012</v>
      </c>
      <c r="B1594" s="602" t="s">
        <v>2633</v>
      </c>
      <c r="C1594" s="602"/>
      <c r="D1594" s="603"/>
      <c r="E1594" s="603"/>
      <c r="F1594" s="603"/>
      <c r="G1594" s="603"/>
      <c r="H1594" s="604" t="s">
        <v>2634</v>
      </c>
      <c r="I1594" s="1060">
        <v>46522</v>
      </c>
      <c r="J1594" s="603"/>
      <c r="K1594" s="620">
        <v>5</v>
      </c>
      <c r="L1594" s="830"/>
      <c r="M1594" s="821"/>
    </row>
    <row r="1595" spans="1:13">
      <c r="A1595" s="601" t="s">
        <v>2012</v>
      </c>
      <c r="B1595" s="602" t="s">
        <v>2054</v>
      </c>
      <c r="C1595" s="602"/>
      <c r="D1595" s="603"/>
      <c r="E1595" s="603"/>
      <c r="F1595" s="603"/>
      <c r="G1595" s="603"/>
      <c r="H1595" s="604" t="s">
        <v>1771</v>
      </c>
      <c r="I1595" s="604"/>
      <c r="J1595" s="603"/>
      <c r="K1595" s="620">
        <v>5</v>
      </c>
      <c r="L1595" s="830"/>
      <c r="M1595" s="821">
        <f t="shared" ref="M1595:M1636" si="99">ROUND(L1595*1.23,2)</f>
        <v>0</v>
      </c>
    </row>
    <row r="1596" spans="1:13">
      <c r="A1596" s="601" t="s">
        <v>2012</v>
      </c>
      <c r="B1596" s="612" t="s">
        <v>2055</v>
      </c>
      <c r="C1596" s="612"/>
      <c r="D1596" s="613"/>
      <c r="E1596" s="613"/>
      <c r="F1596" s="613"/>
      <c r="G1596" s="613"/>
      <c r="H1596" s="614" t="s">
        <v>2056</v>
      </c>
      <c r="I1596" s="614"/>
      <c r="J1596" s="613"/>
      <c r="K1596" s="647">
        <v>1</v>
      </c>
      <c r="L1596" s="830"/>
      <c r="M1596" s="821">
        <f t="shared" si="99"/>
        <v>0</v>
      </c>
    </row>
    <row r="1597" spans="1:13">
      <c r="A1597" s="601" t="s">
        <v>2012</v>
      </c>
      <c r="B1597" s="612" t="s">
        <v>2057</v>
      </c>
      <c r="C1597" s="612"/>
      <c r="D1597" s="613"/>
      <c r="E1597" s="613"/>
      <c r="F1597" s="613"/>
      <c r="G1597" s="613"/>
      <c r="H1597" s="614" t="s">
        <v>1724</v>
      </c>
      <c r="I1597" s="614"/>
      <c r="J1597" s="613"/>
      <c r="K1597" s="647">
        <v>1</v>
      </c>
      <c r="L1597" s="830"/>
      <c r="M1597" s="821">
        <f t="shared" si="99"/>
        <v>0</v>
      </c>
    </row>
    <row r="1598" spans="1:13">
      <c r="A1598" s="601" t="s">
        <v>2012</v>
      </c>
      <c r="B1598" s="612" t="s">
        <v>2058</v>
      </c>
      <c r="C1598" s="612"/>
      <c r="D1598" s="613"/>
      <c r="E1598" s="613"/>
      <c r="F1598" s="613"/>
      <c r="G1598" s="613"/>
      <c r="H1598" s="614" t="s">
        <v>2059</v>
      </c>
      <c r="I1598" s="614"/>
      <c r="J1598" s="613"/>
      <c r="K1598" s="647">
        <v>1</v>
      </c>
      <c r="L1598" s="830"/>
      <c r="M1598" s="821">
        <f t="shared" si="99"/>
        <v>0</v>
      </c>
    </row>
    <row r="1599" spans="1:13" ht="13.5" thickBot="1">
      <c r="A1599" s="633" t="s">
        <v>2012</v>
      </c>
      <c r="B1599" s="667" t="s">
        <v>2055</v>
      </c>
      <c r="C1599" s="667"/>
      <c r="D1599" s="635">
        <v>2008</v>
      </c>
      <c r="E1599" s="635"/>
      <c r="F1599" s="635"/>
      <c r="G1599" s="635"/>
      <c r="H1599" s="636" t="s">
        <v>2060</v>
      </c>
      <c r="I1599" s="636"/>
      <c r="J1599" s="635"/>
      <c r="K1599" s="664">
        <v>1</v>
      </c>
      <c r="L1599" s="830"/>
      <c r="M1599" s="821">
        <f t="shared" si="99"/>
        <v>0</v>
      </c>
    </row>
    <row r="1600" spans="1:13" ht="13.5" thickBot="1">
      <c r="A1600" s="782"/>
      <c r="B1600" s="783"/>
      <c r="C1600" s="783"/>
      <c r="D1600" s="780"/>
      <c r="E1600" s="780"/>
      <c r="F1600" s="780"/>
      <c r="G1600" s="780"/>
      <c r="H1600" s="784" t="s">
        <v>2078</v>
      </c>
      <c r="I1600" s="784"/>
      <c r="J1600" s="780"/>
      <c r="K1600" s="780"/>
      <c r="L1600" s="780"/>
      <c r="M1600" s="819"/>
    </row>
    <row r="1601" spans="1:13">
      <c r="A1601" s="601" t="s">
        <v>2079</v>
      </c>
      <c r="B1601" s="602" t="s">
        <v>2080</v>
      </c>
      <c r="C1601" s="602"/>
      <c r="D1601" s="603"/>
      <c r="E1601" s="603"/>
      <c r="F1601" s="603"/>
      <c r="G1601" s="603"/>
      <c r="H1601" s="604" t="s">
        <v>2081</v>
      </c>
      <c r="I1601" s="604"/>
      <c r="J1601" s="603"/>
      <c r="K1601" s="620">
        <v>6</v>
      </c>
      <c r="L1601" s="830"/>
      <c r="M1601" s="821">
        <f t="shared" si="99"/>
        <v>0</v>
      </c>
    </row>
    <row r="1602" spans="1:13">
      <c r="A1602" s="611" t="s">
        <v>2079</v>
      </c>
      <c r="B1602" s="612" t="s">
        <v>2082</v>
      </c>
      <c r="C1602" s="612"/>
      <c r="D1602" s="613"/>
      <c r="E1602" s="613"/>
      <c r="F1602" s="613"/>
      <c r="G1602" s="613"/>
      <c r="H1602" s="614" t="s">
        <v>2083</v>
      </c>
      <c r="I1602" s="614"/>
      <c r="J1602" s="613"/>
      <c r="K1602" s="647">
        <v>4</v>
      </c>
      <c r="L1602" s="830"/>
      <c r="M1602" s="821">
        <f t="shared" si="99"/>
        <v>0</v>
      </c>
    </row>
    <row r="1603" spans="1:13" ht="26.5" thickBot="1">
      <c r="A1603" s="633" t="s">
        <v>2079</v>
      </c>
      <c r="B1603" s="667" t="s">
        <v>2084</v>
      </c>
      <c r="C1603" s="667"/>
      <c r="D1603" s="635"/>
      <c r="E1603" s="635"/>
      <c r="F1603" s="635"/>
      <c r="G1603" s="635"/>
      <c r="H1603" s="636" t="s">
        <v>2085</v>
      </c>
      <c r="I1603" s="636"/>
      <c r="J1603" s="635"/>
      <c r="K1603" s="664">
        <v>3</v>
      </c>
      <c r="L1603" s="830"/>
      <c r="M1603" s="821">
        <f t="shared" si="99"/>
        <v>0</v>
      </c>
    </row>
    <row r="1604" spans="1:13" ht="13.5" thickBot="1">
      <c r="A1604" s="778"/>
      <c r="B1604" s="940"/>
      <c r="C1604" s="940"/>
      <c r="D1604" s="941"/>
      <c r="E1604" s="941"/>
      <c r="F1604" s="941"/>
      <c r="G1604" s="941"/>
      <c r="H1604" s="942" t="s">
        <v>2635</v>
      </c>
      <c r="I1604" s="940"/>
      <c r="J1604" s="941"/>
      <c r="K1604" s="941"/>
      <c r="L1604" s="941"/>
      <c r="M1604" s="961"/>
    </row>
    <row r="1605" spans="1:13">
      <c r="A1605" s="685" t="s">
        <v>2090</v>
      </c>
      <c r="B1605" s="767" t="s">
        <v>2091</v>
      </c>
      <c r="C1605" s="767"/>
      <c r="D1605" s="657"/>
      <c r="E1605" s="1018"/>
      <c r="F1605" s="1018"/>
      <c r="G1605" s="1018"/>
      <c r="H1605" s="884" t="s">
        <v>126</v>
      </c>
      <c r="I1605" s="658" t="s">
        <v>2092</v>
      </c>
      <c r="J1605" s="657" t="s">
        <v>36</v>
      </c>
      <c r="K1605" s="668">
        <v>1</v>
      </c>
      <c r="L1605" s="1142"/>
      <c r="M1605" s="1139">
        <f t="shared" si="99"/>
        <v>0</v>
      </c>
    </row>
    <row r="1606" spans="1:13">
      <c r="A1606" s="609"/>
      <c r="B1606" s="659" t="s">
        <v>2095</v>
      </c>
      <c r="C1606" s="659"/>
      <c r="D1606" s="599"/>
      <c r="E1606" s="706"/>
      <c r="F1606" s="706"/>
      <c r="G1606" s="706"/>
      <c r="H1606" s="673" t="s">
        <v>2096</v>
      </c>
      <c r="I1606" s="610" t="s">
        <v>2097</v>
      </c>
      <c r="J1606" s="599" t="s">
        <v>43</v>
      </c>
      <c r="K1606" s="618"/>
      <c r="L1606" s="1144"/>
      <c r="M1606" s="1140"/>
    </row>
    <row r="1607" spans="1:13">
      <c r="A1607" s="609"/>
      <c r="B1607" s="659" t="s">
        <v>2098</v>
      </c>
      <c r="C1607" s="659"/>
      <c r="D1607" s="603"/>
      <c r="E1607" s="706"/>
      <c r="F1607" s="706"/>
      <c r="G1607" s="706"/>
      <c r="H1607" s="673"/>
      <c r="I1607" s="600"/>
      <c r="J1607" s="599"/>
      <c r="K1607" s="618"/>
      <c r="L1607" s="1143"/>
      <c r="M1607" s="1141"/>
    </row>
    <row r="1608" spans="1:13">
      <c r="A1608" s="605" t="s">
        <v>2090</v>
      </c>
      <c r="B1608" s="606" t="s">
        <v>2091</v>
      </c>
      <c r="C1608" s="610"/>
      <c r="D1608" s="599"/>
      <c r="E1608" s="599"/>
      <c r="F1608" s="599"/>
      <c r="G1608" s="599"/>
      <c r="H1608" s="608" t="s">
        <v>2099</v>
      </c>
      <c r="I1608" s="608" t="s">
        <v>2100</v>
      </c>
      <c r="J1608" s="607" t="s">
        <v>36</v>
      </c>
      <c r="K1608" s="616">
        <v>1</v>
      </c>
      <c r="L1608" s="1142"/>
      <c r="M1608" s="1139">
        <f t="shared" si="99"/>
        <v>0</v>
      </c>
    </row>
    <row r="1609" spans="1:13">
      <c r="A1609" s="601"/>
      <c r="B1609" s="602"/>
      <c r="C1609" s="602"/>
      <c r="D1609" s="603"/>
      <c r="E1609" s="603"/>
      <c r="F1609" s="603"/>
      <c r="G1609" s="603"/>
      <c r="H1609" s="604" t="s">
        <v>2101</v>
      </c>
      <c r="I1609" s="604"/>
      <c r="J1609" s="603"/>
      <c r="K1609" s="620"/>
      <c r="L1609" s="1143"/>
      <c r="M1609" s="1141"/>
    </row>
    <row r="1610" spans="1:13" ht="16.5" customHeight="1">
      <c r="A1610" s="609" t="s">
        <v>2090</v>
      </c>
      <c r="B1610" s="593" t="s">
        <v>2102</v>
      </c>
      <c r="D1610" s="602" t="s">
        <v>2103</v>
      </c>
      <c r="E1610" s="602"/>
      <c r="F1610" s="602"/>
      <c r="G1610" s="602"/>
      <c r="H1610" s="604" t="s">
        <v>2104</v>
      </c>
      <c r="I1610" s="604"/>
      <c r="J1610" s="603"/>
      <c r="K1610" s="620">
        <v>1</v>
      </c>
      <c r="L1610" s="830"/>
      <c r="M1610" s="821">
        <f t="shared" si="99"/>
        <v>0</v>
      </c>
    </row>
    <row r="1611" spans="1:13" ht="13.5" thickBot="1">
      <c r="A1611" s="633" t="s">
        <v>2090</v>
      </c>
      <c r="B1611" s="667" t="s">
        <v>2105</v>
      </c>
      <c r="C1611" s="667"/>
      <c r="D1611" s="635"/>
      <c r="E1611" s="635"/>
      <c r="F1611" s="635"/>
      <c r="G1611" s="635"/>
      <c r="H1611" s="636" t="s">
        <v>2106</v>
      </c>
      <c r="I1611" s="636"/>
      <c r="J1611" s="635"/>
      <c r="K1611" s="664">
        <v>3</v>
      </c>
      <c r="L1611" s="830"/>
      <c r="M1611" s="821">
        <f t="shared" si="99"/>
        <v>0</v>
      </c>
    </row>
    <row r="1612" spans="1:13" ht="13.5" thickBot="1">
      <c r="A1612" s="988"/>
      <c r="B1612" s="989"/>
      <c r="C1612" s="989"/>
      <c r="D1612" s="990"/>
      <c r="E1612" s="990"/>
      <c r="F1612" s="990"/>
      <c r="G1612" s="990"/>
      <c r="H1612" s="942" t="s">
        <v>2107</v>
      </c>
      <c r="I1612" s="991"/>
      <c r="J1612" s="990"/>
      <c r="K1612" s="990"/>
      <c r="L1612" s="990"/>
      <c r="M1612" s="992"/>
    </row>
    <row r="1613" spans="1:13">
      <c r="A1613" s="597" t="s">
        <v>2107</v>
      </c>
      <c r="B1613" s="598" t="s">
        <v>2108</v>
      </c>
      <c r="C1613" s="598"/>
      <c r="D1613" s="637"/>
      <c r="E1613" s="637"/>
      <c r="F1613" s="637"/>
      <c r="G1613" s="637"/>
      <c r="H1613" s="638" t="s">
        <v>2109</v>
      </c>
      <c r="I1613" s="638" t="s">
        <v>2110</v>
      </c>
      <c r="J1613" s="637" t="s">
        <v>2111</v>
      </c>
      <c r="K1613" s="757">
        <v>1</v>
      </c>
      <c r="L1613" s="830"/>
      <c r="M1613" s="821">
        <f t="shared" si="99"/>
        <v>0</v>
      </c>
    </row>
    <row r="1614" spans="1:13" ht="13.5" thickBot="1">
      <c r="A1614" s="633" t="s">
        <v>2107</v>
      </c>
      <c r="B1614" s="667" t="s">
        <v>2113</v>
      </c>
      <c r="C1614" s="667"/>
      <c r="D1614" s="635"/>
      <c r="E1614" s="635"/>
      <c r="F1614" s="635"/>
      <c r="G1614" s="635"/>
      <c r="H1614" s="636" t="s">
        <v>2114</v>
      </c>
      <c r="I1614" s="636" t="s">
        <v>2115</v>
      </c>
      <c r="J1614" s="635" t="s">
        <v>36</v>
      </c>
      <c r="K1614" s="664">
        <v>1</v>
      </c>
      <c r="L1614" s="830"/>
      <c r="M1614" s="821">
        <f t="shared" si="99"/>
        <v>0</v>
      </c>
    </row>
    <row r="1615" spans="1:13" ht="13.5" thickBot="1">
      <c r="A1615" s="993"/>
      <c r="B1615" s="769"/>
      <c r="C1615" s="769"/>
      <c r="D1615" s="768"/>
      <c r="E1615" s="768"/>
      <c r="F1615" s="768"/>
      <c r="G1615" s="768"/>
      <c r="H1615" s="784" t="s">
        <v>2116</v>
      </c>
      <c r="I1615" s="770"/>
      <c r="J1615" s="768"/>
      <c r="K1615" s="768"/>
      <c r="L1615" s="768"/>
      <c r="M1615" s="994"/>
    </row>
    <row r="1616" spans="1:13">
      <c r="A1616" s="601" t="s">
        <v>2117</v>
      </c>
      <c r="B1616" s="602" t="s">
        <v>2118</v>
      </c>
      <c r="C1616" s="602"/>
      <c r="D1616" s="603"/>
      <c r="E1616" s="603"/>
      <c r="F1616" s="603"/>
      <c r="G1616" s="603"/>
      <c r="H1616" s="604" t="s">
        <v>2109</v>
      </c>
      <c r="I1616" s="604" t="s">
        <v>2636</v>
      </c>
      <c r="J1616" s="603" t="s">
        <v>43</v>
      </c>
      <c r="K1616" s="620">
        <v>1</v>
      </c>
      <c r="L1616" s="830"/>
      <c r="M1616" s="821">
        <f t="shared" si="99"/>
        <v>0</v>
      </c>
    </row>
    <row r="1617" spans="1:13">
      <c r="A1617" s="611" t="s">
        <v>2117</v>
      </c>
      <c r="B1617" s="612" t="s">
        <v>2119</v>
      </c>
      <c r="C1617" s="612"/>
      <c r="D1617" s="613"/>
      <c r="E1617" s="613"/>
      <c r="F1617" s="613"/>
      <c r="G1617" s="613"/>
      <c r="H1617" s="614" t="s">
        <v>2114</v>
      </c>
      <c r="I1617" s="614" t="s">
        <v>2637</v>
      </c>
      <c r="J1617" s="613" t="s">
        <v>43</v>
      </c>
      <c r="K1617" s="647">
        <v>1</v>
      </c>
      <c r="L1617" s="830"/>
      <c r="M1617" s="821">
        <f t="shared" si="99"/>
        <v>0</v>
      </c>
    </row>
    <row r="1618" spans="1:13">
      <c r="A1618" s="611" t="s">
        <v>2117</v>
      </c>
      <c r="B1618" s="612" t="s">
        <v>2119</v>
      </c>
      <c r="C1618" s="612"/>
      <c r="D1618" s="613"/>
      <c r="E1618" s="613"/>
      <c r="F1618" s="613"/>
      <c r="G1618" s="613"/>
      <c r="H1618" s="614" t="s">
        <v>2114</v>
      </c>
      <c r="I1618" s="614" t="s">
        <v>2637</v>
      </c>
      <c r="J1618" s="613" t="s">
        <v>43</v>
      </c>
      <c r="K1618" s="647">
        <v>1</v>
      </c>
      <c r="L1618" s="830"/>
      <c r="M1618" s="821">
        <f t="shared" si="99"/>
        <v>0</v>
      </c>
    </row>
    <row r="1619" spans="1:13">
      <c r="A1619" s="930"/>
      <c r="B1619" s="888" t="s">
        <v>152</v>
      </c>
      <c r="C1619" s="888"/>
      <c r="D1619" s="887"/>
      <c r="E1619" s="887"/>
      <c r="F1619" s="887"/>
      <c r="G1619" s="887"/>
      <c r="H1619" s="873"/>
      <c r="I1619" s="873"/>
      <c r="J1619" s="887"/>
      <c r="K1619" s="890"/>
      <c r="L1619" s="891"/>
      <c r="M1619" s="876"/>
    </row>
    <row r="1620" spans="1:13">
      <c r="A1620" s="611" t="s">
        <v>2117</v>
      </c>
      <c r="B1620" s="612" t="s">
        <v>2120</v>
      </c>
      <c r="C1620" s="612"/>
      <c r="D1620" s="613"/>
      <c r="E1620" s="613"/>
      <c r="F1620" s="613"/>
      <c r="G1620" s="613"/>
      <c r="H1620" s="614" t="s">
        <v>2121</v>
      </c>
      <c r="I1620" s="614"/>
      <c r="J1620" s="613"/>
      <c r="K1620" s="647">
        <v>1</v>
      </c>
      <c r="L1620" s="830"/>
      <c r="M1620" s="821">
        <f t="shared" si="99"/>
        <v>0</v>
      </c>
    </row>
    <row r="1621" spans="1:13">
      <c r="A1621" s="611" t="s">
        <v>2117</v>
      </c>
      <c r="B1621" s="612" t="s">
        <v>2122</v>
      </c>
      <c r="C1621" s="612"/>
      <c r="D1621" s="613"/>
      <c r="E1621" s="613"/>
      <c r="F1621" s="613"/>
      <c r="G1621" s="613"/>
      <c r="H1621" s="614" t="s">
        <v>2121</v>
      </c>
      <c r="I1621" s="614"/>
      <c r="J1621" s="613"/>
      <c r="K1621" s="647">
        <v>1</v>
      </c>
      <c r="L1621" s="830"/>
      <c r="M1621" s="821">
        <f t="shared" si="99"/>
        <v>0</v>
      </c>
    </row>
    <row r="1622" spans="1:13">
      <c r="A1622" s="611" t="s">
        <v>2117</v>
      </c>
      <c r="B1622" s="612" t="s">
        <v>2123</v>
      </c>
      <c r="C1622" s="612"/>
      <c r="D1622" s="613"/>
      <c r="E1622" s="613"/>
      <c r="F1622" s="613"/>
      <c r="G1622" s="613"/>
      <c r="H1622" s="614" t="s">
        <v>2121</v>
      </c>
      <c r="I1622" s="614"/>
      <c r="J1622" s="613"/>
      <c r="K1622" s="647">
        <v>1</v>
      </c>
      <c r="L1622" s="830"/>
      <c r="M1622" s="821">
        <f t="shared" si="99"/>
        <v>0</v>
      </c>
    </row>
    <row r="1623" spans="1:13">
      <c r="A1623" s="611" t="s">
        <v>2117</v>
      </c>
      <c r="B1623" s="612" t="s">
        <v>2124</v>
      </c>
      <c r="C1623" s="612"/>
      <c r="D1623" s="613"/>
      <c r="E1623" s="613"/>
      <c r="F1623" s="613"/>
      <c r="G1623" s="613"/>
      <c r="H1623" s="614" t="s">
        <v>2125</v>
      </c>
      <c r="I1623" s="614"/>
      <c r="J1623" s="613"/>
      <c r="K1623" s="647">
        <v>6</v>
      </c>
      <c r="L1623" s="830"/>
      <c r="M1623" s="821">
        <f t="shared" si="99"/>
        <v>0</v>
      </c>
    </row>
    <row r="1624" spans="1:13">
      <c r="A1624" s="611" t="s">
        <v>2117</v>
      </c>
      <c r="B1624" s="612" t="s">
        <v>2126</v>
      </c>
      <c r="C1624" s="612"/>
      <c r="D1624" s="613"/>
      <c r="E1624" s="613"/>
      <c r="F1624" s="613"/>
      <c r="G1624" s="613"/>
      <c r="H1624" s="614" t="s">
        <v>2127</v>
      </c>
      <c r="I1624" s="614"/>
      <c r="J1624" s="613"/>
      <c r="K1624" s="647">
        <v>1</v>
      </c>
      <c r="L1624" s="830"/>
      <c r="M1624" s="821">
        <f t="shared" si="99"/>
        <v>0</v>
      </c>
    </row>
    <row r="1625" spans="1:13">
      <c r="A1625" s="611" t="s">
        <v>2117</v>
      </c>
      <c r="B1625" s="612" t="s">
        <v>2128</v>
      </c>
      <c r="C1625" s="612"/>
      <c r="D1625" s="613"/>
      <c r="E1625" s="613"/>
      <c r="F1625" s="613"/>
      <c r="G1625" s="613"/>
      <c r="H1625" s="614" t="s">
        <v>2129</v>
      </c>
      <c r="I1625" s="613"/>
      <c r="J1625" s="613"/>
      <c r="K1625" s="647">
        <v>6</v>
      </c>
      <c r="L1625" s="830"/>
      <c r="M1625" s="821">
        <f t="shared" si="99"/>
        <v>0</v>
      </c>
    </row>
    <row r="1626" spans="1:13" ht="26.5" thickBot="1">
      <c r="A1626" s="633" t="s">
        <v>2117</v>
      </c>
      <c r="B1626" s="667" t="s">
        <v>2131</v>
      </c>
      <c r="C1626" s="667"/>
      <c r="D1626" s="635"/>
      <c r="E1626" s="635"/>
      <c r="F1626" s="635"/>
      <c r="G1626" s="635"/>
      <c r="H1626" s="636" t="s">
        <v>2132</v>
      </c>
      <c r="I1626" s="635"/>
      <c r="J1626" s="635"/>
      <c r="K1626" s="664">
        <v>6</v>
      </c>
      <c r="L1626" s="830"/>
      <c r="M1626" s="821">
        <f t="shared" si="99"/>
        <v>0</v>
      </c>
    </row>
    <row r="1627" spans="1:13" ht="13.5" thickBot="1">
      <c r="A1627" s="995"/>
      <c r="B1627" s="772"/>
      <c r="C1627" s="772"/>
      <c r="D1627" s="771"/>
      <c r="E1627" s="771"/>
      <c r="F1627" s="771"/>
      <c r="G1627" s="771"/>
      <c r="H1627" s="885" t="s">
        <v>2638</v>
      </c>
      <c r="I1627" s="773"/>
      <c r="J1627" s="771"/>
      <c r="K1627" s="774"/>
      <c r="L1627" s="774"/>
      <c r="M1627" s="996"/>
    </row>
    <row r="1628" spans="1:13">
      <c r="A1628" s="597" t="s">
        <v>2134</v>
      </c>
      <c r="B1628" s="598" t="s">
        <v>2135</v>
      </c>
      <c r="C1628" s="598"/>
      <c r="D1628" s="637"/>
      <c r="E1628" s="637"/>
      <c r="F1628" s="637"/>
      <c r="G1628" s="637"/>
      <c r="H1628" s="638" t="s">
        <v>2136</v>
      </c>
      <c r="I1628" s="638"/>
      <c r="J1628" s="637"/>
      <c r="K1628" s="757">
        <v>2</v>
      </c>
      <c r="L1628" s="830"/>
      <c r="M1628" s="821">
        <f t="shared" si="99"/>
        <v>0</v>
      </c>
    </row>
    <row r="1629" spans="1:13">
      <c r="A1629" s="611" t="s">
        <v>2134</v>
      </c>
      <c r="B1629" s="612" t="s">
        <v>2135</v>
      </c>
      <c r="C1629" s="612"/>
      <c r="D1629" s="613"/>
      <c r="E1629" s="613"/>
      <c r="F1629" s="613"/>
      <c r="G1629" s="613"/>
      <c r="H1629" s="614" t="s">
        <v>2137</v>
      </c>
      <c r="I1629" s="614"/>
      <c r="J1629" s="613"/>
      <c r="K1629" s="647">
        <v>1</v>
      </c>
      <c r="L1629" s="830"/>
      <c r="M1629" s="821">
        <f t="shared" si="99"/>
        <v>0</v>
      </c>
    </row>
    <row r="1630" spans="1:13">
      <c r="A1630" s="611" t="s">
        <v>2134</v>
      </c>
      <c r="B1630" s="612" t="s">
        <v>2138</v>
      </c>
      <c r="C1630" s="612"/>
      <c r="D1630" s="613"/>
      <c r="E1630" s="613"/>
      <c r="F1630" s="613"/>
      <c r="G1630" s="613"/>
      <c r="H1630" s="614" t="s">
        <v>2137</v>
      </c>
      <c r="I1630" s="614"/>
      <c r="J1630" s="613"/>
      <c r="K1630" s="647">
        <v>1</v>
      </c>
      <c r="L1630" s="830"/>
      <c r="M1630" s="821">
        <f t="shared" si="99"/>
        <v>0</v>
      </c>
    </row>
    <row r="1631" spans="1:13">
      <c r="A1631" s="611" t="s">
        <v>2134</v>
      </c>
      <c r="B1631" s="612" t="s">
        <v>2139</v>
      </c>
      <c r="C1631" s="612"/>
      <c r="D1631" s="613"/>
      <c r="E1631" s="613"/>
      <c r="F1631" s="613"/>
      <c r="G1631" s="613"/>
      <c r="H1631" s="614" t="s">
        <v>2140</v>
      </c>
      <c r="I1631" s="614"/>
      <c r="J1631" s="613"/>
      <c r="K1631" s="647">
        <v>1</v>
      </c>
      <c r="L1631" s="830"/>
      <c r="M1631" s="821">
        <f t="shared" si="99"/>
        <v>0</v>
      </c>
    </row>
    <row r="1632" spans="1:13" ht="13.5" thickBot="1">
      <c r="A1632" s="633" t="s">
        <v>2134</v>
      </c>
      <c r="B1632" s="667" t="s">
        <v>2141</v>
      </c>
      <c r="C1632" s="667"/>
      <c r="D1632" s="635"/>
      <c r="E1632" s="635"/>
      <c r="F1632" s="635"/>
      <c r="G1632" s="635"/>
      <c r="H1632" s="636" t="s">
        <v>2142</v>
      </c>
      <c r="I1632" s="636"/>
      <c r="J1632" s="635"/>
      <c r="K1632" s="664">
        <v>2</v>
      </c>
      <c r="L1632" s="830"/>
      <c r="M1632" s="821">
        <f t="shared" si="99"/>
        <v>0</v>
      </c>
    </row>
    <row r="1633" spans="1:14" ht="13.5" thickBot="1">
      <c r="A1633" s="995"/>
      <c r="B1633" s="772"/>
      <c r="C1633" s="772"/>
      <c r="D1633" s="771"/>
      <c r="E1633" s="771"/>
      <c r="F1633" s="771"/>
      <c r="G1633" s="771"/>
      <c r="H1633" s="885" t="s">
        <v>2639</v>
      </c>
      <c r="I1633" s="773"/>
      <c r="J1633" s="771"/>
      <c r="K1633" s="774"/>
      <c r="L1633" s="774"/>
      <c r="M1633" s="996"/>
    </row>
    <row r="1634" spans="1:14">
      <c r="A1634" s="597"/>
      <c r="B1634" s="598" t="s">
        <v>2640</v>
      </c>
      <c r="C1634" s="598"/>
      <c r="D1634" s="637"/>
      <c r="E1634" s="637"/>
      <c r="F1634" s="637"/>
      <c r="G1634" s="637"/>
      <c r="H1634" s="638"/>
      <c r="I1634" s="638"/>
      <c r="J1634" s="637"/>
      <c r="K1634" s="757">
        <v>27</v>
      </c>
      <c r="L1634" s="914"/>
      <c r="M1634" s="821">
        <f>ROUND(L1634*1.23,2)</f>
        <v>0</v>
      </c>
    </row>
    <row r="1635" spans="1:14">
      <c r="A1635" s="601"/>
      <c r="B1635" s="602" t="s">
        <v>2641</v>
      </c>
      <c r="C1635" s="602"/>
      <c r="D1635" s="603"/>
      <c r="E1635" s="603"/>
      <c r="F1635" s="603"/>
      <c r="G1635" s="603"/>
      <c r="H1635" s="604"/>
      <c r="I1635" s="604"/>
      <c r="J1635" s="603"/>
      <c r="K1635" s="620">
        <v>9</v>
      </c>
      <c r="L1635" s="838"/>
      <c r="M1635" s="821">
        <f>ROUND(L1635*1.23,2)</f>
        <v>0</v>
      </c>
    </row>
    <row r="1636" spans="1:14" ht="39.5" thickBot="1">
      <c r="A1636" s="915"/>
      <c r="B1636" s="916" t="s">
        <v>2642</v>
      </c>
      <c r="C1636" s="916"/>
      <c r="D1636" s="917"/>
      <c r="E1636" s="917"/>
      <c r="F1636" s="917"/>
      <c r="G1636" s="917"/>
      <c r="H1636" s="918"/>
      <c r="I1636" s="918"/>
      <c r="J1636" s="917"/>
      <c r="K1636" s="919">
        <v>500</v>
      </c>
      <c r="L1636" s="920"/>
      <c r="M1636" s="997">
        <f t="shared" si="99"/>
        <v>0</v>
      </c>
    </row>
    <row r="1637" spans="1:14" ht="55.5" customHeight="1" thickBot="1">
      <c r="K1637" s="939" t="s">
        <v>2643</v>
      </c>
      <c r="L1637" s="1083">
        <f>SUM(L4:L1636)</f>
        <v>0</v>
      </c>
      <c r="M1637" s="1084">
        <f>SUM(M4:M1636)</f>
        <v>0</v>
      </c>
      <c r="N1637" s="1085" t="s">
        <v>2648</v>
      </c>
    </row>
    <row r="1639" spans="1:14" s="592" customFormat="1" ht="14">
      <c r="A1639" s="1167" t="s">
        <v>2644</v>
      </c>
      <c r="B1639" s="1167"/>
      <c r="C1639" s="1167"/>
      <c r="D1639" s="1167"/>
      <c r="E1639" s="1167"/>
      <c r="F1639" s="1167"/>
      <c r="G1639" s="1167"/>
      <c r="H1639" s="1167"/>
      <c r="I1639" s="1167"/>
      <c r="J1639" s="1167"/>
    </row>
    <row r="1640" spans="1:14" s="592" customFormat="1">
      <c r="A1640" s="1166" t="s">
        <v>2645</v>
      </c>
      <c r="B1640" s="1166"/>
      <c r="C1640" s="1166"/>
      <c r="D1640" s="1166"/>
      <c r="E1640" s="1166"/>
      <c r="F1640" s="1166"/>
      <c r="G1640" s="1166"/>
      <c r="H1640" s="1166"/>
      <c r="I1640" s="1166"/>
      <c r="J1640" s="1166"/>
    </row>
    <row r="1642" spans="1:14" ht="24.5" customHeight="1">
      <c r="A1642" s="1171" t="s">
        <v>2650</v>
      </c>
      <c r="B1642" s="1172"/>
      <c r="C1642" s="1172"/>
      <c r="D1642" s="1172"/>
      <c r="E1642" s="1172"/>
      <c r="F1642" s="1172"/>
      <c r="G1642" s="1172"/>
      <c r="H1642" s="1172"/>
      <c r="I1642" s="1172"/>
      <c r="J1642" s="1172"/>
      <c r="K1642" s="1172"/>
      <c r="L1642" s="1172"/>
      <c r="M1642" s="1172"/>
    </row>
  </sheetData>
  <mergeCells count="329">
    <mergeCell ref="A1642:M1642"/>
    <mergeCell ref="A1640:J1640"/>
    <mergeCell ref="L1581:L1582"/>
    <mergeCell ref="M1581:M1582"/>
    <mergeCell ref="L1583:L1584"/>
    <mergeCell ref="M1583:M1584"/>
    <mergeCell ref="L1605:L1607"/>
    <mergeCell ref="M1605:M1607"/>
    <mergeCell ref="L1608:L1609"/>
    <mergeCell ref="M1608:M1609"/>
    <mergeCell ref="A1639:J1639"/>
    <mergeCell ref="M1579:M1580"/>
    <mergeCell ref="L1525:L1526"/>
    <mergeCell ref="M1525:M1526"/>
    <mergeCell ref="L1536:L1538"/>
    <mergeCell ref="L1539:L1542"/>
    <mergeCell ref="M1539:M1542"/>
    <mergeCell ref="M1536:M1538"/>
    <mergeCell ref="L1551:L1552"/>
    <mergeCell ref="L1553:L1554"/>
    <mergeCell ref="L1555:L1556"/>
    <mergeCell ref="M1551:M1552"/>
    <mergeCell ref="M1553:M1554"/>
    <mergeCell ref="M1555:M1556"/>
    <mergeCell ref="L1567:L1569"/>
    <mergeCell ref="M1567:M1569"/>
    <mergeCell ref="L1570:L1572"/>
    <mergeCell ref="M1570:M1572"/>
    <mergeCell ref="L1573:L1576"/>
    <mergeCell ref="M1573:M1576"/>
    <mergeCell ref="L1577:L1578"/>
    <mergeCell ref="M1577:M1578"/>
    <mergeCell ref="L1579:L1580"/>
    <mergeCell ref="L1479:L1480"/>
    <mergeCell ref="M1479:M1480"/>
    <mergeCell ref="L1499:L1502"/>
    <mergeCell ref="M1499:M1502"/>
    <mergeCell ref="L1503:L1505"/>
    <mergeCell ref="M1503:M1505"/>
    <mergeCell ref="L1509:L1518"/>
    <mergeCell ref="M1509:M1518"/>
    <mergeCell ref="L1519:L1524"/>
    <mergeCell ref="M1519:M1524"/>
    <mergeCell ref="L1469:L1470"/>
    <mergeCell ref="M1469:M1470"/>
    <mergeCell ref="L1471:L1472"/>
    <mergeCell ref="M1471:M1472"/>
    <mergeCell ref="L1473:L1474"/>
    <mergeCell ref="M1473:M1474"/>
    <mergeCell ref="L1475:L1476"/>
    <mergeCell ref="M1475:M1476"/>
    <mergeCell ref="L1477:L1478"/>
    <mergeCell ref="M1477:M1478"/>
    <mergeCell ref="K1452:K1455"/>
    <mergeCell ref="L1462:L1463"/>
    <mergeCell ref="L1464:L1465"/>
    <mergeCell ref="M1462:M1463"/>
    <mergeCell ref="M1464:M1465"/>
    <mergeCell ref="L1466:L1468"/>
    <mergeCell ref="M1466:M1468"/>
    <mergeCell ref="L1448:L1449"/>
    <mergeCell ref="M1448:M1449"/>
    <mergeCell ref="L1450:L1451"/>
    <mergeCell ref="M1450:M1451"/>
    <mergeCell ref="L1452:L1455"/>
    <mergeCell ref="M1452:M1455"/>
    <mergeCell ref="M1439:M1441"/>
    <mergeCell ref="M1442:M1444"/>
    <mergeCell ref="M1445:M1447"/>
    <mergeCell ref="M1243:M1245"/>
    <mergeCell ref="L1328:L1330"/>
    <mergeCell ref="M1328:M1330"/>
    <mergeCell ref="L1343:L1344"/>
    <mergeCell ref="M1343:M1344"/>
    <mergeCell ref="L1410:L1412"/>
    <mergeCell ref="M1410:M1412"/>
    <mergeCell ref="L1413:L1415"/>
    <mergeCell ref="M1413:M1415"/>
    <mergeCell ref="L1416:L1418"/>
    <mergeCell ref="M1416:M1418"/>
    <mergeCell ref="L1430:L1432"/>
    <mergeCell ref="M1430:M1432"/>
    <mergeCell ref="L1433:L1435"/>
    <mergeCell ref="L1436:L1438"/>
    <mergeCell ref="L1439:L1441"/>
    <mergeCell ref="L1442:L1444"/>
    <mergeCell ref="L1445:L1447"/>
    <mergeCell ref="M1433:M1435"/>
    <mergeCell ref="M1436:M1438"/>
    <mergeCell ref="L1427:L1429"/>
    <mergeCell ref="M677:M678"/>
    <mergeCell ref="L1064:L1065"/>
    <mergeCell ref="L1066:L1067"/>
    <mergeCell ref="L1068:L1069"/>
    <mergeCell ref="M1068:M1069"/>
    <mergeCell ref="M1064:M1065"/>
    <mergeCell ref="M1066:M1067"/>
    <mergeCell ref="L1142:L1144"/>
    <mergeCell ref="M1142:M1144"/>
    <mergeCell ref="L766:L767"/>
    <mergeCell ref="L768:L769"/>
    <mergeCell ref="M762:M763"/>
    <mergeCell ref="M764:M765"/>
    <mergeCell ref="M766:M767"/>
    <mergeCell ref="M768:M769"/>
    <mergeCell ref="L632:L633"/>
    <mergeCell ref="L634:L635"/>
    <mergeCell ref="L636:L637"/>
    <mergeCell ref="L638:L639"/>
    <mergeCell ref="L640:L641"/>
    <mergeCell ref="L642:L643"/>
    <mergeCell ref="L644:L645"/>
    <mergeCell ref="L646:L647"/>
    <mergeCell ref="L663:L664"/>
    <mergeCell ref="L649:L650"/>
    <mergeCell ref="L651:L652"/>
    <mergeCell ref="L653:L654"/>
    <mergeCell ref="L655:L656"/>
    <mergeCell ref="L657:L658"/>
    <mergeCell ref="L659:L660"/>
    <mergeCell ref="L661:L662"/>
    <mergeCell ref="L626:L627"/>
    <mergeCell ref="L628:L629"/>
    <mergeCell ref="L630:L631"/>
    <mergeCell ref="M616:M617"/>
    <mergeCell ref="M618:M619"/>
    <mergeCell ref="M620:M621"/>
    <mergeCell ref="M622:M623"/>
    <mergeCell ref="M624:M625"/>
    <mergeCell ref="M626:M627"/>
    <mergeCell ref="M628:M629"/>
    <mergeCell ref="M630:M631"/>
    <mergeCell ref="L587:L588"/>
    <mergeCell ref="M587:M588"/>
    <mergeCell ref="L601:L602"/>
    <mergeCell ref="M601:M602"/>
    <mergeCell ref="L616:L617"/>
    <mergeCell ref="L618:L619"/>
    <mergeCell ref="L620:L621"/>
    <mergeCell ref="L622:L623"/>
    <mergeCell ref="L624:L625"/>
    <mergeCell ref="M553:M554"/>
    <mergeCell ref="L561:L563"/>
    <mergeCell ref="L564:L565"/>
    <mergeCell ref="L566:L567"/>
    <mergeCell ref="M555:M556"/>
    <mergeCell ref="M557:M558"/>
    <mergeCell ref="M559:M560"/>
    <mergeCell ref="M561:M563"/>
    <mergeCell ref="M564:M565"/>
    <mergeCell ref="M566:M567"/>
    <mergeCell ref="L553:L554"/>
    <mergeCell ref="L555:L556"/>
    <mergeCell ref="L557:L558"/>
    <mergeCell ref="L559:L560"/>
    <mergeCell ref="L524:L525"/>
    <mergeCell ref="M522:M523"/>
    <mergeCell ref="M524:M525"/>
    <mergeCell ref="M543:M544"/>
    <mergeCell ref="M545:M546"/>
    <mergeCell ref="M547:M548"/>
    <mergeCell ref="M549:M550"/>
    <mergeCell ref="M551:M552"/>
    <mergeCell ref="L543:L544"/>
    <mergeCell ref="L545:L546"/>
    <mergeCell ref="L547:L548"/>
    <mergeCell ref="L549:L550"/>
    <mergeCell ref="L551:L552"/>
    <mergeCell ref="L466:L467"/>
    <mergeCell ref="M466:M467"/>
    <mergeCell ref="L468:L469"/>
    <mergeCell ref="M468:M469"/>
    <mergeCell ref="L485:L486"/>
    <mergeCell ref="L487:L488"/>
    <mergeCell ref="M485:M486"/>
    <mergeCell ref="M487:M488"/>
    <mergeCell ref="L522:L523"/>
    <mergeCell ref="M456:M457"/>
    <mergeCell ref="L458:L459"/>
    <mergeCell ref="M458:M459"/>
    <mergeCell ref="L460:L461"/>
    <mergeCell ref="M460:M461"/>
    <mergeCell ref="L462:L463"/>
    <mergeCell ref="M462:M463"/>
    <mergeCell ref="L464:L465"/>
    <mergeCell ref="M464:M465"/>
    <mergeCell ref="A1:M1"/>
    <mergeCell ref="L154:L155"/>
    <mergeCell ref="L156:L157"/>
    <mergeCell ref="L158:L159"/>
    <mergeCell ref="L160:L161"/>
    <mergeCell ref="L162:L163"/>
    <mergeCell ref="L164:L165"/>
    <mergeCell ref="L166:L167"/>
    <mergeCell ref="M154:M155"/>
    <mergeCell ref="M156:M157"/>
    <mergeCell ref="M158:M159"/>
    <mergeCell ref="M160:M161"/>
    <mergeCell ref="M162:M163"/>
    <mergeCell ref="M164:M165"/>
    <mergeCell ref="M166:M167"/>
    <mergeCell ref="L6:L7"/>
    <mergeCell ref="L8:L9"/>
    <mergeCell ref="L10:L11"/>
    <mergeCell ref="L12:L13"/>
    <mergeCell ref="L14:L15"/>
    <mergeCell ref="L16:L17"/>
    <mergeCell ref="M6:M7"/>
    <mergeCell ref="M8:M9"/>
    <mergeCell ref="M10:M11"/>
    <mergeCell ref="M12:M13"/>
    <mergeCell ref="M14:M15"/>
    <mergeCell ref="M16:M17"/>
    <mergeCell ref="L294:L296"/>
    <mergeCell ref="M294:M296"/>
    <mergeCell ref="L20:L22"/>
    <mergeCell ref="M20:M22"/>
    <mergeCell ref="L168:L169"/>
    <mergeCell ref="M168:M169"/>
    <mergeCell ref="L219:L221"/>
    <mergeCell ref="M219:M221"/>
    <mergeCell ref="L222:L223"/>
    <mergeCell ref="M222:M223"/>
    <mergeCell ref="L224:L225"/>
    <mergeCell ref="M224:M225"/>
    <mergeCell ref="L226:L227"/>
    <mergeCell ref="M226:M227"/>
    <mergeCell ref="L292:L293"/>
    <mergeCell ref="M292:M293"/>
    <mergeCell ref="M297:M298"/>
    <mergeCell ref="L297:L298"/>
    <mergeCell ref="L299:L300"/>
    <mergeCell ref="M299:M300"/>
    <mergeCell ref="L375:L378"/>
    <mergeCell ref="M375:M378"/>
    <mergeCell ref="M646:M647"/>
    <mergeCell ref="L407:L408"/>
    <mergeCell ref="M407:M408"/>
    <mergeCell ref="M409:M410"/>
    <mergeCell ref="L409:L410"/>
    <mergeCell ref="L411:L412"/>
    <mergeCell ref="L413:L414"/>
    <mergeCell ref="M411:M412"/>
    <mergeCell ref="M413:M414"/>
    <mergeCell ref="L415:L416"/>
    <mergeCell ref="L417:L418"/>
    <mergeCell ref="L420:L421"/>
    <mergeCell ref="M415:M416"/>
    <mergeCell ref="M417:M418"/>
    <mergeCell ref="M420:M421"/>
    <mergeCell ref="L454:L455"/>
    <mergeCell ref="M454:M455"/>
    <mergeCell ref="L456:L457"/>
    <mergeCell ref="M632:M633"/>
    <mergeCell ref="M634:M635"/>
    <mergeCell ref="M636:M637"/>
    <mergeCell ref="M638:M639"/>
    <mergeCell ref="M640:M641"/>
    <mergeCell ref="M642:M643"/>
    <mergeCell ref="M644:M645"/>
    <mergeCell ref="K1025:K1026"/>
    <mergeCell ref="L1025:L1026"/>
    <mergeCell ref="M1025:M1026"/>
    <mergeCell ref="M649:M650"/>
    <mergeCell ref="M651:M652"/>
    <mergeCell ref="M653:M654"/>
    <mergeCell ref="M655:M656"/>
    <mergeCell ref="M657:M658"/>
    <mergeCell ref="M659:M660"/>
    <mergeCell ref="M661:M662"/>
    <mergeCell ref="L665:L666"/>
    <mergeCell ref="M663:M664"/>
    <mergeCell ref="M665:M666"/>
    <mergeCell ref="L667:L668"/>
    <mergeCell ref="L669:L670"/>
    <mergeCell ref="L671:L672"/>
    <mergeCell ref="L673:L674"/>
    <mergeCell ref="L675:L676"/>
    <mergeCell ref="L677:L678"/>
    <mergeCell ref="M667:M668"/>
    <mergeCell ref="M669:M670"/>
    <mergeCell ref="M671:M672"/>
    <mergeCell ref="M673:M674"/>
    <mergeCell ref="M675:M676"/>
    <mergeCell ref="L1243:L1245"/>
    <mergeCell ref="M679:M680"/>
    <mergeCell ref="M681:M683"/>
    <mergeCell ref="M684:M686"/>
    <mergeCell ref="M687:M689"/>
    <mergeCell ref="M690:M692"/>
    <mergeCell ref="M693:M695"/>
    <mergeCell ref="M696:M698"/>
    <mergeCell ref="L762:L763"/>
    <mergeCell ref="L764:L765"/>
    <mergeCell ref="L679:L680"/>
    <mergeCell ref="L681:L683"/>
    <mergeCell ref="L684:L686"/>
    <mergeCell ref="L687:L689"/>
    <mergeCell ref="L690:L692"/>
    <mergeCell ref="L693:L695"/>
    <mergeCell ref="L696:L698"/>
    <mergeCell ref="L1145:L1146"/>
    <mergeCell ref="L1419:L1420"/>
    <mergeCell ref="M1419:M1420"/>
    <mergeCell ref="L1421:L1423"/>
    <mergeCell ref="M1421:M1423"/>
    <mergeCell ref="L1424:L1426"/>
    <mergeCell ref="M1424:M1426"/>
    <mergeCell ref="M1145:M1146"/>
    <mergeCell ref="A1328:A1330"/>
    <mergeCell ref="H1328:H1330"/>
    <mergeCell ref="I1328:I1330"/>
    <mergeCell ref="J1328:J1330"/>
    <mergeCell ref="K1328:K1330"/>
    <mergeCell ref="M1427:M1429"/>
    <mergeCell ref="L1221:L1222"/>
    <mergeCell ref="M1221:M1222"/>
    <mergeCell ref="L1223:L1224"/>
    <mergeCell ref="M1223:M1224"/>
    <mergeCell ref="L1226:L1227"/>
    <mergeCell ref="M1226:M1227"/>
    <mergeCell ref="L1228:L1229"/>
    <mergeCell ref="M1228:M1229"/>
    <mergeCell ref="L1230:L1235"/>
    <mergeCell ref="M1230:M1235"/>
    <mergeCell ref="L1236:L1239"/>
    <mergeCell ref="M1236:M1239"/>
    <mergeCell ref="L1240:L1242"/>
    <mergeCell ref="M1240:M1242"/>
  </mergeCells>
  <phoneticPr fontId="33" type="noConversion"/>
  <pageMargins left="0.7" right="0.7" top="0.75" bottom="0.75" header="0.3" footer="0.3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92"/>
  <sheetViews>
    <sheetView zoomScale="80" zoomScaleNormal="80" workbookViewId="0">
      <pane ySplit="3" topLeftCell="A256" activePane="bottomLeft" state="frozen"/>
      <selection pane="bottomLeft" activeCell="A271" sqref="A271:H271"/>
    </sheetView>
  </sheetViews>
  <sheetFormatPr defaultRowHeight="12.5"/>
  <cols>
    <col min="1" max="1" width="9.81640625" style="1" customWidth="1"/>
    <col min="2" max="2" width="40.54296875" style="2" customWidth="1"/>
    <col min="3" max="3" width="12.1796875" style="1" hidden="1" customWidth="1"/>
    <col min="4" max="4" width="27.7265625" style="3" customWidth="1"/>
    <col min="5" max="5" width="24.81640625" style="3" customWidth="1"/>
    <col min="6" max="6" width="10.26953125" style="1" customWidth="1"/>
    <col min="7" max="7" width="17.81640625" style="1" customWidth="1"/>
    <col min="8" max="8" width="51.54296875" style="2" hidden="1" customWidth="1"/>
    <col min="9" max="9" width="16.54296875" style="2" hidden="1" customWidth="1"/>
    <col min="10" max="10" width="19.7265625" style="2" hidden="1" customWidth="1"/>
    <col min="11" max="11" width="15.7265625" hidden="1" customWidth="1"/>
    <col min="12" max="12" width="13.453125" hidden="1" customWidth="1"/>
    <col min="13" max="13" width="14.81640625" hidden="1" customWidth="1"/>
    <col min="14" max="14" width="11.54296875" hidden="1" customWidth="1"/>
    <col min="15" max="16" width="0" hidden="1" customWidth="1"/>
    <col min="17" max="18" width="17.81640625" style="1" customWidth="1"/>
    <col min="969" max="970" width="8.7265625" customWidth="1"/>
  </cols>
  <sheetData>
    <row r="1" spans="1:18" ht="13" thickBot="1">
      <c r="H1" s="2" t="s">
        <v>0</v>
      </c>
    </row>
    <row r="2" spans="1:18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277120</v>
      </c>
      <c r="L3" s="9">
        <f>K3*1.23</f>
        <v>340857.59999999998</v>
      </c>
      <c r="M3" s="9">
        <v>340956</v>
      </c>
      <c r="N3" s="9">
        <f>L3-M3</f>
        <v>-98.400000000023283</v>
      </c>
      <c r="O3" s="9">
        <f>M3/1.23</f>
        <v>277200</v>
      </c>
      <c r="P3" s="248">
        <f>M3-L3</f>
        <v>98.400000000023283</v>
      </c>
      <c r="Q3" s="7" t="s">
        <v>11</v>
      </c>
      <c r="R3" s="7" t="s">
        <v>12</v>
      </c>
    </row>
    <row r="4" spans="1:18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</row>
    <row r="5" spans="1:18" ht="24" customHeight="1" thickBot="1">
      <c r="A5" s="1119" t="s">
        <v>32</v>
      </c>
      <c r="B5" s="1120" t="s">
        <v>33</v>
      </c>
      <c r="C5" s="10"/>
      <c r="D5" s="11" t="s">
        <v>34</v>
      </c>
      <c r="E5" s="1121" t="s">
        <v>35</v>
      </c>
      <c r="F5" s="10" t="s">
        <v>36</v>
      </c>
      <c r="G5" s="10">
        <v>1</v>
      </c>
      <c r="H5" s="229" t="s">
        <v>37</v>
      </c>
      <c r="I5" s="1110">
        <f>O5</f>
        <v>180</v>
      </c>
      <c r="J5" s="1122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0"/>
      <c r="R5" s="10"/>
    </row>
    <row r="6" spans="1:18" ht="24.75" customHeight="1">
      <c r="A6" s="1119"/>
      <c r="B6" s="1120"/>
      <c r="C6" s="19"/>
      <c r="D6" s="12" t="s">
        <v>38</v>
      </c>
      <c r="E6" s="1121"/>
      <c r="F6" s="19"/>
      <c r="G6" s="19"/>
      <c r="H6" s="13" t="s">
        <v>39</v>
      </c>
      <c r="I6" s="1111"/>
      <c r="J6" s="1113"/>
      <c r="M6">
        <f t="shared" ref="M6:M69" si="1">K6*35</f>
        <v>0</v>
      </c>
      <c r="N6">
        <v>40</v>
      </c>
      <c r="O6">
        <f t="shared" si="0"/>
        <v>40</v>
      </c>
      <c r="Q6" s="19"/>
      <c r="R6" s="19"/>
    </row>
    <row r="7" spans="1:18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1110">
        <f>O7</f>
        <v>180</v>
      </c>
      <c r="J7" s="1112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06"/>
      <c r="R7" s="206"/>
    </row>
    <row r="8" spans="1:18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1111"/>
      <c r="J8" s="1113"/>
      <c r="L8">
        <v>4</v>
      </c>
      <c r="M8">
        <f t="shared" si="1"/>
        <v>0</v>
      </c>
      <c r="N8">
        <v>40</v>
      </c>
      <c r="O8">
        <f t="shared" si="0"/>
        <v>40</v>
      </c>
      <c r="Q8" s="19"/>
      <c r="R8" s="19"/>
    </row>
    <row r="9" spans="1:18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1110">
        <f>O9</f>
        <v>180</v>
      </c>
      <c r="J9" s="1112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06"/>
      <c r="R9" s="206"/>
    </row>
    <row r="10" spans="1:18" ht="19.5" customHeight="1">
      <c r="A10" s="170"/>
      <c r="B10" s="13" t="s">
        <v>53</v>
      </c>
      <c r="C10" s="19"/>
      <c r="D10" s="12"/>
      <c r="E10" s="12"/>
      <c r="F10" s="19"/>
      <c r="G10" s="19"/>
      <c r="H10" s="13"/>
      <c r="I10" s="1111"/>
      <c r="J10" s="1113"/>
      <c r="L10">
        <v>4</v>
      </c>
      <c r="M10">
        <f t="shared" si="1"/>
        <v>0</v>
      </c>
      <c r="N10">
        <v>40</v>
      </c>
      <c r="O10">
        <f t="shared" si="0"/>
        <v>40</v>
      </c>
      <c r="Q10" s="19"/>
      <c r="R10" s="19"/>
    </row>
    <row r="11" spans="1:18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1110">
        <f t="shared" ref="I11" si="2">O11</f>
        <v>600</v>
      </c>
      <c r="J11" s="1112">
        <f t="shared" ref="J11" si="3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06"/>
      <c r="R11" s="206"/>
    </row>
    <row r="12" spans="1:18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1111"/>
      <c r="J12" s="1113"/>
      <c r="L12">
        <v>4</v>
      </c>
      <c r="M12">
        <f t="shared" si="1"/>
        <v>0</v>
      </c>
      <c r="N12">
        <v>40</v>
      </c>
      <c r="O12">
        <f t="shared" si="0"/>
        <v>40</v>
      </c>
      <c r="Q12" s="19"/>
      <c r="R12" s="19"/>
    </row>
    <row r="13" spans="1:18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1110">
        <f t="shared" ref="I13:I21" si="4">O13</f>
        <v>600</v>
      </c>
      <c r="J13" s="1112">
        <f t="shared" ref="J13:J21" si="5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06"/>
      <c r="R13" s="206"/>
    </row>
    <row r="14" spans="1:18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1111"/>
      <c r="J14" s="1113"/>
      <c r="L14">
        <v>4</v>
      </c>
      <c r="M14">
        <f t="shared" si="1"/>
        <v>0</v>
      </c>
      <c r="N14">
        <v>40</v>
      </c>
      <c r="O14">
        <f t="shared" si="0"/>
        <v>40</v>
      </c>
      <c r="Q14" s="10"/>
      <c r="R14" s="10"/>
    </row>
    <row r="15" spans="1:18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1110">
        <f t="shared" si="4"/>
        <v>180</v>
      </c>
      <c r="J15" s="1112">
        <f t="shared" si="5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06"/>
      <c r="R15" s="206"/>
    </row>
    <row r="16" spans="1:18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1111"/>
      <c r="J16" s="1113"/>
      <c r="L16">
        <v>4</v>
      </c>
      <c r="M16">
        <f t="shared" si="1"/>
        <v>0</v>
      </c>
      <c r="N16">
        <v>40</v>
      </c>
      <c r="O16">
        <f t="shared" si="0"/>
        <v>40</v>
      </c>
      <c r="Q16" s="19"/>
      <c r="R16" s="19"/>
    </row>
    <row r="17" spans="1:18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1110">
        <f t="shared" si="4"/>
        <v>180</v>
      </c>
      <c r="J17" s="1112">
        <f t="shared" si="5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06"/>
      <c r="R17" s="206"/>
    </row>
    <row r="18" spans="1:18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1111"/>
      <c r="J18" s="1113"/>
      <c r="L18">
        <v>4</v>
      </c>
      <c r="M18">
        <f t="shared" si="1"/>
        <v>0</v>
      </c>
      <c r="N18">
        <v>40</v>
      </c>
      <c r="O18">
        <f t="shared" si="0"/>
        <v>40</v>
      </c>
      <c r="Q18" s="19"/>
      <c r="R18" s="19"/>
    </row>
    <row r="19" spans="1:18" ht="22.5" customHeigh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1110">
        <f t="shared" si="4"/>
        <v>320</v>
      </c>
      <c r="J19" s="1112">
        <f t="shared" si="5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06"/>
      <c r="R19" s="206"/>
    </row>
    <row r="20" spans="1:18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1111"/>
      <c r="J20" s="1113"/>
      <c r="L20">
        <v>4</v>
      </c>
      <c r="M20">
        <f t="shared" si="1"/>
        <v>0</v>
      </c>
      <c r="N20">
        <v>40</v>
      </c>
      <c r="O20">
        <f t="shared" si="0"/>
        <v>40</v>
      </c>
      <c r="Q20" s="19"/>
      <c r="R20" s="19"/>
    </row>
    <row r="21" spans="1:18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1110">
        <f t="shared" si="4"/>
        <v>320</v>
      </c>
      <c r="J21" s="1112">
        <f t="shared" si="5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06"/>
      <c r="R21" s="206"/>
    </row>
    <row r="22" spans="1:18">
      <c r="A22" s="170"/>
      <c r="B22" s="13" t="s">
        <v>84</v>
      </c>
      <c r="C22" s="19"/>
      <c r="D22" s="12"/>
      <c r="E22" s="12"/>
      <c r="F22" s="19"/>
      <c r="G22" s="19"/>
      <c r="H22" s="13"/>
      <c r="I22" s="1111"/>
      <c r="J22" s="1113"/>
      <c r="L22">
        <v>4</v>
      </c>
      <c r="M22">
        <f t="shared" si="1"/>
        <v>0</v>
      </c>
      <c r="N22">
        <v>40</v>
      </c>
      <c r="O22">
        <f t="shared" si="0"/>
        <v>40</v>
      </c>
      <c r="Q22" s="19"/>
      <c r="R22" s="19"/>
    </row>
    <row r="23" spans="1:18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39"/>
      <c r="R23" s="39"/>
    </row>
    <row r="24" spans="1:18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06"/>
      <c r="R24" s="206"/>
    </row>
    <row r="25" spans="1:18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10"/>
      <c r="R25" s="10"/>
    </row>
    <row r="26" spans="1:18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19"/>
      <c r="R26" s="19"/>
    </row>
    <row r="27" spans="1:18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06"/>
      <c r="R27" s="206"/>
    </row>
    <row r="28" spans="1:18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10"/>
      <c r="R28" s="10"/>
    </row>
    <row r="29" spans="1:18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19"/>
      <c r="R29" s="19"/>
    </row>
    <row r="30" spans="1:18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6">O30</f>
        <v>180</v>
      </c>
      <c r="J30" s="234">
        <f t="shared" ref="J30:J49" si="7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39"/>
      <c r="R30" s="39"/>
    </row>
    <row r="31" spans="1:18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6"/>
        <v>320</v>
      </c>
      <c r="J31" s="234">
        <f t="shared" si="7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39"/>
      <c r="R31" s="39"/>
    </row>
    <row r="32" spans="1:18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6"/>
        <v>320</v>
      </c>
      <c r="J32" s="234">
        <f t="shared" si="7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39"/>
      <c r="R32" s="39"/>
    </row>
    <row r="33" spans="1:18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6"/>
        <v>320</v>
      </c>
      <c r="J33" s="234">
        <f t="shared" si="7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39"/>
      <c r="R33" s="39"/>
    </row>
    <row r="34" spans="1:18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6"/>
        <v>600</v>
      </c>
      <c r="J34" s="234">
        <f t="shared" si="7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39"/>
      <c r="R34" s="39"/>
    </row>
    <row r="35" spans="1:18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6"/>
        <v>320</v>
      </c>
      <c r="J35" s="234">
        <f t="shared" si="7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39"/>
      <c r="R35" s="39"/>
    </row>
    <row r="36" spans="1:18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6"/>
        <v>600</v>
      </c>
      <c r="J36" s="234">
        <f t="shared" si="7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39"/>
      <c r="R36" s="39"/>
    </row>
    <row r="37" spans="1:18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6"/>
        <v>320</v>
      </c>
      <c r="J37" s="234">
        <f t="shared" si="7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39"/>
      <c r="R37" s="39"/>
    </row>
    <row r="38" spans="1:18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6"/>
        <v>40</v>
      </c>
      <c r="J38" s="234">
        <f t="shared" si="7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39"/>
      <c r="R38" s="39"/>
    </row>
    <row r="39" spans="1:18" s="500" customFormat="1">
      <c r="A39" s="172" t="s">
        <v>32</v>
      </c>
      <c r="B39" s="148" t="s">
        <v>125</v>
      </c>
      <c r="C39" s="39">
        <v>2001</v>
      </c>
      <c r="D39" s="21" t="s">
        <v>126</v>
      </c>
      <c r="E39" s="21"/>
      <c r="F39" s="39"/>
      <c r="G39" s="39">
        <v>1</v>
      </c>
      <c r="H39" s="148"/>
      <c r="I39" s="233">
        <f t="shared" si="6"/>
        <v>40</v>
      </c>
      <c r="J39" s="234">
        <f t="shared" si="7"/>
        <v>49.2</v>
      </c>
      <c r="K39"/>
      <c r="L39">
        <v>4</v>
      </c>
      <c r="M39">
        <f t="shared" si="1"/>
        <v>0</v>
      </c>
      <c r="N39">
        <v>40</v>
      </c>
      <c r="O39">
        <f t="shared" si="0"/>
        <v>40</v>
      </c>
      <c r="Q39" s="39"/>
      <c r="R39" s="39"/>
    </row>
    <row r="40" spans="1:18" ht="2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6"/>
        <v>180</v>
      </c>
      <c r="J40" s="234">
        <f t="shared" si="7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9"/>
      <c r="R40" s="29"/>
    </row>
    <row r="41" spans="1:18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6"/>
        <v>180</v>
      </c>
      <c r="J41" s="234">
        <f t="shared" si="7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32"/>
      <c r="R41" s="32"/>
    </row>
    <row r="42" spans="1:18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6"/>
        <v>180</v>
      </c>
      <c r="J42" s="234">
        <f t="shared" si="7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32"/>
      <c r="R42" s="32"/>
    </row>
    <row r="43" spans="1:18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6"/>
        <v>180</v>
      </c>
      <c r="J43" s="234">
        <f t="shared" si="7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32"/>
      <c r="R43" s="32"/>
    </row>
    <row r="44" spans="1:18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6"/>
        <v>180</v>
      </c>
      <c r="J44" s="234">
        <f t="shared" si="7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32"/>
      <c r="R44" s="32"/>
    </row>
    <row r="45" spans="1:18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6"/>
        <v>180</v>
      </c>
      <c r="J45" s="234">
        <f t="shared" si="7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32"/>
      <c r="R45" s="32"/>
    </row>
    <row r="46" spans="1:18">
      <c r="A46" s="172" t="s">
        <v>32</v>
      </c>
      <c r="B46" s="148" t="s">
        <v>137</v>
      </c>
      <c r="C46" s="148"/>
      <c r="D46" s="148" t="s">
        <v>126</v>
      </c>
      <c r="E46" s="21"/>
      <c r="F46" s="39"/>
      <c r="G46" s="39">
        <v>1</v>
      </c>
      <c r="H46" s="148"/>
      <c r="I46" s="233">
        <f t="shared" si="6"/>
        <v>40</v>
      </c>
      <c r="J46" s="234">
        <f t="shared" si="7"/>
        <v>49.2</v>
      </c>
      <c r="L46">
        <v>4</v>
      </c>
      <c r="M46">
        <f t="shared" si="1"/>
        <v>0</v>
      </c>
      <c r="N46">
        <v>40</v>
      </c>
      <c r="O46">
        <f t="shared" si="0"/>
        <v>40</v>
      </c>
      <c r="Q46" s="39"/>
      <c r="R46" s="39"/>
    </row>
    <row r="47" spans="1:18">
      <c r="A47" s="172" t="s">
        <v>32</v>
      </c>
      <c r="B47" s="148" t="s">
        <v>138</v>
      </c>
      <c r="C47" s="148"/>
      <c r="D47" s="148" t="s">
        <v>126</v>
      </c>
      <c r="E47" s="21"/>
      <c r="F47" s="39"/>
      <c r="G47" s="39">
        <v>2</v>
      </c>
      <c r="H47" s="148"/>
      <c r="I47" s="233">
        <f t="shared" si="6"/>
        <v>40</v>
      </c>
      <c r="J47" s="234">
        <f t="shared" si="7"/>
        <v>49.2</v>
      </c>
      <c r="L47">
        <v>4</v>
      </c>
      <c r="M47">
        <f t="shared" si="1"/>
        <v>0</v>
      </c>
      <c r="N47">
        <v>40</v>
      </c>
      <c r="O47">
        <f t="shared" si="0"/>
        <v>40</v>
      </c>
      <c r="Q47" s="39"/>
      <c r="R47" s="39"/>
    </row>
    <row r="48" spans="1:18" ht="37.5">
      <c r="A48" s="172" t="s">
        <v>32</v>
      </c>
      <c r="B48" s="13" t="s">
        <v>139</v>
      </c>
      <c r="C48" s="13"/>
      <c r="D48" s="13" t="s">
        <v>140</v>
      </c>
      <c r="E48" s="21"/>
      <c r="F48" s="39"/>
      <c r="G48" s="39">
        <v>1</v>
      </c>
      <c r="H48" s="148" t="s">
        <v>141</v>
      </c>
      <c r="I48" s="233">
        <f t="shared" si="6"/>
        <v>180</v>
      </c>
      <c r="J48" s="234">
        <f t="shared" si="7"/>
        <v>221.4</v>
      </c>
      <c r="K48">
        <v>4</v>
      </c>
      <c r="L48">
        <v>1</v>
      </c>
      <c r="M48">
        <f t="shared" si="1"/>
        <v>140</v>
      </c>
      <c r="N48">
        <v>40</v>
      </c>
      <c r="O48">
        <f t="shared" si="0"/>
        <v>180</v>
      </c>
      <c r="Q48" s="39"/>
      <c r="R48" s="39"/>
    </row>
    <row r="49" spans="1:18" ht="37.5">
      <c r="A49" s="172" t="s">
        <v>32</v>
      </c>
      <c r="B49" s="13" t="s">
        <v>142</v>
      </c>
      <c r="C49" s="13"/>
      <c r="D49" s="13" t="s">
        <v>140</v>
      </c>
      <c r="E49" s="21"/>
      <c r="F49" s="39"/>
      <c r="G49" s="39">
        <v>1</v>
      </c>
      <c r="H49" s="148" t="s">
        <v>141</v>
      </c>
      <c r="I49" s="233">
        <f t="shared" si="6"/>
        <v>40</v>
      </c>
      <c r="J49" s="234">
        <f t="shared" si="7"/>
        <v>49.2</v>
      </c>
      <c r="L49">
        <v>1</v>
      </c>
      <c r="M49">
        <f t="shared" si="1"/>
        <v>0</v>
      </c>
      <c r="N49">
        <v>40</v>
      </c>
      <c r="O49">
        <f t="shared" si="0"/>
        <v>40</v>
      </c>
      <c r="Q49" s="39"/>
      <c r="R49" s="39"/>
    </row>
    <row r="50" spans="1:18" ht="25">
      <c r="A50" s="573" t="s">
        <v>32</v>
      </c>
      <c r="B50" s="80" t="s">
        <v>143</v>
      </c>
      <c r="C50" s="80"/>
      <c r="D50" s="80" t="s">
        <v>144</v>
      </c>
      <c r="E50" s="50"/>
      <c r="F50" s="49"/>
      <c r="G50" s="49">
        <v>1</v>
      </c>
      <c r="H50" s="158" t="s">
        <v>145</v>
      </c>
      <c r="I50" s="574" t="s">
        <v>146</v>
      </c>
      <c r="J50" s="575" t="s">
        <v>147</v>
      </c>
      <c r="M50">
        <f t="shared" si="1"/>
        <v>0</v>
      </c>
      <c r="N50">
        <v>40</v>
      </c>
      <c r="O50">
        <f t="shared" si="0"/>
        <v>40</v>
      </c>
      <c r="Q50" s="49"/>
      <c r="R50" s="49"/>
    </row>
    <row r="51" spans="1:18">
      <c r="A51" s="573" t="s">
        <v>32</v>
      </c>
      <c r="B51" s="80" t="s">
        <v>148</v>
      </c>
      <c r="C51" s="80"/>
      <c r="D51" s="80" t="s">
        <v>149</v>
      </c>
      <c r="E51" s="50"/>
      <c r="F51" s="49"/>
      <c r="G51" s="49">
        <v>1</v>
      </c>
      <c r="H51" s="158" t="s">
        <v>150</v>
      </c>
      <c r="I51" s="574" t="s">
        <v>147</v>
      </c>
      <c r="J51" s="574" t="s">
        <v>147</v>
      </c>
      <c r="M51">
        <f t="shared" si="1"/>
        <v>0</v>
      </c>
      <c r="N51">
        <v>40</v>
      </c>
      <c r="O51">
        <f t="shared" si="0"/>
        <v>40</v>
      </c>
      <c r="Q51" s="49"/>
      <c r="R51" s="49"/>
    </row>
    <row r="52" spans="1:18">
      <c r="A52" s="573" t="s">
        <v>32</v>
      </c>
      <c r="B52" s="80" t="s">
        <v>151</v>
      </c>
      <c r="C52" s="80"/>
      <c r="D52" s="80" t="s">
        <v>149</v>
      </c>
      <c r="E52" s="50"/>
      <c r="F52" s="49"/>
      <c r="G52" s="49">
        <v>1</v>
      </c>
      <c r="H52" s="158" t="s">
        <v>150</v>
      </c>
      <c r="I52" s="574" t="s">
        <v>147</v>
      </c>
      <c r="J52" s="574" t="s">
        <v>147</v>
      </c>
      <c r="M52">
        <f t="shared" si="1"/>
        <v>0</v>
      </c>
      <c r="N52">
        <v>40</v>
      </c>
      <c r="O52">
        <f t="shared" si="0"/>
        <v>40</v>
      </c>
      <c r="Q52" s="49"/>
      <c r="R52" s="49"/>
    </row>
    <row r="53" spans="1:18" s="305" customFormat="1" ht="13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39"/>
      <c r="R53" s="39"/>
    </row>
    <row r="54" spans="1:18">
      <c r="A54" s="569" t="s">
        <v>32</v>
      </c>
      <c r="B54" s="528" t="s">
        <v>153</v>
      </c>
      <c r="C54" s="570">
        <v>2009</v>
      </c>
      <c r="D54" s="21">
        <v>18</v>
      </c>
      <c r="E54" s="21"/>
      <c r="F54" s="39"/>
      <c r="G54" s="39">
        <v>2</v>
      </c>
      <c r="H54" s="148"/>
      <c r="I54" s="233">
        <f t="shared" ref="I54" si="8">O54</f>
        <v>40</v>
      </c>
      <c r="J54" s="234">
        <f t="shared" ref="J54" si="9">I54*1.23</f>
        <v>49.2</v>
      </c>
      <c r="L54">
        <v>1</v>
      </c>
      <c r="M54">
        <f t="shared" si="1"/>
        <v>0</v>
      </c>
      <c r="N54">
        <v>40</v>
      </c>
      <c r="O54">
        <f t="shared" si="0"/>
        <v>40</v>
      </c>
      <c r="Q54" s="39"/>
      <c r="R54" s="39"/>
    </row>
    <row r="55" spans="1:18" ht="12.75" hidden="1" customHeight="1">
      <c r="A55" s="569" t="s">
        <v>32</v>
      </c>
      <c r="B55" s="528" t="s">
        <v>154</v>
      </c>
      <c r="C55" s="570">
        <v>2007</v>
      </c>
      <c r="D55" s="571" t="s">
        <v>155</v>
      </c>
      <c r="E55" s="21"/>
      <c r="F55" s="39"/>
      <c r="G55" s="39">
        <v>2</v>
      </c>
      <c r="H55" s="148"/>
      <c r="I55" s="233"/>
      <c r="J55" s="234"/>
      <c r="L55">
        <v>1</v>
      </c>
      <c r="M55">
        <f t="shared" si="1"/>
        <v>0</v>
      </c>
      <c r="N55">
        <v>40</v>
      </c>
      <c r="O55">
        <f t="shared" si="0"/>
        <v>40</v>
      </c>
      <c r="Q55" s="39"/>
      <c r="R55" s="39"/>
    </row>
    <row r="56" spans="1:18" ht="12.75" hidden="1" customHeight="1">
      <c r="A56" s="569" t="s">
        <v>32</v>
      </c>
      <c r="B56" s="528" t="s">
        <v>156</v>
      </c>
      <c r="C56" s="570">
        <v>2006</v>
      </c>
      <c r="D56" s="21" t="s">
        <v>157</v>
      </c>
      <c r="E56" s="21"/>
      <c r="F56" s="39"/>
      <c r="G56" s="39">
        <v>1</v>
      </c>
      <c r="H56" s="148"/>
      <c r="I56" s="233"/>
      <c r="J56" s="234"/>
      <c r="L56">
        <v>1</v>
      </c>
      <c r="M56">
        <f t="shared" si="1"/>
        <v>0</v>
      </c>
      <c r="N56">
        <v>40</v>
      </c>
      <c r="O56">
        <f t="shared" si="0"/>
        <v>40</v>
      </c>
      <c r="Q56" s="39"/>
      <c r="R56" s="39"/>
    </row>
    <row r="57" spans="1:18">
      <c r="A57" s="569"/>
      <c r="B57" s="528"/>
      <c r="C57" s="570"/>
      <c r="D57" s="21" t="s">
        <v>158</v>
      </c>
      <c r="E57" s="21"/>
      <c r="F57" s="39"/>
      <c r="G57" s="39">
        <v>1</v>
      </c>
      <c r="H57" s="148"/>
      <c r="I57" s="233">
        <f t="shared" ref="I57:I99" si="10">O57</f>
        <v>40</v>
      </c>
      <c r="J57" s="234">
        <f t="shared" ref="J57:J99" si="11">I57*1.23</f>
        <v>49.2</v>
      </c>
      <c r="L57">
        <v>1</v>
      </c>
      <c r="M57">
        <f t="shared" si="1"/>
        <v>0</v>
      </c>
      <c r="N57">
        <v>40</v>
      </c>
      <c r="O57">
        <f t="shared" si="0"/>
        <v>40</v>
      </c>
      <c r="Q57" s="39"/>
      <c r="R57" s="39"/>
    </row>
    <row r="58" spans="1:18">
      <c r="A58" s="569" t="s">
        <v>32</v>
      </c>
      <c r="B58" s="528" t="s">
        <v>159</v>
      </c>
      <c r="C58" s="570"/>
      <c r="D58" s="21" t="s">
        <v>87</v>
      </c>
      <c r="E58" s="21"/>
      <c r="F58" s="39"/>
      <c r="G58" s="39">
        <v>5</v>
      </c>
      <c r="H58" s="148"/>
      <c r="I58" s="233">
        <f t="shared" si="10"/>
        <v>40</v>
      </c>
      <c r="J58" s="234">
        <f t="shared" si="11"/>
        <v>49.2</v>
      </c>
      <c r="L58">
        <v>1</v>
      </c>
      <c r="M58">
        <f t="shared" si="1"/>
        <v>0</v>
      </c>
      <c r="N58">
        <v>40</v>
      </c>
      <c r="O58">
        <f t="shared" si="0"/>
        <v>40</v>
      </c>
      <c r="Q58" s="39"/>
      <c r="R58" s="39"/>
    </row>
    <row r="59" spans="1:18">
      <c r="A59" s="172" t="s">
        <v>32</v>
      </c>
      <c r="B59" s="148" t="s">
        <v>160</v>
      </c>
      <c r="C59" s="40"/>
      <c r="D59" s="21">
        <v>374</v>
      </c>
      <c r="E59" s="21"/>
      <c r="F59" s="39"/>
      <c r="G59" s="39">
        <v>2</v>
      </c>
      <c r="H59" s="148"/>
      <c r="I59" s="233">
        <f t="shared" si="10"/>
        <v>40</v>
      </c>
      <c r="J59" s="234">
        <f t="shared" si="11"/>
        <v>49.2</v>
      </c>
      <c r="L59">
        <v>1</v>
      </c>
      <c r="M59">
        <f t="shared" si="1"/>
        <v>0</v>
      </c>
      <c r="N59">
        <v>40</v>
      </c>
      <c r="O59">
        <f t="shared" si="0"/>
        <v>40</v>
      </c>
      <c r="Q59" s="39"/>
      <c r="R59" s="39"/>
    </row>
    <row r="60" spans="1:18">
      <c r="A60" s="172" t="s">
        <v>32</v>
      </c>
      <c r="B60" s="148" t="s">
        <v>161</v>
      </c>
      <c r="C60" s="39"/>
      <c r="D60" s="21" t="s">
        <v>162</v>
      </c>
      <c r="E60" s="21"/>
      <c r="F60" s="39"/>
      <c r="G60" s="39">
        <v>1</v>
      </c>
      <c r="H60" s="148"/>
      <c r="I60" s="233">
        <f t="shared" si="10"/>
        <v>40</v>
      </c>
      <c r="J60" s="234">
        <f t="shared" si="11"/>
        <v>49.2</v>
      </c>
      <c r="L60">
        <v>1</v>
      </c>
      <c r="M60">
        <f t="shared" si="1"/>
        <v>0</v>
      </c>
      <c r="N60">
        <v>40</v>
      </c>
      <c r="O60">
        <f t="shared" si="0"/>
        <v>40</v>
      </c>
      <c r="Q60" s="39"/>
      <c r="R60" s="39"/>
    </row>
    <row r="61" spans="1:18">
      <c r="A61" s="172" t="s">
        <v>32</v>
      </c>
      <c r="B61" s="148" t="s">
        <v>163</v>
      </c>
      <c r="C61" s="39"/>
      <c r="D61" s="21">
        <v>2</v>
      </c>
      <c r="E61" s="21"/>
      <c r="F61" s="39"/>
      <c r="G61" s="39">
        <v>1</v>
      </c>
      <c r="H61" s="148"/>
      <c r="I61" s="233">
        <f t="shared" si="10"/>
        <v>40</v>
      </c>
      <c r="J61" s="234">
        <f t="shared" si="11"/>
        <v>49.2</v>
      </c>
      <c r="L61">
        <v>1</v>
      </c>
      <c r="M61">
        <f t="shared" si="1"/>
        <v>0</v>
      </c>
      <c r="N61">
        <v>40</v>
      </c>
      <c r="O61">
        <f t="shared" si="0"/>
        <v>40</v>
      </c>
      <c r="Q61" s="39"/>
      <c r="R61" s="39"/>
    </row>
    <row r="62" spans="1:18">
      <c r="A62" s="172" t="s">
        <v>32</v>
      </c>
      <c r="B62" s="148" t="s">
        <v>164</v>
      </c>
      <c r="C62" s="39"/>
      <c r="D62" s="21" t="s">
        <v>165</v>
      </c>
      <c r="E62" s="21"/>
      <c r="F62" s="39"/>
      <c r="G62" s="39">
        <v>2</v>
      </c>
      <c r="H62" s="148"/>
      <c r="I62" s="233">
        <f t="shared" si="10"/>
        <v>40</v>
      </c>
      <c r="J62" s="234">
        <f t="shared" si="11"/>
        <v>49.2</v>
      </c>
      <c r="L62">
        <v>1</v>
      </c>
      <c r="M62">
        <f t="shared" si="1"/>
        <v>0</v>
      </c>
      <c r="N62">
        <v>40</v>
      </c>
      <c r="O62">
        <f t="shared" si="0"/>
        <v>40</v>
      </c>
      <c r="Q62" s="39"/>
      <c r="R62" s="39"/>
    </row>
    <row r="63" spans="1:18">
      <c r="A63" s="172" t="s">
        <v>32</v>
      </c>
      <c r="B63" s="148" t="s">
        <v>166</v>
      </c>
      <c r="C63" s="39">
        <v>2007</v>
      </c>
      <c r="D63" s="21">
        <v>102</v>
      </c>
      <c r="E63" s="21"/>
      <c r="F63" s="39"/>
      <c r="G63" s="39">
        <v>1</v>
      </c>
      <c r="H63" s="148"/>
      <c r="I63" s="233">
        <f t="shared" si="10"/>
        <v>40</v>
      </c>
      <c r="J63" s="234">
        <f t="shared" si="11"/>
        <v>49.2</v>
      </c>
      <c r="L63">
        <v>1</v>
      </c>
      <c r="M63">
        <f t="shared" si="1"/>
        <v>0</v>
      </c>
      <c r="N63">
        <v>40</v>
      </c>
      <c r="O63">
        <f t="shared" si="0"/>
        <v>40</v>
      </c>
      <c r="Q63" s="39"/>
      <c r="R63" s="39"/>
    </row>
    <row r="64" spans="1:18">
      <c r="A64" s="172" t="s">
        <v>32</v>
      </c>
      <c r="B64" s="148" t="s">
        <v>167</v>
      </c>
      <c r="C64" s="39">
        <v>2006</v>
      </c>
      <c r="D64" s="21">
        <v>102</v>
      </c>
      <c r="E64" s="21"/>
      <c r="F64" s="39"/>
      <c r="G64" s="39">
        <v>1</v>
      </c>
      <c r="H64" s="148"/>
      <c r="I64" s="233">
        <f t="shared" si="10"/>
        <v>40</v>
      </c>
      <c r="J64" s="234">
        <f t="shared" si="11"/>
        <v>49.2</v>
      </c>
      <c r="L64">
        <v>1</v>
      </c>
      <c r="M64">
        <f t="shared" si="1"/>
        <v>0</v>
      </c>
      <c r="N64">
        <v>40</v>
      </c>
      <c r="O64">
        <f t="shared" si="0"/>
        <v>40</v>
      </c>
      <c r="Q64" s="39"/>
      <c r="R64" s="39"/>
    </row>
    <row r="65" spans="1:18">
      <c r="A65" s="172" t="s">
        <v>32</v>
      </c>
      <c r="B65" s="148" t="s">
        <v>168</v>
      </c>
      <c r="C65" s="39">
        <v>2012</v>
      </c>
      <c r="D65" s="21">
        <v>102</v>
      </c>
      <c r="E65" s="21"/>
      <c r="F65" s="39"/>
      <c r="G65" s="39">
        <v>1</v>
      </c>
      <c r="H65" s="148"/>
      <c r="I65" s="233">
        <f t="shared" si="10"/>
        <v>40</v>
      </c>
      <c r="J65" s="234">
        <f t="shared" si="11"/>
        <v>49.2</v>
      </c>
      <c r="L65">
        <v>1</v>
      </c>
      <c r="M65">
        <f t="shared" si="1"/>
        <v>0</v>
      </c>
      <c r="N65">
        <v>40</v>
      </c>
      <c r="O65">
        <f t="shared" si="0"/>
        <v>40</v>
      </c>
      <c r="Q65" s="39"/>
      <c r="R65" s="39"/>
    </row>
    <row r="66" spans="1:18">
      <c r="A66" s="172" t="s">
        <v>32</v>
      </c>
      <c r="B66" s="148" t="s">
        <v>169</v>
      </c>
      <c r="C66" s="39">
        <v>2006</v>
      </c>
      <c r="D66" s="21">
        <v>105</v>
      </c>
      <c r="E66" s="21"/>
      <c r="F66" s="39"/>
      <c r="G66" s="39">
        <v>1</v>
      </c>
      <c r="H66" s="148"/>
      <c r="I66" s="233">
        <f t="shared" si="10"/>
        <v>40</v>
      </c>
      <c r="J66" s="234">
        <f t="shared" si="11"/>
        <v>49.2</v>
      </c>
      <c r="L66">
        <v>1</v>
      </c>
      <c r="M66">
        <f t="shared" si="1"/>
        <v>0</v>
      </c>
      <c r="N66">
        <v>40</v>
      </c>
      <c r="O66">
        <f t="shared" si="0"/>
        <v>40</v>
      </c>
      <c r="Q66" s="39"/>
      <c r="R66" s="39"/>
    </row>
    <row r="67" spans="1:18">
      <c r="A67" s="172" t="s">
        <v>32</v>
      </c>
      <c r="B67" s="148" t="s">
        <v>170</v>
      </c>
      <c r="C67" s="39">
        <v>2007</v>
      </c>
      <c r="D67" s="21">
        <v>105</v>
      </c>
      <c r="E67" s="21"/>
      <c r="F67" s="39"/>
      <c r="G67" s="39">
        <v>1</v>
      </c>
      <c r="H67" s="148"/>
      <c r="I67" s="233">
        <f t="shared" si="10"/>
        <v>40</v>
      </c>
      <c r="J67" s="234">
        <f t="shared" si="11"/>
        <v>49.2</v>
      </c>
      <c r="L67">
        <v>1</v>
      </c>
      <c r="M67">
        <f t="shared" si="1"/>
        <v>0</v>
      </c>
      <c r="N67">
        <v>40</v>
      </c>
      <c r="O67">
        <f t="shared" si="0"/>
        <v>40</v>
      </c>
      <c r="Q67" s="39"/>
      <c r="R67" s="39"/>
    </row>
    <row r="68" spans="1:18">
      <c r="A68" s="172" t="s">
        <v>32</v>
      </c>
      <c r="B68" s="148" t="s">
        <v>154</v>
      </c>
      <c r="C68" s="39">
        <v>2006</v>
      </c>
      <c r="D68" s="21">
        <v>107</v>
      </c>
      <c r="E68" s="21"/>
      <c r="F68" s="39"/>
      <c r="G68" s="39">
        <v>1</v>
      </c>
      <c r="H68" s="148"/>
      <c r="I68" s="233">
        <f t="shared" si="10"/>
        <v>40</v>
      </c>
      <c r="J68" s="234">
        <f t="shared" si="11"/>
        <v>49.2</v>
      </c>
      <c r="L68">
        <v>1</v>
      </c>
      <c r="M68">
        <f t="shared" si="1"/>
        <v>0</v>
      </c>
      <c r="N68">
        <v>40</v>
      </c>
      <c r="O68">
        <f t="shared" si="0"/>
        <v>40</v>
      </c>
      <c r="Q68" s="39"/>
      <c r="R68" s="39"/>
    </row>
    <row r="69" spans="1:18">
      <c r="A69" s="172" t="s">
        <v>32</v>
      </c>
      <c r="B69" s="148" t="s">
        <v>171</v>
      </c>
      <c r="C69" s="39">
        <v>2011</v>
      </c>
      <c r="D69" s="21">
        <v>106</v>
      </c>
      <c r="E69" s="21"/>
      <c r="F69" s="39"/>
      <c r="G69" s="39">
        <v>2</v>
      </c>
      <c r="H69" s="148"/>
      <c r="I69" s="233">
        <f t="shared" si="10"/>
        <v>40</v>
      </c>
      <c r="J69" s="234">
        <f t="shared" si="11"/>
        <v>49.2</v>
      </c>
      <c r="L69">
        <v>1</v>
      </c>
      <c r="M69">
        <f t="shared" si="1"/>
        <v>0</v>
      </c>
      <c r="N69">
        <v>40</v>
      </c>
      <c r="O69">
        <f t="shared" ref="O69:O132" si="12">M69+N69</f>
        <v>40</v>
      </c>
      <c r="Q69" s="39"/>
      <c r="R69" s="39"/>
    </row>
    <row r="70" spans="1:18">
      <c r="A70" s="172" t="s">
        <v>32</v>
      </c>
      <c r="B70" s="148" t="s">
        <v>166</v>
      </c>
      <c r="C70" s="39">
        <v>2007</v>
      </c>
      <c r="D70" s="21">
        <v>108</v>
      </c>
      <c r="E70" s="21"/>
      <c r="F70" s="39"/>
      <c r="G70" s="39">
        <v>1</v>
      </c>
      <c r="H70" s="148"/>
      <c r="I70" s="233">
        <f t="shared" si="10"/>
        <v>40</v>
      </c>
      <c r="J70" s="234">
        <f t="shared" si="11"/>
        <v>49.2</v>
      </c>
      <c r="L70">
        <v>1</v>
      </c>
      <c r="M70">
        <f t="shared" ref="M70:M133" si="13">K70*35</f>
        <v>0</v>
      </c>
      <c r="N70">
        <v>40</v>
      </c>
      <c r="O70">
        <f t="shared" si="12"/>
        <v>40</v>
      </c>
      <c r="Q70" s="39"/>
      <c r="R70" s="39"/>
    </row>
    <row r="71" spans="1:18">
      <c r="A71" s="172" t="s">
        <v>32</v>
      </c>
      <c r="B71" s="148" t="s">
        <v>154</v>
      </c>
      <c r="C71" s="39">
        <v>2006</v>
      </c>
      <c r="D71" s="21">
        <v>108</v>
      </c>
      <c r="E71" s="21"/>
      <c r="F71" s="39"/>
      <c r="G71" s="39">
        <v>1</v>
      </c>
      <c r="H71" s="148"/>
      <c r="I71" s="233">
        <f t="shared" si="10"/>
        <v>40</v>
      </c>
      <c r="J71" s="234">
        <f t="shared" si="11"/>
        <v>49.2</v>
      </c>
      <c r="L71">
        <v>1</v>
      </c>
      <c r="M71">
        <f t="shared" si="13"/>
        <v>0</v>
      </c>
      <c r="N71">
        <v>40</v>
      </c>
      <c r="O71">
        <f t="shared" si="12"/>
        <v>40</v>
      </c>
      <c r="Q71" s="39"/>
      <c r="R71" s="39"/>
    </row>
    <row r="72" spans="1:18">
      <c r="A72" s="172" t="s">
        <v>32</v>
      </c>
      <c r="B72" s="148" t="s">
        <v>172</v>
      </c>
      <c r="C72" s="39"/>
      <c r="D72" s="21">
        <v>221</v>
      </c>
      <c r="E72" s="21"/>
      <c r="F72" s="39"/>
      <c r="G72" s="39">
        <v>2</v>
      </c>
      <c r="H72" s="148"/>
      <c r="I72" s="233">
        <f t="shared" si="10"/>
        <v>40</v>
      </c>
      <c r="J72" s="234">
        <f t="shared" si="11"/>
        <v>49.2</v>
      </c>
      <c r="L72">
        <v>1</v>
      </c>
      <c r="M72">
        <f t="shared" si="13"/>
        <v>0</v>
      </c>
      <c r="N72">
        <v>40</v>
      </c>
      <c r="O72">
        <f t="shared" si="12"/>
        <v>40</v>
      </c>
      <c r="Q72" s="39"/>
      <c r="R72" s="39"/>
    </row>
    <row r="73" spans="1:18">
      <c r="A73" s="172" t="s">
        <v>32</v>
      </c>
      <c r="B73" s="148" t="s">
        <v>154</v>
      </c>
      <c r="C73" s="39"/>
      <c r="D73" s="21">
        <v>216</v>
      </c>
      <c r="E73" s="21"/>
      <c r="F73" s="39"/>
      <c r="G73" s="39">
        <v>5</v>
      </c>
      <c r="H73" s="148"/>
      <c r="I73" s="233">
        <f t="shared" si="10"/>
        <v>40</v>
      </c>
      <c r="J73" s="234">
        <f t="shared" si="11"/>
        <v>49.2</v>
      </c>
      <c r="L73">
        <v>1</v>
      </c>
      <c r="M73">
        <f t="shared" si="13"/>
        <v>0</v>
      </c>
      <c r="N73">
        <v>40</v>
      </c>
      <c r="O73">
        <f t="shared" si="12"/>
        <v>40</v>
      </c>
      <c r="Q73" s="39"/>
      <c r="R73" s="39"/>
    </row>
    <row r="74" spans="1:18">
      <c r="A74" s="172" t="s">
        <v>32</v>
      </c>
      <c r="B74" s="148" t="s">
        <v>173</v>
      </c>
      <c r="C74" s="39"/>
      <c r="D74" s="21">
        <v>221</v>
      </c>
      <c r="E74" s="21"/>
      <c r="F74" s="39"/>
      <c r="G74" s="39">
        <v>2</v>
      </c>
      <c r="H74" s="148"/>
      <c r="I74" s="233">
        <f t="shared" si="10"/>
        <v>40</v>
      </c>
      <c r="J74" s="234">
        <f t="shared" si="11"/>
        <v>49.2</v>
      </c>
      <c r="L74">
        <v>1</v>
      </c>
      <c r="M74">
        <f t="shared" si="13"/>
        <v>0</v>
      </c>
      <c r="N74">
        <v>40</v>
      </c>
      <c r="O74">
        <f t="shared" si="12"/>
        <v>40</v>
      </c>
      <c r="Q74" s="39"/>
      <c r="R74" s="39"/>
    </row>
    <row r="75" spans="1:18">
      <c r="A75" s="172" t="s">
        <v>32</v>
      </c>
      <c r="B75" s="148" t="s">
        <v>173</v>
      </c>
      <c r="C75" s="39"/>
      <c r="D75" s="21">
        <v>218</v>
      </c>
      <c r="E75" s="21"/>
      <c r="F75" s="39"/>
      <c r="G75" s="39">
        <v>2</v>
      </c>
      <c r="H75" s="148"/>
      <c r="I75" s="233">
        <f t="shared" si="10"/>
        <v>40</v>
      </c>
      <c r="J75" s="234">
        <f t="shared" si="11"/>
        <v>49.2</v>
      </c>
      <c r="L75">
        <v>1</v>
      </c>
      <c r="M75">
        <f t="shared" si="13"/>
        <v>0</v>
      </c>
      <c r="N75">
        <v>40</v>
      </c>
      <c r="O75">
        <f t="shared" si="12"/>
        <v>40</v>
      </c>
      <c r="Q75" s="39"/>
      <c r="R75" s="39"/>
    </row>
    <row r="76" spans="1:18">
      <c r="A76" s="172" t="s">
        <v>32</v>
      </c>
      <c r="B76" s="148" t="s">
        <v>174</v>
      </c>
      <c r="C76" s="39"/>
      <c r="D76" s="21">
        <v>214</v>
      </c>
      <c r="E76" s="21"/>
      <c r="F76" s="39"/>
      <c r="G76" s="39">
        <v>1</v>
      </c>
      <c r="H76" s="148"/>
      <c r="I76" s="233">
        <f t="shared" si="10"/>
        <v>40</v>
      </c>
      <c r="J76" s="234">
        <f t="shared" si="11"/>
        <v>49.2</v>
      </c>
      <c r="L76">
        <v>1</v>
      </c>
      <c r="M76">
        <f t="shared" si="13"/>
        <v>0</v>
      </c>
      <c r="N76">
        <v>40</v>
      </c>
      <c r="O76">
        <f t="shared" si="12"/>
        <v>40</v>
      </c>
      <c r="Q76" s="39"/>
      <c r="R76" s="39"/>
    </row>
    <row r="77" spans="1:18">
      <c r="A77" s="169" t="s">
        <v>32</v>
      </c>
      <c r="B77" s="15" t="s">
        <v>175</v>
      </c>
      <c r="C77" s="206"/>
      <c r="D77" s="16" t="s">
        <v>176</v>
      </c>
      <c r="E77" s="16"/>
      <c r="F77" s="206"/>
      <c r="G77" s="206">
        <v>3</v>
      </c>
      <c r="H77" s="15"/>
      <c r="I77" s="233">
        <f t="shared" si="10"/>
        <v>40</v>
      </c>
      <c r="J77" s="234">
        <f t="shared" si="11"/>
        <v>49.2</v>
      </c>
      <c r="L77">
        <v>1</v>
      </c>
      <c r="M77">
        <f t="shared" si="13"/>
        <v>0</v>
      </c>
      <c r="N77">
        <v>40</v>
      </c>
      <c r="O77">
        <f t="shared" si="12"/>
        <v>40</v>
      </c>
      <c r="Q77" s="206"/>
      <c r="R77" s="206"/>
    </row>
    <row r="78" spans="1:18">
      <c r="A78" s="169" t="s">
        <v>32</v>
      </c>
      <c r="B78" s="15" t="s">
        <v>175</v>
      </c>
      <c r="C78" s="206"/>
      <c r="D78" s="16" t="s">
        <v>177</v>
      </c>
      <c r="E78" s="16"/>
      <c r="F78" s="206"/>
      <c r="G78" s="206">
        <v>1</v>
      </c>
      <c r="H78" s="15"/>
      <c r="I78" s="233">
        <f t="shared" si="10"/>
        <v>40</v>
      </c>
      <c r="J78" s="234">
        <f t="shared" si="11"/>
        <v>49.2</v>
      </c>
      <c r="L78">
        <v>1</v>
      </c>
      <c r="M78">
        <f t="shared" si="13"/>
        <v>0</v>
      </c>
      <c r="N78">
        <v>40</v>
      </c>
      <c r="O78">
        <f t="shared" si="12"/>
        <v>40</v>
      </c>
      <c r="Q78" s="206"/>
      <c r="R78" s="206"/>
    </row>
    <row r="79" spans="1:18">
      <c r="A79" s="169" t="s">
        <v>32</v>
      </c>
      <c r="B79" s="15" t="s">
        <v>178</v>
      </c>
      <c r="C79" s="206"/>
      <c r="D79" s="16" t="s">
        <v>179</v>
      </c>
      <c r="E79" s="16"/>
      <c r="F79" s="206"/>
      <c r="G79" s="206">
        <v>8</v>
      </c>
      <c r="H79" s="15"/>
      <c r="I79" s="233">
        <f t="shared" si="10"/>
        <v>40</v>
      </c>
      <c r="J79" s="234">
        <f t="shared" si="11"/>
        <v>49.2</v>
      </c>
      <c r="L79">
        <v>1</v>
      </c>
      <c r="M79">
        <f t="shared" si="13"/>
        <v>0</v>
      </c>
      <c r="N79">
        <v>40</v>
      </c>
      <c r="O79">
        <f t="shared" si="12"/>
        <v>40</v>
      </c>
      <c r="Q79" s="206"/>
      <c r="R79" s="206"/>
    </row>
    <row r="80" spans="1:18">
      <c r="A80" s="169" t="s">
        <v>32</v>
      </c>
      <c r="B80" s="148" t="s">
        <v>173</v>
      </c>
      <c r="C80" s="206"/>
      <c r="D80" s="16">
        <v>215</v>
      </c>
      <c r="E80" s="16"/>
      <c r="F80" s="206"/>
      <c r="G80" s="206">
        <v>1</v>
      </c>
      <c r="H80" s="15"/>
      <c r="I80" s="233">
        <f t="shared" si="10"/>
        <v>40</v>
      </c>
      <c r="J80" s="234">
        <f t="shared" si="11"/>
        <v>49.2</v>
      </c>
      <c r="L80">
        <v>1</v>
      </c>
      <c r="M80">
        <f t="shared" si="13"/>
        <v>0</v>
      </c>
      <c r="N80">
        <v>40</v>
      </c>
      <c r="O80">
        <f t="shared" si="12"/>
        <v>40</v>
      </c>
      <c r="Q80" s="206"/>
      <c r="R80" s="206"/>
    </row>
    <row r="81" spans="1:18">
      <c r="A81" s="169" t="s">
        <v>32</v>
      </c>
      <c r="B81" s="148" t="s">
        <v>173</v>
      </c>
      <c r="C81" s="206"/>
      <c r="D81" s="16">
        <v>219</v>
      </c>
      <c r="E81" s="16"/>
      <c r="F81" s="206"/>
      <c r="G81" s="206">
        <v>2</v>
      </c>
      <c r="H81" s="15"/>
      <c r="I81" s="233">
        <f t="shared" si="10"/>
        <v>40</v>
      </c>
      <c r="J81" s="234">
        <f t="shared" si="11"/>
        <v>49.2</v>
      </c>
      <c r="L81">
        <v>1</v>
      </c>
      <c r="M81">
        <f t="shared" si="13"/>
        <v>0</v>
      </c>
      <c r="N81">
        <v>40</v>
      </c>
      <c r="O81">
        <f t="shared" si="12"/>
        <v>40</v>
      </c>
      <c r="Q81" s="206"/>
      <c r="R81" s="206"/>
    </row>
    <row r="82" spans="1:18">
      <c r="A82" s="169" t="s">
        <v>32</v>
      </c>
      <c r="B82" s="148" t="s">
        <v>180</v>
      </c>
      <c r="C82" s="206"/>
      <c r="D82" s="16">
        <v>220</v>
      </c>
      <c r="E82" s="16"/>
      <c r="F82" s="206"/>
      <c r="G82" s="206">
        <v>1</v>
      </c>
      <c r="H82" s="15"/>
      <c r="I82" s="233">
        <f t="shared" si="10"/>
        <v>40</v>
      </c>
      <c r="J82" s="234">
        <f t="shared" si="11"/>
        <v>49.2</v>
      </c>
      <c r="L82">
        <v>1</v>
      </c>
      <c r="M82">
        <f t="shared" si="13"/>
        <v>0</v>
      </c>
      <c r="N82">
        <v>40</v>
      </c>
      <c r="O82">
        <f t="shared" si="12"/>
        <v>40</v>
      </c>
      <c r="Q82" s="206"/>
      <c r="R82" s="206"/>
    </row>
    <row r="83" spans="1:18">
      <c r="A83" s="169" t="s">
        <v>32</v>
      </c>
      <c r="B83" s="15" t="s">
        <v>181</v>
      </c>
      <c r="C83" s="206"/>
      <c r="D83" s="16">
        <v>8</v>
      </c>
      <c r="E83" s="16"/>
      <c r="F83" s="206"/>
      <c r="G83" s="206">
        <v>1</v>
      </c>
      <c r="H83" s="15"/>
      <c r="I83" s="233">
        <f t="shared" si="10"/>
        <v>40</v>
      </c>
      <c r="J83" s="234">
        <f t="shared" si="11"/>
        <v>49.2</v>
      </c>
      <c r="L83">
        <v>1</v>
      </c>
      <c r="M83">
        <f t="shared" si="13"/>
        <v>0</v>
      </c>
      <c r="N83">
        <v>40</v>
      </c>
      <c r="O83">
        <f t="shared" si="12"/>
        <v>40</v>
      </c>
      <c r="Q83" s="206"/>
      <c r="R83" s="206"/>
    </row>
    <row r="84" spans="1:18">
      <c r="A84" s="572" t="s">
        <v>32</v>
      </c>
      <c r="B84" s="158" t="s">
        <v>182</v>
      </c>
      <c r="C84" s="49"/>
      <c r="D84" s="50">
        <v>306</v>
      </c>
      <c r="E84" s="50"/>
      <c r="F84" s="49"/>
      <c r="G84" s="228">
        <v>1</v>
      </c>
      <c r="H84" s="16"/>
      <c r="I84" s="233">
        <f t="shared" si="10"/>
        <v>40</v>
      </c>
      <c r="J84" s="234">
        <f t="shared" si="11"/>
        <v>49.2</v>
      </c>
      <c r="L84">
        <v>1</v>
      </c>
      <c r="M84">
        <f t="shared" si="13"/>
        <v>0</v>
      </c>
      <c r="N84">
        <v>40</v>
      </c>
      <c r="O84">
        <f t="shared" si="12"/>
        <v>40</v>
      </c>
      <c r="Q84" s="228"/>
      <c r="R84" s="228"/>
    </row>
    <row r="85" spans="1:18">
      <c r="A85" s="169" t="s">
        <v>32</v>
      </c>
      <c r="B85" s="15" t="s">
        <v>183</v>
      </c>
      <c r="C85" s="206"/>
      <c r="D85" s="16">
        <v>6</v>
      </c>
      <c r="E85" s="21"/>
      <c r="F85" s="206"/>
      <c r="G85" s="206">
        <v>1</v>
      </c>
      <c r="H85" s="15"/>
      <c r="I85" s="233">
        <f t="shared" si="10"/>
        <v>40</v>
      </c>
      <c r="J85" s="234">
        <f t="shared" si="11"/>
        <v>49.2</v>
      </c>
      <c r="L85">
        <v>1</v>
      </c>
      <c r="M85">
        <f t="shared" si="13"/>
        <v>0</v>
      </c>
      <c r="N85">
        <v>40</v>
      </c>
      <c r="O85">
        <f t="shared" si="12"/>
        <v>40</v>
      </c>
      <c r="Q85" s="206"/>
      <c r="R85" s="206"/>
    </row>
    <row r="86" spans="1:18">
      <c r="A86" s="572" t="s">
        <v>32</v>
      </c>
      <c r="B86" s="193" t="s">
        <v>184</v>
      </c>
      <c r="C86" s="228"/>
      <c r="D86" s="78" t="s">
        <v>185</v>
      </c>
      <c r="E86" s="50"/>
      <c r="F86" s="228"/>
      <c r="G86" s="228">
        <v>2</v>
      </c>
      <c r="H86" s="16"/>
      <c r="I86" s="233">
        <f t="shared" si="10"/>
        <v>40</v>
      </c>
      <c r="J86" s="234">
        <f t="shared" si="11"/>
        <v>49.2</v>
      </c>
      <c r="L86">
        <v>1</v>
      </c>
      <c r="M86">
        <f t="shared" si="13"/>
        <v>0</v>
      </c>
      <c r="N86">
        <v>40</v>
      </c>
      <c r="O86">
        <f t="shared" si="12"/>
        <v>40</v>
      </c>
      <c r="Q86" s="228"/>
      <c r="R86" s="228"/>
    </row>
    <row r="87" spans="1:18">
      <c r="A87" s="169" t="s">
        <v>32</v>
      </c>
      <c r="B87" s="15" t="s">
        <v>186</v>
      </c>
      <c r="C87" s="206"/>
      <c r="D87" s="16">
        <v>5</v>
      </c>
      <c r="E87" s="21"/>
      <c r="F87" s="206"/>
      <c r="G87" s="206">
        <v>2</v>
      </c>
      <c r="H87" s="15"/>
      <c r="I87" s="233">
        <f t="shared" si="10"/>
        <v>40</v>
      </c>
      <c r="J87" s="234">
        <f t="shared" si="11"/>
        <v>49.2</v>
      </c>
      <c r="L87">
        <v>1</v>
      </c>
      <c r="M87">
        <f t="shared" si="13"/>
        <v>0</v>
      </c>
      <c r="N87">
        <v>40</v>
      </c>
      <c r="O87">
        <f t="shared" si="12"/>
        <v>40</v>
      </c>
      <c r="Q87" s="206"/>
      <c r="R87" s="206"/>
    </row>
    <row r="88" spans="1:18">
      <c r="A88" s="169" t="s">
        <v>32</v>
      </c>
      <c r="B88" s="15" t="s">
        <v>187</v>
      </c>
      <c r="C88" s="206"/>
      <c r="D88" s="16">
        <v>11</v>
      </c>
      <c r="E88" s="21"/>
      <c r="F88" s="206"/>
      <c r="G88" s="206">
        <v>1</v>
      </c>
      <c r="H88" s="16"/>
      <c r="I88" s="233">
        <f t="shared" si="10"/>
        <v>40</v>
      </c>
      <c r="J88" s="234">
        <f t="shared" si="11"/>
        <v>49.2</v>
      </c>
      <c r="L88">
        <v>1</v>
      </c>
      <c r="M88">
        <f t="shared" si="13"/>
        <v>0</v>
      </c>
      <c r="N88">
        <v>40</v>
      </c>
      <c r="O88">
        <f t="shared" si="12"/>
        <v>40</v>
      </c>
      <c r="Q88" s="206"/>
      <c r="R88" s="206"/>
    </row>
    <row r="89" spans="1:18">
      <c r="A89" s="169" t="s">
        <v>32</v>
      </c>
      <c r="B89" s="15" t="s">
        <v>187</v>
      </c>
      <c r="C89" s="206"/>
      <c r="D89" s="16">
        <v>11</v>
      </c>
      <c r="E89" s="21"/>
      <c r="F89" s="206"/>
      <c r="G89" s="206">
        <v>1</v>
      </c>
      <c r="H89" s="16"/>
      <c r="I89" s="233">
        <f t="shared" si="10"/>
        <v>40</v>
      </c>
      <c r="J89" s="234">
        <f t="shared" si="11"/>
        <v>49.2</v>
      </c>
      <c r="L89">
        <v>1</v>
      </c>
      <c r="M89">
        <f t="shared" si="13"/>
        <v>0</v>
      </c>
      <c r="N89">
        <v>40</v>
      </c>
      <c r="O89">
        <f t="shared" si="12"/>
        <v>40</v>
      </c>
      <c r="Q89" s="206"/>
      <c r="R89" s="206"/>
    </row>
    <row r="90" spans="1:18">
      <c r="A90" s="172" t="s">
        <v>32</v>
      </c>
      <c r="B90" s="148" t="s">
        <v>188</v>
      </c>
      <c r="C90" s="39"/>
      <c r="D90" s="21">
        <v>307</v>
      </c>
      <c r="E90" s="21"/>
      <c r="F90" s="39"/>
      <c r="G90" s="39">
        <v>3</v>
      </c>
      <c r="H90" s="21"/>
      <c r="I90" s="233">
        <f t="shared" si="10"/>
        <v>40</v>
      </c>
      <c r="J90" s="234">
        <f t="shared" si="11"/>
        <v>49.2</v>
      </c>
      <c r="L90">
        <v>1</v>
      </c>
      <c r="M90">
        <f t="shared" si="13"/>
        <v>0</v>
      </c>
      <c r="N90">
        <v>40</v>
      </c>
      <c r="O90">
        <f t="shared" si="12"/>
        <v>40</v>
      </c>
      <c r="Q90" s="39"/>
      <c r="R90" s="39"/>
    </row>
    <row r="91" spans="1:18">
      <c r="A91" s="172" t="s">
        <v>32</v>
      </c>
      <c r="B91" s="148" t="s">
        <v>189</v>
      </c>
      <c r="C91" s="39"/>
      <c r="D91" s="21">
        <v>307</v>
      </c>
      <c r="E91" s="21"/>
      <c r="F91" s="39"/>
      <c r="G91" s="39">
        <v>1</v>
      </c>
      <c r="H91" s="21"/>
      <c r="I91" s="233">
        <f t="shared" si="10"/>
        <v>40</v>
      </c>
      <c r="J91" s="234">
        <f t="shared" si="11"/>
        <v>49.2</v>
      </c>
      <c r="L91">
        <v>1</v>
      </c>
      <c r="M91">
        <f t="shared" si="13"/>
        <v>0</v>
      </c>
      <c r="N91">
        <v>40</v>
      </c>
      <c r="O91">
        <f t="shared" si="12"/>
        <v>40</v>
      </c>
      <c r="Q91" s="39"/>
      <c r="R91" s="39"/>
    </row>
    <row r="92" spans="1:18">
      <c r="A92" s="172" t="s">
        <v>32</v>
      </c>
      <c r="B92" s="148" t="s">
        <v>190</v>
      </c>
      <c r="C92" s="39"/>
      <c r="D92" s="21">
        <v>307</v>
      </c>
      <c r="E92" s="21"/>
      <c r="F92" s="39"/>
      <c r="G92" s="39">
        <v>1</v>
      </c>
      <c r="H92" s="21"/>
      <c r="I92" s="233">
        <f t="shared" si="10"/>
        <v>40</v>
      </c>
      <c r="J92" s="234">
        <f t="shared" si="11"/>
        <v>49.2</v>
      </c>
      <c r="L92">
        <v>1</v>
      </c>
      <c r="M92">
        <f t="shared" si="13"/>
        <v>0</v>
      </c>
      <c r="N92">
        <v>40</v>
      </c>
      <c r="O92">
        <f t="shared" si="12"/>
        <v>40</v>
      </c>
      <c r="Q92" s="39"/>
      <c r="R92" s="39"/>
    </row>
    <row r="93" spans="1:18">
      <c r="A93" s="172" t="s">
        <v>32</v>
      </c>
      <c r="B93" s="148" t="s">
        <v>191</v>
      </c>
      <c r="C93" s="39"/>
      <c r="D93" s="21">
        <v>307</v>
      </c>
      <c r="E93" s="21"/>
      <c r="F93" s="39"/>
      <c r="G93" s="39">
        <v>1</v>
      </c>
      <c r="H93" s="21"/>
      <c r="I93" s="233">
        <f t="shared" si="10"/>
        <v>40</v>
      </c>
      <c r="J93" s="234">
        <f t="shared" si="11"/>
        <v>49.2</v>
      </c>
      <c r="L93">
        <v>1</v>
      </c>
      <c r="M93">
        <f t="shared" si="13"/>
        <v>0</v>
      </c>
      <c r="N93">
        <v>40</v>
      </c>
      <c r="O93">
        <f t="shared" si="12"/>
        <v>40</v>
      </c>
      <c r="Q93" s="39"/>
      <c r="R93" s="39"/>
    </row>
    <row r="94" spans="1:18" ht="25">
      <c r="A94" s="172" t="s">
        <v>32</v>
      </c>
      <c r="B94" s="148" t="s">
        <v>192</v>
      </c>
      <c r="C94" s="39"/>
      <c r="D94" s="21" t="s">
        <v>193</v>
      </c>
      <c r="E94" s="21"/>
      <c r="F94" s="39"/>
      <c r="G94" s="39">
        <v>5</v>
      </c>
      <c r="H94" s="148"/>
      <c r="I94" s="233">
        <f t="shared" si="10"/>
        <v>160</v>
      </c>
      <c r="J94" s="234">
        <f t="shared" si="11"/>
        <v>196.8</v>
      </c>
      <c r="L94">
        <v>1</v>
      </c>
      <c r="M94">
        <f t="shared" si="13"/>
        <v>0</v>
      </c>
      <c r="N94">
        <f>L94*P94*40</f>
        <v>160</v>
      </c>
      <c r="O94">
        <f t="shared" si="12"/>
        <v>160</v>
      </c>
      <c r="P94">
        <v>4</v>
      </c>
      <c r="Q94" s="39"/>
      <c r="R94" s="39"/>
    </row>
    <row r="95" spans="1:18" ht="25">
      <c r="A95" s="172" t="s">
        <v>32</v>
      </c>
      <c r="B95" s="148" t="s">
        <v>194</v>
      </c>
      <c r="C95" s="39"/>
      <c r="D95" s="21" t="s">
        <v>195</v>
      </c>
      <c r="E95" s="21"/>
      <c r="F95" s="39"/>
      <c r="G95" s="39">
        <v>5</v>
      </c>
      <c r="H95" s="148"/>
      <c r="I95" s="233">
        <f t="shared" si="10"/>
        <v>120</v>
      </c>
      <c r="J95" s="234">
        <f t="shared" si="11"/>
        <v>147.6</v>
      </c>
      <c r="L95">
        <v>1</v>
      </c>
      <c r="M95">
        <f t="shared" si="13"/>
        <v>0</v>
      </c>
      <c r="N95">
        <f t="shared" ref="N95:N102" si="14">L95*P95*40</f>
        <v>120</v>
      </c>
      <c r="O95">
        <f t="shared" si="12"/>
        <v>120</v>
      </c>
      <c r="P95">
        <v>3</v>
      </c>
      <c r="Q95" s="39"/>
      <c r="R95" s="39"/>
    </row>
    <row r="96" spans="1:18" ht="25">
      <c r="A96" s="172" t="s">
        <v>32</v>
      </c>
      <c r="B96" s="148" t="s">
        <v>196</v>
      </c>
      <c r="C96" s="39"/>
      <c r="D96" s="21" t="s">
        <v>197</v>
      </c>
      <c r="E96" s="21"/>
      <c r="F96" s="39"/>
      <c r="G96" s="39">
        <v>5</v>
      </c>
      <c r="H96" s="148"/>
      <c r="I96" s="233">
        <f t="shared" si="10"/>
        <v>160</v>
      </c>
      <c r="J96" s="234">
        <f t="shared" si="11"/>
        <v>196.8</v>
      </c>
      <c r="L96">
        <v>1</v>
      </c>
      <c r="M96">
        <f t="shared" si="13"/>
        <v>0</v>
      </c>
      <c r="N96">
        <f t="shared" si="14"/>
        <v>160</v>
      </c>
      <c r="O96">
        <f t="shared" si="12"/>
        <v>160</v>
      </c>
      <c r="P96">
        <v>4</v>
      </c>
      <c r="Q96" s="39"/>
      <c r="R96" s="39"/>
    </row>
    <row r="97" spans="1:18">
      <c r="A97" s="172" t="s">
        <v>32</v>
      </c>
      <c r="B97" s="148" t="s">
        <v>198</v>
      </c>
      <c r="C97" s="39"/>
      <c r="D97" s="21">
        <v>121</v>
      </c>
      <c r="E97" s="21"/>
      <c r="F97" s="39"/>
      <c r="G97" s="39">
        <v>2</v>
      </c>
      <c r="H97" s="148"/>
      <c r="I97" s="233">
        <f t="shared" si="10"/>
        <v>40</v>
      </c>
      <c r="J97" s="234">
        <f t="shared" si="11"/>
        <v>49.2</v>
      </c>
      <c r="L97">
        <v>1</v>
      </c>
      <c r="M97">
        <f t="shared" si="13"/>
        <v>0</v>
      </c>
      <c r="N97">
        <f t="shared" si="14"/>
        <v>40</v>
      </c>
      <c r="O97">
        <f t="shared" si="12"/>
        <v>40</v>
      </c>
      <c r="P97">
        <v>1</v>
      </c>
      <c r="Q97" s="39"/>
      <c r="R97" s="39"/>
    </row>
    <row r="98" spans="1:18" s="6" customFormat="1" ht="42" customHeight="1">
      <c r="A98" s="573" t="s">
        <v>32</v>
      </c>
      <c r="B98" s="158" t="s">
        <v>199</v>
      </c>
      <c r="C98" s="49"/>
      <c r="D98" s="50" t="s">
        <v>200</v>
      </c>
      <c r="E98" s="50" t="s">
        <v>201</v>
      </c>
      <c r="F98" s="49"/>
      <c r="G98" s="49">
        <v>3</v>
      </c>
      <c r="H98" s="21" t="s">
        <v>202</v>
      </c>
      <c r="I98" s="233">
        <f t="shared" si="10"/>
        <v>40</v>
      </c>
      <c r="J98" s="234">
        <f t="shared" si="11"/>
        <v>49.2</v>
      </c>
      <c r="L98" s="6">
        <v>1</v>
      </c>
      <c r="M98">
        <f t="shared" si="13"/>
        <v>0</v>
      </c>
      <c r="N98">
        <f t="shared" si="14"/>
        <v>40</v>
      </c>
      <c r="O98">
        <f t="shared" si="12"/>
        <v>40</v>
      </c>
      <c r="P98" s="6">
        <v>1</v>
      </c>
      <c r="Q98" s="49"/>
      <c r="R98" s="49"/>
    </row>
    <row r="99" spans="1:18" s="6" customFormat="1" ht="41.25" customHeight="1">
      <c r="A99" s="573" t="s">
        <v>32</v>
      </c>
      <c r="B99" s="158" t="s">
        <v>203</v>
      </c>
      <c r="C99" s="49"/>
      <c r="D99" s="50">
        <v>133</v>
      </c>
      <c r="E99" s="50" t="s">
        <v>201</v>
      </c>
      <c r="F99" s="49"/>
      <c r="G99" s="49">
        <v>7</v>
      </c>
      <c r="H99" s="21" t="s">
        <v>202</v>
      </c>
      <c r="I99" s="233">
        <f t="shared" si="10"/>
        <v>120</v>
      </c>
      <c r="J99" s="234">
        <f t="shared" si="11"/>
        <v>147.6</v>
      </c>
      <c r="L99" s="6">
        <v>1</v>
      </c>
      <c r="M99">
        <f t="shared" si="13"/>
        <v>0</v>
      </c>
      <c r="N99">
        <f t="shared" si="14"/>
        <v>120</v>
      </c>
      <c r="O99">
        <f t="shared" si="12"/>
        <v>120</v>
      </c>
      <c r="P99" s="6">
        <v>3</v>
      </c>
      <c r="Q99" s="49"/>
      <c r="R99" s="49"/>
    </row>
    <row r="100" spans="1:18" s="6" customFormat="1" ht="26.25" customHeight="1">
      <c r="A100" s="172" t="s">
        <v>32</v>
      </c>
      <c r="B100" s="148" t="s">
        <v>204</v>
      </c>
      <c r="C100" s="39"/>
      <c r="D100" s="21">
        <v>313</v>
      </c>
      <c r="E100" s="21" t="s">
        <v>205</v>
      </c>
      <c r="F100" s="39"/>
      <c r="G100" s="39">
        <v>2</v>
      </c>
      <c r="H100" s="21"/>
      <c r="I100" s="574" t="s">
        <v>146</v>
      </c>
      <c r="J100" s="575" t="s">
        <v>147</v>
      </c>
      <c r="M100">
        <f t="shared" si="13"/>
        <v>0</v>
      </c>
      <c r="N100">
        <f>L100*P100*40</f>
        <v>0</v>
      </c>
      <c r="O100">
        <f t="shared" si="12"/>
        <v>0</v>
      </c>
      <c r="Q100" s="589" t="s">
        <v>529</v>
      </c>
      <c r="R100" s="589" t="s">
        <v>529</v>
      </c>
    </row>
    <row r="101" spans="1:18" s="6" customFormat="1" ht="26.25" customHeight="1">
      <c r="A101" s="172" t="s">
        <v>32</v>
      </c>
      <c r="B101" s="148" t="s">
        <v>206</v>
      </c>
      <c r="C101" s="39"/>
      <c r="D101" s="21" t="s">
        <v>207</v>
      </c>
      <c r="E101" s="21" t="s">
        <v>208</v>
      </c>
      <c r="F101" s="39"/>
      <c r="G101" s="39">
        <v>2</v>
      </c>
      <c r="H101" s="148"/>
      <c r="I101" s="574" t="s">
        <v>146</v>
      </c>
      <c r="J101" s="575" t="s">
        <v>147</v>
      </c>
      <c r="M101">
        <f t="shared" si="13"/>
        <v>0</v>
      </c>
      <c r="N101">
        <f t="shared" si="14"/>
        <v>0</v>
      </c>
      <c r="O101">
        <f t="shared" si="12"/>
        <v>0</v>
      </c>
      <c r="Q101" s="589" t="s">
        <v>529</v>
      </c>
      <c r="R101" s="589" t="s">
        <v>529</v>
      </c>
    </row>
    <row r="102" spans="1:18" s="6" customFormat="1" ht="26.25" customHeight="1" thickBot="1">
      <c r="A102" s="557" t="s">
        <v>32</v>
      </c>
      <c r="B102" s="576" t="s">
        <v>209</v>
      </c>
      <c r="C102" s="62"/>
      <c r="D102" s="64">
        <v>159</v>
      </c>
      <c r="E102" s="64"/>
      <c r="F102" s="62"/>
      <c r="G102" s="62">
        <v>4</v>
      </c>
      <c r="H102" s="63"/>
      <c r="I102" s="233">
        <f t="shared" ref="I102" si="15">O102</f>
        <v>120</v>
      </c>
      <c r="J102" s="234">
        <f t="shared" ref="J102" si="16">I102*1.23</f>
        <v>147.6</v>
      </c>
      <c r="L102" s="6">
        <v>1</v>
      </c>
      <c r="M102">
        <f t="shared" si="13"/>
        <v>0</v>
      </c>
      <c r="N102">
        <f t="shared" si="14"/>
        <v>120</v>
      </c>
      <c r="O102">
        <f t="shared" si="12"/>
        <v>120</v>
      </c>
      <c r="P102" s="6">
        <v>3</v>
      </c>
      <c r="Q102" s="62"/>
      <c r="R102" s="62"/>
    </row>
    <row r="103" spans="1:18" ht="16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1:18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13"/>
        <v>280</v>
      </c>
      <c r="N104">
        <f>L104*G104*40</f>
        <v>160</v>
      </c>
      <c r="O104">
        <f t="shared" si="12"/>
        <v>440</v>
      </c>
      <c r="Q104" s="45"/>
      <c r="R104" s="45"/>
    </row>
    <row r="105" spans="1:18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17">O105</f>
        <v>440</v>
      </c>
      <c r="J105" s="234">
        <f t="shared" ref="J105:J115" si="18">I105*1.23</f>
        <v>541.20000000000005</v>
      </c>
      <c r="K105">
        <v>8</v>
      </c>
      <c r="L105">
        <v>4</v>
      </c>
      <c r="M105">
        <f t="shared" si="13"/>
        <v>280</v>
      </c>
      <c r="N105">
        <f t="shared" ref="N105:N149" si="19">L105*G105*40</f>
        <v>160</v>
      </c>
      <c r="O105">
        <f t="shared" si="12"/>
        <v>440</v>
      </c>
      <c r="Q105" s="39"/>
      <c r="R105" s="39"/>
    </row>
    <row r="106" spans="1:18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17"/>
        <v>300</v>
      </c>
      <c r="J106" s="234">
        <f t="shared" si="18"/>
        <v>369</v>
      </c>
      <c r="K106">
        <v>4</v>
      </c>
      <c r="L106">
        <v>4</v>
      </c>
      <c r="M106">
        <f t="shared" si="13"/>
        <v>140</v>
      </c>
      <c r="N106">
        <f t="shared" si="19"/>
        <v>160</v>
      </c>
      <c r="O106">
        <f t="shared" si="12"/>
        <v>300</v>
      </c>
      <c r="Q106" s="39"/>
      <c r="R106" s="39"/>
    </row>
    <row r="107" spans="1:18" ht="2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17"/>
        <v>300</v>
      </c>
      <c r="J107" s="234">
        <f t="shared" si="18"/>
        <v>369</v>
      </c>
      <c r="K107">
        <v>4</v>
      </c>
      <c r="L107">
        <v>4</v>
      </c>
      <c r="M107">
        <f t="shared" si="13"/>
        <v>140</v>
      </c>
      <c r="N107">
        <f t="shared" si="19"/>
        <v>160</v>
      </c>
      <c r="O107">
        <f t="shared" si="12"/>
        <v>300</v>
      </c>
      <c r="Q107" s="39"/>
      <c r="R107" s="39"/>
    </row>
    <row r="108" spans="1:18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17"/>
        <v>300</v>
      </c>
      <c r="J108" s="234">
        <f t="shared" si="18"/>
        <v>369</v>
      </c>
      <c r="K108">
        <v>4</v>
      </c>
      <c r="L108">
        <v>4</v>
      </c>
      <c r="M108">
        <f t="shared" si="13"/>
        <v>140</v>
      </c>
      <c r="N108">
        <f t="shared" si="19"/>
        <v>160</v>
      </c>
      <c r="O108">
        <f t="shared" si="12"/>
        <v>300</v>
      </c>
      <c r="Q108" s="206"/>
      <c r="R108" s="206"/>
    </row>
    <row r="109" spans="1:18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17"/>
        <v>300</v>
      </c>
      <c r="J109" s="234">
        <f t="shared" si="18"/>
        <v>369</v>
      </c>
      <c r="K109">
        <v>4</v>
      </c>
      <c r="L109">
        <v>4</v>
      </c>
      <c r="M109">
        <f t="shared" si="13"/>
        <v>140</v>
      </c>
      <c r="N109">
        <f t="shared" si="19"/>
        <v>160</v>
      </c>
      <c r="O109">
        <f t="shared" si="12"/>
        <v>300</v>
      </c>
      <c r="Q109" s="206"/>
      <c r="R109" s="206"/>
    </row>
    <row r="110" spans="1:18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13"/>
        <v>0</v>
      </c>
      <c r="N110">
        <f t="shared" si="19"/>
        <v>0</v>
      </c>
      <c r="Q110" s="10"/>
      <c r="R110" s="10"/>
    </row>
    <row r="111" spans="1:18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17"/>
        <v>300</v>
      </c>
      <c r="J111" s="234">
        <f t="shared" si="18"/>
        <v>369</v>
      </c>
      <c r="K111">
        <v>4</v>
      </c>
      <c r="L111">
        <v>4</v>
      </c>
      <c r="M111">
        <f t="shared" si="13"/>
        <v>140</v>
      </c>
      <c r="N111">
        <f t="shared" si="19"/>
        <v>160</v>
      </c>
      <c r="O111">
        <f t="shared" si="12"/>
        <v>300</v>
      </c>
      <c r="Q111" s="206"/>
      <c r="R111" s="206"/>
    </row>
    <row r="112" spans="1:18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13"/>
        <v>0</v>
      </c>
      <c r="N112">
        <f t="shared" si="19"/>
        <v>0</v>
      </c>
      <c r="O112">
        <f t="shared" si="12"/>
        <v>0</v>
      </c>
      <c r="Q112" s="19"/>
      <c r="R112" s="19"/>
    </row>
    <row r="113" spans="1:18" ht="2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17"/>
        <v>440</v>
      </c>
      <c r="J113" s="234">
        <f t="shared" si="18"/>
        <v>541.20000000000005</v>
      </c>
      <c r="K113">
        <v>8</v>
      </c>
      <c r="L113">
        <v>4</v>
      </c>
      <c r="M113">
        <f t="shared" si="13"/>
        <v>280</v>
      </c>
      <c r="N113">
        <f t="shared" si="19"/>
        <v>160</v>
      </c>
      <c r="O113">
        <f t="shared" si="12"/>
        <v>440</v>
      </c>
      <c r="Q113" s="10"/>
      <c r="R113" s="10"/>
    </row>
    <row r="114" spans="1:18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17"/>
        <v>720</v>
      </c>
      <c r="J114" s="234">
        <f t="shared" si="18"/>
        <v>885.6</v>
      </c>
      <c r="K114">
        <v>16</v>
      </c>
      <c r="L114">
        <v>4</v>
      </c>
      <c r="M114">
        <f t="shared" si="13"/>
        <v>560</v>
      </c>
      <c r="N114">
        <f t="shared" si="19"/>
        <v>160</v>
      </c>
      <c r="O114">
        <f t="shared" si="12"/>
        <v>720</v>
      </c>
      <c r="Q114" s="39"/>
      <c r="R114" s="39"/>
    </row>
    <row r="115" spans="1:18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17"/>
        <v>440</v>
      </c>
      <c r="J115" s="234">
        <f t="shared" si="18"/>
        <v>541.20000000000005</v>
      </c>
      <c r="K115">
        <v>8</v>
      </c>
      <c r="L115">
        <v>4</v>
      </c>
      <c r="M115">
        <f t="shared" si="13"/>
        <v>280</v>
      </c>
      <c r="N115">
        <f t="shared" si="19"/>
        <v>160</v>
      </c>
      <c r="O115">
        <f t="shared" si="12"/>
        <v>440</v>
      </c>
      <c r="Q115" s="58"/>
      <c r="R115" s="58"/>
    </row>
    <row r="116" spans="1:18" ht="13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13"/>
        <v>0</v>
      </c>
      <c r="N116">
        <f t="shared" si="19"/>
        <v>0</v>
      </c>
      <c r="O116">
        <f t="shared" si="12"/>
        <v>0</v>
      </c>
      <c r="Q116" s="19"/>
      <c r="R116" s="19"/>
    </row>
    <row r="117" spans="1:18">
      <c r="A117" s="40" t="s">
        <v>211</v>
      </c>
      <c r="B117" s="148" t="s">
        <v>243</v>
      </c>
      <c r="C117" s="61"/>
      <c r="D117" s="21">
        <v>309</v>
      </c>
      <c r="E117" s="21"/>
      <c r="F117" s="39"/>
      <c r="G117" s="39">
        <v>1</v>
      </c>
      <c r="H117" s="148"/>
      <c r="I117" s="233">
        <f t="shared" ref="I117:I150" si="20">O117</f>
        <v>40</v>
      </c>
      <c r="J117" s="234">
        <f t="shared" ref="J117:J150" si="21">I117*1.23</f>
        <v>49.2</v>
      </c>
      <c r="L117">
        <v>1</v>
      </c>
      <c r="M117">
        <f t="shared" si="13"/>
        <v>0</v>
      </c>
      <c r="N117">
        <f t="shared" si="19"/>
        <v>40</v>
      </c>
      <c r="O117">
        <f t="shared" si="12"/>
        <v>40</v>
      </c>
      <c r="Q117" s="39"/>
      <c r="R117" s="39"/>
    </row>
    <row r="118" spans="1:18">
      <c r="A118" s="39" t="s">
        <v>211</v>
      </c>
      <c r="B118" s="13" t="s">
        <v>244</v>
      </c>
      <c r="C118" s="39"/>
      <c r="D118" s="21">
        <v>306</v>
      </c>
      <c r="E118" s="21"/>
      <c r="F118" s="39"/>
      <c r="G118" s="39">
        <v>1</v>
      </c>
      <c r="H118" s="148"/>
      <c r="I118" s="233">
        <f t="shared" si="20"/>
        <v>40</v>
      </c>
      <c r="J118" s="234">
        <f t="shared" si="21"/>
        <v>49.2</v>
      </c>
      <c r="L118">
        <v>1</v>
      </c>
      <c r="M118">
        <f t="shared" si="13"/>
        <v>0</v>
      </c>
      <c r="N118">
        <f t="shared" si="19"/>
        <v>40</v>
      </c>
      <c r="O118">
        <f t="shared" si="12"/>
        <v>40</v>
      </c>
      <c r="Q118" s="39"/>
      <c r="R118" s="39"/>
    </row>
    <row r="119" spans="1:18">
      <c r="A119" s="39" t="s">
        <v>211</v>
      </c>
      <c r="B119" s="148" t="s">
        <v>243</v>
      </c>
      <c r="C119" s="39"/>
      <c r="D119" s="21">
        <v>305</v>
      </c>
      <c r="E119" s="21"/>
      <c r="F119" s="39"/>
      <c r="G119" s="39">
        <v>1</v>
      </c>
      <c r="H119" s="148"/>
      <c r="I119" s="233">
        <f t="shared" si="20"/>
        <v>40</v>
      </c>
      <c r="J119" s="234">
        <f t="shared" si="21"/>
        <v>49.2</v>
      </c>
      <c r="L119">
        <v>1</v>
      </c>
      <c r="M119">
        <f t="shared" si="13"/>
        <v>0</v>
      </c>
      <c r="N119">
        <f t="shared" si="19"/>
        <v>40</v>
      </c>
      <c r="O119">
        <f t="shared" si="12"/>
        <v>40</v>
      </c>
      <c r="Q119" s="39"/>
      <c r="R119" s="39"/>
    </row>
    <row r="120" spans="1:18">
      <c r="A120" s="39" t="s">
        <v>211</v>
      </c>
      <c r="B120" s="148" t="s">
        <v>243</v>
      </c>
      <c r="C120" s="39"/>
      <c r="D120" s="21">
        <v>304</v>
      </c>
      <c r="E120" s="21"/>
      <c r="F120" s="39"/>
      <c r="G120" s="39">
        <v>1</v>
      </c>
      <c r="H120" s="148"/>
      <c r="I120" s="233">
        <f t="shared" si="20"/>
        <v>40</v>
      </c>
      <c r="J120" s="234">
        <f t="shared" si="21"/>
        <v>49.2</v>
      </c>
      <c r="L120">
        <v>1</v>
      </c>
      <c r="M120">
        <f t="shared" si="13"/>
        <v>0</v>
      </c>
      <c r="N120">
        <f t="shared" si="19"/>
        <v>40</v>
      </c>
      <c r="O120">
        <f t="shared" si="12"/>
        <v>40</v>
      </c>
      <c r="Q120" s="39"/>
      <c r="R120" s="39"/>
    </row>
    <row r="121" spans="1:18">
      <c r="A121" s="39" t="s">
        <v>211</v>
      </c>
      <c r="B121" s="148" t="s">
        <v>245</v>
      </c>
      <c r="C121" s="39"/>
      <c r="D121" s="21">
        <v>310</v>
      </c>
      <c r="E121" s="21"/>
      <c r="F121" s="39"/>
      <c r="G121" s="39">
        <v>1</v>
      </c>
      <c r="H121" s="148"/>
      <c r="I121" s="233">
        <f t="shared" si="20"/>
        <v>40</v>
      </c>
      <c r="J121" s="234">
        <f t="shared" si="21"/>
        <v>49.2</v>
      </c>
      <c r="L121">
        <v>1</v>
      </c>
      <c r="M121">
        <f t="shared" si="13"/>
        <v>0</v>
      </c>
      <c r="N121">
        <f t="shared" si="19"/>
        <v>40</v>
      </c>
      <c r="O121">
        <f t="shared" si="12"/>
        <v>40</v>
      </c>
      <c r="Q121" s="39"/>
      <c r="R121" s="39"/>
    </row>
    <row r="122" spans="1:18">
      <c r="A122" s="39" t="s">
        <v>211</v>
      </c>
      <c r="B122" s="148" t="s">
        <v>246</v>
      </c>
      <c r="C122" s="39"/>
      <c r="D122" s="21">
        <v>311</v>
      </c>
      <c r="E122" s="21"/>
      <c r="F122" s="39"/>
      <c r="G122" s="39">
        <v>1</v>
      </c>
      <c r="H122" s="148"/>
      <c r="I122" s="233">
        <f t="shared" si="20"/>
        <v>40</v>
      </c>
      <c r="J122" s="234">
        <f t="shared" si="21"/>
        <v>49.2</v>
      </c>
      <c r="L122">
        <v>1</v>
      </c>
      <c r="M122">
        <f t="shared" si="13"/>
        <v>0</v>
      </c>
      <c r="N122">
        <f t="shared" si="19"/>
        <v>40</v>
      </c>
      <c r="O122">
        <f t="shared" si="12"/>
        <v>40</v>
      </c>
      <c r="Q122" s="39"/>
      <c r="R122" s="39"/>
    </row>
    <row r="123" spans="1:18">
      <c r="A123" s="39" t="s">
        <v>211</v>
      </c>
      <c r="B123" s="148" t="s">
        <v>246</v>
      </c>
      <c r="C123" s="39"/>
      <c r="D123" s="21">
        <v>301</v>
      </c>
      <c r="E123" s="21"/>
      <c r="F123" s="39"/>
      <c r="G123" s="39">
        <v>1</v>
      </c>
      <c r="H123" s="148"/>
      <c r="I123" s="233">
        <f t="shared" si="20"/>
        <v>40</v>
      </c>
      <c r="J123" s="234">
        <f t="shared" si="21"/>
        <v>49.2</v>
      </c>
      <c r="L123">
        <v>1</v>
      </c>
      <c r="M123">
        <f t="shared" si="13"/>
        <v>0</v>
      </c>
      <c r="N123">
        <f t="shared" si="19"/>
        <v>40</v>
      </c>
      <c r="O123">
        <f t="shared" si="12"/>
        <v>40</v>
      </c>
      <c r="Q123" s="39"/>
      <c r="R123" s="39"/>
    </row>
    <row r="124" spans="1:18">
      <c r="A124" s="39" t="s">
        <v>211</v>
      </c>
      <c r="B124" s="148" t="s">
        <v>246</v>
      </c>
      <c r="C124" s="39"/>
      <c r="D124" s="21">
        <v>312</v>
      </c>
      <c r="E124" s="21"/>
      <c r="F124" s="39"/>
      <c r="G124" s="39">
        <v>1</v>
      </c>
      <c r="H124" s="148"/>
      <c r="I124" s="233">
        <f t="shared" si="20"/>
        <v>40</v>
      </c>
      <c r="J124" s="234">
        <f t="shared" si="21"/>
        <v>49.2</v>
      </c>
      <c r="L124">
        <v>1</v>
      </c>
      <c r="M124">
        <f t="shared" si="13"/>
        <v>0</v>
      </c>
      <c r="N124">
        <f t="shared" si="19"/>
        <v>40</v>
      </c>
      <c r="O124">
        <f t="shared" si="12"/>
        <v>40</v>
      </c>
      <c r="Q124" s="39"/>
      <c r="R124" s="39"/>
    </row>
    <row r="125" spans="1:18">
      <c r="A125" s="39" t="s">
        <v>211</v>
      </c>
      <c r="B125" s="148" t="s">
        <v>246</v>
      </c>
      <c r="C125" s="39"/>
      <c r="D125" s="21">
        <v>303</v>
      </c>
      <c r="E125" s="21"/>
      <c r="F125" s="39"/>
      <c r="G125" s="39">
        <v>1</v>
      </c>
      <c r="H125" s="148"/>
      <c r="I125" s="233">
        <f t="shared" si="20"/>
        <v>40</v>
      </c>
      <c r="J125" s="234">
        <f t="shared" si="21"/>
        <v>49.2</v>
      </c>
      <c r="L125">
        <v>1</v>
      </c>
      <c r="M125">
        <f t="shared" si="13"/>
        <v>0</v>
      </c>
      <c r="N125">
        <f t="shared" si="19"/>
        <v>40</v>
      </c>
      <c r="O125">
        <f t="shared" si="12"/>
        <v>40</v>
      </c>
      <c r="Q125" s="39"/>
      <c r="R125" s="39"/>
    </row>
    <row r="126" spans="1:18">
      <c r="A126" s="39" t="s">
        <v>211</v>
      </c>
      <c r="B126" s="148" t="s">
        <v>246</v>
      </c>
      <c r="C126" s="39"/>
      <c r="D126" s="21">
        <v>302</v>
      </c>
      <c r="E126" s="21"/>
      <c r="F126" s="39"/>
      <c r="G126" s="39">
        <v>1</v>
      </c>
      <c r="H126" s="148"/>
      <c r="I126" s="233">
        <f t="shared" si="20"/>
        <v>40</v>
      </c>
      <c r="J126" s="234">
        <f t="shared" si="21"/>
        <v>49.2</v>
      </c>
      <c r="L126">
        <v>1</v>
      </c>
      <c r="M126">
        <f t="shared" si="13"/>
        <v>0</v>
      </c>
      <c r="N126">
        <f t="shared" si="19"/>
        <v>40</v>
      </c>
      <c r="O126">
        <f t="shared" si="12"/>
        <v>40</v>
      </c>
      <c r="Q126" s="39"/>
      <c r="R126" s="39"/>
    </row>
    <row r="127" spans="1:18">
      <c r="A127" s="39" t="s">
        <v>211</v>
      </c>
      <c r="B127" s="148" t="s">
        <v>247</v>
      </c>
      <c r="C127" s="39"/>
      <c r="D127" s="21">
        <v>122</v>
      </c>
      <c r="E127" s="21"/>
      <c r="F127" s="39"/>
      <c r="G127" s="39">
        <v>1</v>
      </c>
      <c r="H127" s="148"/>
      <c r="I127" s="233">
        <f t="shared" si="20"/>
        <v>40</v>
      </c>
      <c r="J127" s="234">
        <f t="shared" si="21"/>
        <v>49.2</v>
      </c>
      <c r="L127">
        <v>1</v>
      </c>
      <c r="M127">
        <f t="shared" si="13"/>
        <v>0</v>
      </c>
      <c r="N127">
        <f t="shared" si="19"/>
        <v>40</v>
      </c>
      <c r="O127">
        <f t="shared" si="12"/>
        <v>40</v>
      </c>
      <c r="Q127" s="39"/>
      <c r="R127" s="39"/>
    </row>
    <row r="128" spans="1:18">
      <c r="A128" s="39" t="s">
        <v>211</v>
      </c>
      <c r="B128" s="148" t="s">
        <v>248</v>
      </c>
      <c r="C128" s="39"/>
      <c r="D128" s="21" t="s">
        <v>249</v>
      </c>
      <c r="E128" s="21"/>
      <c r="F128" s="39"/>
      <c r="G128" s="39">
        <v>4</v>
      </c>
      <c r="H128" s="148"/>
      <c r="I128" s="233">
        <f t="shared" si="20"/>
        <v>160</v>
      </c>
      <c r="J128" s="234">
        <f t="shared" si="21"/>
        <v>196.8</v>
      </c>
      <c r="L128">
        <v>1</v>
      </c>
      <c r="M128">
        <f t="shared" si="13"/>
        <v>0</v>
      </c>
      <c r="N128">
        <f t="shared" si="19"/>
        <v>160</v>
      </c>
      <c r="O128">
        <f t="shared" si="12"/>
        <v>160</v>
      </c>
      <c r="Q128" s="39"/>
      <c r="R128" s="39"/>
    </row>
    <row r="129" spans="1:18" ht="13" thickBot="1">
      <c r="A129" s="62" t="s">
        <v>211</v>
      </c>
      <c r="B129" s="63" t="s">
        <v>250</v>
      </c>
      <c r="C129" s="62"/>
      <c r="D129" s="64" t="s">
        <v>251</v>
      </c>
      <c r="E129" s="64"/>
      <c r="F129" s="62"/>
      <c r="G129" s="62">
        <v>6</v>
      </c>
      <c r="H129" s="63"/>
      <c r="I129" s="233">
        <f t="shared" si="20"/>
        <v>240</v>
      </c>
      <c r="J129" s="234">
        <f t="shared" si="21"/>
        <v>295.2</v>
      </c>
      <c r="L129">
        <v>1</v>
      </c>
      <c r="M129">
        <f t="shared" si="13"/>
        <v>0</v>
      </c>
      <c r="N129">
        <f t="shared" si="19"/>
        <v>240</v>
      </c>
      <c r="O129">
        <f t="shared" si="12"/>
        <v>240</v>
      </c>
      <c r="Q129" s="62"/>
      <c r="R129" s="62"/>
    </row>
    <row r="130" spans="1:18">
      <c r="A130" s="39" t="s">
        <v>211</v>
      </c>
      <c r="B130" s="148" t="s">
        <v>252</v>
      </c>
      <c r="C130" s="39"/>
      <c r="D130" s="567" t="s">
        <v>253</v>
      </c>
      <c r="E130" s="21"/>
      <c r="F130" s="39"/>
      <c r="G130" s="39">
        <v>1</v>
      </c>
      <c r="H130" s="148"/>
      <c r="I130" s="233">
        <f t="shared" si="20"/>
        <v>40</v>
      </c>
      <c r="J130" s="234">
        <f t="shared" si="21"/>
        <v>49.2</v>
      </c>
      <c r="L130">
        <v>1</v>
      </c>
      <c r="M130">
        <f t="shared" si="13"/>
        <v>0</v>
      </c>
      <c r="N130">
        <f t="shared" si="19"/>
        <v>40</v>
      </c>
      <c r="O130">
        <f t="shared" si="12"/>
        <v>40</v>
      </c>
      <c r="Q130" s="39"/>
      <c r="R130" s="39"/>
    </row>
    <row r="131" spans="1:18">
      <c r="A131" s="39" t="s">
        <v>211</v>
      </c>
      <c r="B131" s="148" t="s">
        <v>252</v>
      </c>
      <c r="C131" s="39"/>
      <c r="D131" s="21" t="s">
        <v>254</v>
      </c>
      <c r="E131" s="21"/>
      <c r="F131" s="39"/>
      <c r="G131" s="39">
        <v>1</v>
      </c>
      <c r="H131" s="148"/>
      <c r="I131" s="233">
        <f t="shared" si="20"/>
        <v>40</v>
      </c>
      <c r="J131" s="234">
        <f t="shared" si="21"/>
        <v>49.2</v>
      </c>
      <c r="L131">
        <v>1</v>
      </c>
      <c r="M131">
        <f t="shared" si="13"/>
        <v>0</v>
      </c>
      <c r="N131">
        <f t="shared" si="19"/>
        <v>40</v>
      </c>
      <c r="O131">
        <f t="shared" si="12"/>
        <v>40</v>
      </c>
      <c r="Q131" s="39"/>
      <c r="R131" s="39"/>
    </row>
    <row r="132" spans="1:18">
      <c r="A132" s="39" t="s">
        <v>211</v>
      </c>
      <c r="B132" s="148" t="s">
        <v>252</v>
      </c>
      <c r="C132" s="39"/>
      <c r="D132" s="21" t="s">
        <v>255</v>
      </c>
      <c r="E132" s="21"/>
      <c r="F132" s="39"/>
      <c r="G132" s="39">
        <v>1</v>
      </c>
      <c r="H132" s="148"/>
      <c r="I132" s="233">
        <f t="shared" si="20"/>
        <v>40</v>
      </c>
      <c r="J132" s="234">
        <f t="shared" si="21"/>
        <v>49.2</v>
      </c>
      <c r="L132">
        <v>1</v>
      </c>
      <c r="M132">
        <f t="shared" si="13"/>
        <v>0</v>
      </c>
      <c r="N132">
        <f t="shared" si="19"/>
        <v>40</v>
      </c>
      <c r="O132">
        <f t="shared" si="12"/>
        <v>40</v>
      </c>
      <c r="Q132" s="39"/>
      <c r="R132" s="39"/>
    </row>
    <row r="133" spans="1:18">
      <c r="A133" s="39" t="s">
        <v>211</v>
      </c>
      <c r="B133" s="148" t="s">
        <v>252</v>
      </c>
      <c r="C133" s="39"/>
      <c r="D133" s="21" t="s">
        <v>256</v>
      </c>
      <c r="E133" s="21"/>
      <c r="F133" s="39"/>
      <c r="G133" s="39">
        <v>1</v>
      </c>
      <c r="H133" s="148"/>
      <c r="I133" s="233">
        <f t="shared" si="20"/>
        <v>40</v>
      </c>
      <c r="J133" s="234">
        <f t="shared" si="21"/>
        <v>49.2</v>
      </c>
      <c r="L133">
        <v>1</v>
      </c>
      <c r="M133">
        <f t="shared" si="13"/>
        <v>0</v>
      </c>
      <c r="N133">
        <f t="shared" si="19"/>
        <v>40</v>
      </c>
      <c r="O133">
        <f t="shared" ref="O133:O196" si="22">M133+N133</f>
        <v>40</v>
      </c>
      <c r="Q133" s="39"/>
      <c r="R133" s="39"/>
    </row>
    <row r="134" spans="1:18">
      <c r="A134" s="39" t="s">
        <v>211</v>
      </c>
      <c r="B134" s="148" t="s">
        <v>252</v>
      </c>
      <c r="C134" s="39"/>
      <c r="D134" s="21" t="s">
        <v>257</v>
      </c>
      <c r="E134" s="21"/>
      <c r="F134" s="39"/>
      <c r="G134" s="39">
        <v>1</v>
      </c>
      <c r="H134" s="148"/>
      <c r="I134" s="233">
        <f t="shared" si="20"/>
        <v>40</v>
      </c>
      <c r="J134" s="234">
        <f t="shared" si="21"/>
        <v>49.2</v>
      </c>
      <c r="L134">
        <v>1</v>
      </c>
      <c r="M134">
        <f t="shared" ref="M134:M197" si="23">K134*35</f>
        <v>0</v>
      </c>
      <c r="N134">
        <f t="shared" si="19"/>
        <v>40</v>
      </c>
      <c r="O134">
        <f t="shared" si="22"/>
        <v>40</v>
      </c>
      <c r="Q134" s="39"/>
      <c r="R134" s="39"/>
    </row>
    <row r="135" spans="1:18">
      <c r="A135" s="39" t="s">
        <v>211</v>
      </c>
      <c r="B135" s="148" t="s">
        <v>252</v>
      </c>
      <c r="C135" s="39"/>
      <c r="D135" s="21" t="s">
        <v>258</v>
      </c>
      <c r="E135" s="21"/>
      <c r="F135" s="39"/>
      <c r="G135" s="39">
        <v>1</v>
      </c>
      <c r="H135" s="148"/>
      <c r="I135" s="233">
        <f t="shared" si="20"/>
        <v>40</v>
      </c>
      <c r="J135" s="234">
        <f t="shared" si="21"/>
        <v>49.2</v>
      </c>
      <c r="L135">
        <v>1</v>
      </c>
      <c r="M135">
        <f t="shared" si="23"/>
        <v>0</v>
      </c>
      <c r="N135">
        <f t="shared" si="19"/>
        <v>40</v>
      </c>
      <c r="O135">
        <f t="shared" si="22"/>
        <v>40</v>
      </c>
      <c r="Q135" s="39"/>
      <c r="R135" s="39"/>
    </row>
    <row r="136" spans="1:18">
      <c r="A136" s="39" t="s">
        <v>211</v>
      </c>
      <c r="B136" s="148" t="s">
        <v>252</v>
      </c>
      <c r="C136" s="39"/>
      <c r="D136" s="21" t="s">
        <v>259</v>
      </c>
      <c r="E136" s="21"/>
      <c r="F136" s="39"/>
      <c r="G136" s="39">
        <v>1</v>
      </c>
      <c r="H136" s="148"/>
      <c r="I136" s="233">
        <f t="shared" si="20"/>
        <v>40</v>
      </c>
      <c r="J136" s="234">
        <f t="shared" si="21"/>
        <v>49.2</v>
      </c>
      <c r="L136">
        <v>1</v>
      </c>
      <c r="M136">
        <f t="shared" si="23"/>
        <v>0</v>
      </c>
      <c r="N136">
        <f t="shared" si="19"/>
        <v>40</v>
      </c>
      <c r="O136">
        <f t="shared" si="22"/>
        <v>40</v>
      </c>
      <c r="Q136" s="39"/>
      <c r="R136" s="39"/>
    </row>
    <row r="137" spans="1:18">
      <c r="A137" s="39" t="s">
        <v>211</v>
      </c>
      <c r="B137" s="148" t="s">
        <v>260</v>
      </c>
      <c r="C137" s="39"/>
      <c r="D137" s="21" t="s">
        <v>261</v>
      </c>
      <c r="E137" s="21"/>
      <c r="F137" s="39"/>
      <c r="G137" s="39">
        <v>1</v>
      </c>
      <c r="H137" s="148"/>
      <c r="I137" s="233">
        <f t="shared" si="20"/>
        <v>40</v>
      </c>
      <c r="J137" s="234">
        <f t="shared" si="21"/>
        <v>49.2</v>
      </c>
      <c r="L137">
        <v>1</v>
      </c>
      <c r="M137">
        <f t="shared" si="23"/>
        <v>0</v>
      </c>
      <c r="N137">
        <f t="shared" si="19"/>
        <v>40</v>
      </c>
      <c r="O137">
        <f t="shared" si="22"/>
        <v>40</v>
      </c>
      <c r="Q137" s="39"/>
      <c r="R137" s="39"/>
    </row>
    <row r="138" spans="1:18">
      <c r="A138" s="39" t="s">
        <v>211</v>
      </c>
      <c r="B138" s="148" t="s">
        <v>252</v>
      </c>
      <c r="C138" s="39"/>
      <c r="D138" s="21" t="s">
        <v>262</v>
      </c>
      <c r="E138" s="21"/>
      <c r="F138" s="39"/>
      <c r="G138" s="39">
        <v>2</v>
      </c>
      <c r="H138" s="148"/>
      <c r="I138" s="233">
        <f t="shared" si="20"/>
        <v>80</v>
      </c>
      <c r="J138" s="234">
        <f t="shared" si="21"/>
        <v>98.4</v>
      </c>
      <c r="L138">
        <v>1</v>
      </c>
      <c r="M138">
        <f t="shared" si="23"/>
        <v>0</v>
      </c>
      <c r="N138">
        <f t="shared" si="19"/>
        <v>80</v>
      </c>
      <c r="O138">
        <f t="shared" si="22"/>
        <v>80</v>
      </c>
      <c r="Q138" s="39"/>
      <c r="R138" s="39"/>
    </row>
    <row r="139" spans="1:18">
      <c r="A139" s="39" t="s">
        <v>211</v>
      </c>
      <c r="B139" s="148" t="s">
        <v>263</v>
      </c>
      <c r="C139" s="39"/>
      <c r="D139" s="21" t="s">
        <v>264</v>
      </c>
      <c r="E139" s="21"/>
      <c r="F139" s="39"/>
      <c r="G139" s="39">
        <v>2</v>
      </c>
      <c r="H139" s="148"/>
      <c r="I139" s="233">
        <f t="shared" si="20"/>
        <v>80</v>
      </c>
      <c r="J139" s="234">
        <f t="shared" si="21"/>
        <v>98.4</v>
      </c>
      <c r="L139">
        <v>1</v>
      </c>
      <c r="M139">
        <f t="shared" si="23"/>
        <v>0</v>
      </c>
      <c r="N139">
        <f t="shared" si="19"/>
        <v>80</v>
      </c>
      <c r="O139">
        <f t="shared" si="22"/>
        <v>80</v>
      </c>
      <c r="Q139" s="39"/>
      <c r="R139" s="39"/>
    </row>
    <row r="140" spans="1:18">
      <c r="A140" s="39" t="s">
        <v>211</v>
      </c>
      <c r="B140" s="148" t="s">
        <v>263</v>
      </c>
      <c r="C140" s="39"/>
      <c r="D140" s="21" t="s">
        <v>265</v>
      </c>
      <c r="E140" s="21"/>
      <c r="F140" s="39"/>
      <c r="G140" s="39">
        <v>1</v>
      </c>
      <c r="H140" s="148"/>
      <c r="I140" s="233">
        <f t="shared" si="20"/>
        <v>40</v>
      </c>
      <c r="J140" s="234">
        <f t="shared" si="21"/>
        <v>49.2</v>
      </c>
      <c r="L140">
        <v>1</v>
      </c>
      <c r="M140">
        <f t="shared" si="23"/>
        <v>0</v>
      </c>
      <c r="N140">
        <f t="shared" si="19"/>
        <v>40</v>
      </c>
      <c r="O140">
        <f t="shared" si="22"/>
        <v>40</v>
      </c>
      <c r="Q140" s="39"/>
      <c r="R140" s="39"/>
    </row>
    <row r="141" spans="1:18">
      <c r="A141" s="39" t="s">
        <v>211</v>
      </c>
      <c r="B141" s="148" t="s">
        <v>266</v>
      </c>
      <c r="C141" s="39"/>
      <c r="D141" s="21" t="s">
        <v>267</v>
      </c>
      <c r="E141" s="21"/>
      <c r="F141" s="39"/>
      <c r="G141" s="39">
        <v>1</v>
      </c>
      <c r="H141" s="148"/>
      <c r="I141" s="233">
        <f t="shared" si="20"/>
        <v>40</v>
      </c>
      <c r="J141" s="234">
        <f t="shared" si="21"/>
        <v>49.2</v>
      </c>
      <c r="L141">
        <v>1</v>
      </c>
      <c r="M141">
        <f t="shared" si="23"/>
        <v>0</v>
      </c>
      <c r="N141">
        <f t="shared" si="19"/>
        <v>40</v>
      </c>
      <c r="O141">
        <f t="shared" si="22"/>
        <v>40</v>
      </c>
      <c r="Q141" s="39"/>
      <c r="R141" s="39"/>
    </row>
    <row r="142" spans="1:18">
      <c r="A142" s="39" t="s">
        <v>211</v>
      </c>
      <c r="B142" s="148" t="s">
        <v>268</v>
      </c>
      <c r="C142" s="39"/>
      <c r="D142" s="568" t="s">
        <v>269</v>
      </c>
      <c r="E142" s="21"/>
      <c r="F142" s="39"/>
      <c r="G142" s="39">
        <v>1</v>
      </c>
      <c r="H142" s="148"/>
      <c r="I142" s="233">
        <f t="shared" si="20"/>
        <v>40</v>
      </c>
      <c r="J142" s="234">
        <f t="shared" si="21"/>
        <v>49.2</v>
      </c>
      <c r="L142">
        <v>1</v>
      </c>
      <c r="M142">
        <f t="shared" si="23"/>
        <v>0</v>
      </c>
      <c r="N142">
        <f t="shared" si="19"/>
        <v>40</v>
      </c>
      <c r="O142">
        <f t="shared" si="22"/>
        <v>40</v>
      </c>
      <c r="Q142" s="39"/>
      <c r="R142" s="39"/>
    </row>
    <row r="143" spans="1:18">
      <c r="A143" s="39" t="s">
        <v>211</v>
      </c>
      <c r="B143" s="148" t="s">
        <v>268</v>
      </c>
      <c r="C143" s="39"/>
      <c r="D143" s="568" t="s">
        <v>270</v>
      </c>
      <c r="E143" s="21"/>
      <c r="F143" s="39"/>
      <c r="G143" s="39">
        <v>1</v>
      </c>
      <c r="H143" s="148"/>
      <c r="I143" s="233">
        <f t="shared" si="20"/>
        <v>40</v>
      </c>
      <c r="J143" s="234">
        <f t="shared" si="21"/>
        <v>49.2</v>
      </c>
      <c r="L143">
        <v>1</v>
      </c>
      <c r="M143">
        <f t="shared" si="23"/>
        <v>0</v>
      </c>
      <c r="N143">
        <f t="shared" si="19"/>
        <v>40</v>
      </c>
      <c r="O143">
        <f t="shared" si="22"/>
        <v>40</v>
      </c>
      <c r="Q143" s="39"/>
      <c r="R143" s="39"/>
    </row>
    <row r="144" spans="1:18">
      <c r="A144" s="39" t="s">
        <v>211</v>
      </c>
      <c r="B144" s="148" t="s">
        <v>271</v>
      </c>
      <c r="C144" s="39"/>
      <c r="D144" s="21" t="s">
        <v>272</v>
      </c>
      <c r="E144" s="21"/>
      <c r="F144" s="39"/>
      <c r="G144" s="39">
        <v>2</v>
      </c>
      <c r="H144" s="193"/>
      <c r="I144" s="233">
        <f t="shared" si="20"/>
        <v>80</v>
      </c>
      <c r="J144" s="234">
        <f t="shared" si="21"/>
        <v>98.4</v>
      </c>
      <c r="L144">
        <v>1</v>
      </c>
      <c r="M144">
        <f t="shared" si="23"/>
        <v>0</v>
      </c>
      <c r="N144">
        <f t="shared" si="19"/>
        <v>80</v>
      </c>
      <c r="O144">
        <f t="shared" si="22"/>
        <v>80</v>
      </c>
      <c r="Q144" s="39"/>
      <c r="R144" s="39"/>
    </row>
    <row r="145" spans="1:18">
      <c r="A145" s="39" t="s">
        <v>211</v>
      </c>
      <c r="B145" s="148" t="s">
        <v>271</v>
      </c>
      <c r="C145" s="39"/>
      <c r="D145" s="21" t="s">
        <v>273</v>
      </c>
      <c r="E145" s="21"/>
      <c r="F145" s="39"/>
      <c r="G145" s="39">
        <v>2</v>
      </c>
      <c r="H145" s="193"/>
      <c r="I145" s="233">
        <f t="shared" si="20"/>
        <v>80</v>
      </c>
      <c r="J145" s="234">
        <f t="shared" si="21"/>
        <v>98.4</v>
      </c>
      <c r="L145">
        <v>1</v>
      </c>
      <c r="M145">
        <f t="shared" si="23"/>
        <v>0</v>
      </c>
      <c r="N145">
        <f t="shared" si="19"/>
        <v>80</v>
      </c>
      <c r="O145">
        <f t="shared" si="22"/>
        <v>80</v>
      </c>
      <c r="Q145" s="39"/>
      <c r="R145" s="39"/>
    </row>
    <row r="146" spans="1:18">
      <c r="A146" s="39" t="s">
        <v>211</v>
      </c>
      <c r="B146" s="148" t="s">
        <v>274</v>
      </c>
      <c r="C146" s="39"/>
      <c r="D146" s="21" t="s">
        <v>275</v>
      </c>
      <c r="E146" s="21"/>
      <c r="F146" s="39"/>
      <c r="G146" s="39">
        <v>1</v>
      </c>
      <c r="H146" s="193"/>
      <c r="I146" s="233">
        <f t="shared" si="20"/>
        <v>40</v>
      </c>
      <c r="J146" s="234">
        <f t="shared" si="21"/>
        <v>49.2</v>
      </c>
      <c r="L146">
        <v>1</v>
      </c>
      <c r="M146">
        <f t="shared" si="23"/>
        <v>0</v>
      </c>
      <c r="N146">
        <f t="shared" si="19"/>
        <v>40</v>
      </c>
      <c r="O146">
        <f t="shared" si="22"/>
        <v>40</v>
      </c>
      <c r="Q146" s="39"/>
      <c r="R146" s="39"/>
    </row>
    <row r="147" spans="1:18">
      <c r="A147" s="39" t="s">
        <v>211</v>
      </c>
      <c r="B147" s="148" t="s">
        <v>274</v>
      </c>
      <c r="C147" s="39"/>
      <c r="D147" s="21" t="s">
        <v>276</v>
      </c>
      <c r="E147" s="21"/>
      <c r="F147" s="39"/>
      <c r="G147" s="39">
        <v>1</v>
      </c>
      <c r="H147" s="193"/>
      <c r="I147" s="233">
        <f t="shared" si="20"/>
        <v>40</v>
      </c>
      <c r="J147" s="234">
        <f t="shared" si="21"/>
        <v>49.2</v>
      </c>
      <c r="L147">
        <v>1</v>
      </c>
      <c r="M147">
        <f t="shared" si="23"/>
        <v>0</v>
      </c>
      <c r="N147">
        <f t="shared" si="19"/>
        <v>40</v>
      </c>
      <c r="O147">
        <f t="shared" si="22"/>
        <v>40</v>
      </c>
      <c r="Q147" s="39"/>
      <c r="R147" s="39"/>
    </row>
    <row r="148" spans="1:18" ht="25">
      <c r="A148" s="49" t="s">
        <v>211</v>
      </c>
      <c r="B148" s="158" t="s">
        <v>277</v>
      </c>
      <c r="C148" s="49"/>
      <c r="D148" s="50" t="s">
        <v>278</v>
      </c>
      <c r="E148" s="50" t="s">
        <v>279</v>
      </c>
      <c r="F148" s="49"/>
      <c r="G148" s="49">
        <v>1</v>
      </c>
      <c r="H148" s="148" t="s">
        <v>280</v>
      </c>
      <c r="I148" s="233">
        <f t="shared" si="20"/>
        <v>20</v>
      </c>
      <c r="J148" s="234">
        <f t="shared" si="21"/>
        <v>24.6</v>
      </c>
      <c r="L148">
        <v>0.5</v>
      </c>
      <c r="M148">
        <f t="shared" si="23"/>
        <v>0</v>
      </c>
      <c r="N148">
        <f t="shared" si="19"/>
        <v>20</v>
      </c>
      <c r="O148">
        <f t="shared" si="22"/>
        <v>20</v>
      </c>
      <c r="Q148" s="49"/>
      <c r="R148" s="49"/>
    </row>
    <row r="149" spans="1:18" ht="25">
      <c r="A149" s="49" t="s">
        <v>211</v>
      </c>
      <c r="B149" s="158" t="s">
        <v>277</v>
      </c>
      <c r="C149" s="49"/>
      <c r="D149" s="50" t="s">
        <v>281</v>
      </c>
      <c r="E149" s="50" t="s">
        <v>279</v>
      </c>
      <c r="F149" s="49"/>
      <c r="G149" s="49">
        <v>1</v>
      </c>
      <c r="H149" s="148" t="s">
        <v>280</v>
      </c>
      <c r="I149" s="233">
        <f t="shared" si="20"/>
        <v>20</v>
      </c>
      <c r="J149" s="234">
        <f t="shared" si="21"/>
        <v>24.6</v>
      </c>
      <c r="L149">
        <v>0.5</v>
      </c>
      <c r="M149">
        <f t="shared" si="23"/>
        <v>0</v>
      </c>
      <c r="N149">
        <f t="shared" si="19"/>
        <v>20</v>
      </c>
      <c r="O149">
        <f t="shared" si="22"/>
        <v>20</v>
      </c>
      <c r="Q149" s="49"/>
      <c r="R149" s="49"/>
    </row>
    <row r="150" spans="1:18" s="6" customFormat="1" ht="26.5" thickBot="1">
      <c r="A150" s="49" t="s">
        <v>211</v>
      </c>
      <c r="B150" s="158" t="s">
        <v>282</v>
      </c>
      <c r="C150" s="49"/>
      <c r="D150" s="50" t="s">
        <v>283</v>
      </c>
      <c r="E150" s="50" t="s">
        <v>284</v>
      </c>
      <c r="F150" s="49"/>
      <c r="G150" s="49">
        <v>4</v>
      </c>
      <c r="H150" s="148" t="s">
        <v>280</v>
      </c>
      <c r="I150" s="233">
        <f t="shared" si="20"/>
        <v>60</v>
      </c>
      <c r="J150" s="234">
        <f t="shared" si="21"/>
        <v>73.8</v>
      </c>
      <c r="L150" s="6">
        <v>1.5</v>
      </c>
      <c r="M150">
        <f t="shared" si="23"/>
        <v>0</v>
      </c>
      <c r="N150">
        <f>L150*P150*40</f>
        <v>60</v>
      </c>
      <c r="O150">
        <f t="shared" si="22"/>
        <v>60</v>
      </c>
      <c r="P150" s="6">
        <v>1</v>
      </c>
      <c r="Q150" s="49"/>
      <c r="R150" s="49"/>
    </row>
    <row r="151" spans="1:18" ht="16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</row>
    <row r="152" spans="1:18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23"/>
        <v>280</v>
      </c>
      <c r="N152">
        <f>L152*G152*40</f>
        <v>40</v>
      </c>
      <c r="O152">
        <f t="shared" si="22"/>
        <v>320</v>
      </c>
      <c r="Q152" s="68"/>
      <c r="R152" s="68"/>
    </row>
    <row r="153" spans="1:18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23"/>
        <v>0</v>
      </c>
      <c r="N153">
        <f t="shared" ref="N153:N216" si="24">L153*G153*40</f>
        <v>0</v>
      </c>
      <c r="O153">
        <f t="shared" si="22"/>
        <v>0</v>
      </c>
      <c r="Q153" s="19"/>
      <c r="R153" s="19"/>
    </row>
    <row r="154" spans="1:18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23"/>
        <v>560</v>
      </c>
      <c r="N154">
        <f t="shared" si="24"/>
        <v>40</v>
      </c>
      <c r="O154">
        <f t="shared" si="22"/>
        <v>600</v>
      </c>
      <c r="Q154" s="206"/>
      <c r="R154" s="206"/>
    </row>
    <row r="155" spans="1:18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23"/>
        <v>0</v>
      </c>
      <c r="N155">
        <f t="shared" si="24"/>
        <v>0</v>
      </c>
      <c r="O155">
        <f t="shared" si="22"/>
        <v>0</v>
      </c>
      <c r="Q155" s="19"/>
      <c r="R155" s="19"/>
    </row>
    <row r="156" spans="1:18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23"/>
        <v>280</v>
      </c>
      <c r="N156">
        <f t="shared" si="24"/>
        <v>40</v>
      </c>
      <c r="O156">
        <f t="shared" si="22"/>
        <v>320</v>
      </c>
      <c r="Q156" s="206"/>
      <c r="R156" s="206"/>
    </row>
    <row r="157" spans="1:18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23"/>
        <v>0</v>
      </c>
      <c r="N157">
        <f t="shared" si="24"/>
        <v>0</v>
      </c>
      <c r="O157">
        <f t="shared" si="22"/>
        <v>0</v>
      </c>
      <c r="Q157" s="10"/>
      <c r="R157" s="10"/>
    </row>
    <row r="158" spans="1:18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23"/>
        <v>280</v>
      </c>
      <c r="N158">
        <f t="shared" si="24"/>
        <v>40</v>
      </c>
      <c r="O158">
        <f t="shared" si="22"/>
        <v>320</v>
      </c>
      <c r="Q158" s="206"/>
      <c r="R158" s="206"/>
    </row>
    <row r="159" spans="1:18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23"/>
        <v>0</v>
      </c>
      <c r="N159">
        <f t="shared" si="24"/>
        <v>0</v>
      </c>
      <c r="O159">
        <f t="shared" si="22"/>
        <v>0</v>
      </c>
      <c r="Q159" s="19"/>
      <c r="R159" s="19"/>
    </row>
    <row r="160" spans="1:18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23"/>
        <v>280</v>
      </c>
      <c r="N160">
        <f t="shared" si="24"/>
        <v>40</v>
      </c>
      <c r="O160">
        <f t="shared" si="22"/>
        <v>320</v>
      </c>
      <c r="Q160" s="206"/>
      <c r="R160" s="206"/>
    </row>
    <row r="161" spans="1:18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23"/>
        <v>0</v>
      </c>
      <c r="N161">
        <f t="shared" si="24"/>
        <v>0</v>
      </c>
      <c r="O161">
        <f t="shared" si="22"/>
        <v>0</v>
      </c>
      <c r="Q161" s="19"/>
      <c r="R161" s="19"/>
    </row>
    <row r="162" spans="1:18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23"/>
        <v>280</v>
      </c>
      <c r="N162">
        <f t="shared" si="24"/>
        <v>40</v>
      </c>
      <c r="O162">
        <f t="shared" si="22"/>
        <v>320</v>
      </c>
      <c r="Q162" s="206"/>
      <c r="R162" s="206"/>
    </row>
    <row r="163" spans="1:18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23"/>
        <v>0</v>
      </c>
      <c r="N163">
        <f t="shared" si="24"/>
        <v>0</v>
      </c>
      <c r="O163">
        <f t="shared" si="22"/>
        <v>0</v>
      </c>
      <c r="Q163" s="10"/>
      <c r="R163" s="10"/>
    </row>
    <row r="164" spans="1:18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23"/>
        <v>280</v>
      </c>
      <c r="N164">
        <f t="shared" si="24"/>
        <v>40</v>
      </c>
      <c r="O164">
        <f t="shared" si="22"/>
        <v>320</v>
      </c>
      <c r="Q164" s="206"/>
      <c r="R164" s="206"/>
    </row>
    <row r="165" spans="1:18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23"/>
        <v>0</v>
      </c>
      <c r="N165">
        <f t="shared" si="24"/>
        <v>0</v>
      </c>
      <c r="O165">
        <f t="shared" si="22"/>
        <v>0</v>
      </c>
      <c r="Q165" s="19"/>
      <c r="R165" s="19"/>
    </row>
    <row r="166" spans="1:18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23"/>
        <v>140</v>
      </c>
      <c r="N166">
        <f t="shared" si="24"/>
        <v>40</v>
      </c>
      <c r="O166">
        <f t="shared" si="22"/>
        <v>180</v>
      </c>
      <c r="Q166" s="206"/>
      <c r="R166" s="206"/>
    </row>
    <row r="167" spans="1:18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23"/>
        <v>0</v>
      </c>
      <c r="N167">
        <f t="shared" si="24"/>
        <v>0</v>
      </c>
      <c r="O167">
        <f t="shared" si="22"/>
        <v>0</v>
      </c>
      <c r="Q167" s="19"/>
      <c r="R167" s="19"/>
    </row>
    <row r="168" spans="1:18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23"/>
        <v>280</v>
      </c>
      <c r="N168">
        <f t="shared" si="24"/>
        <v>40</v>
      </c>
      <c r="O168">
        <f t="shared" si="22"/>
        <v>320</v>
      </c>
      <c r="Q168" s="206"/>
      <c r="R168" s="206"/>
    </row>
    <row r="169" spans="1:18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23"/>
        <v>0</v>
      </c>
      <c r="N169">
        <f t="shared" si="24"/>
        <v>0</v>
      </c>
      <c r="O169">
        <f t="shared" si="22"/>
        <v>0</v>
      </c>
      <c r="Q169" s="19"/>
      <c r="R169" s="19"/>
    </row>
    <row r="170" spans="1:18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23"/>
        <v>280</v>
      </c>
      <c r="N170">
        <f t="shared" si="24"/>
        <v>40</v>
      </c>
      <c r="O170">
        <f t="shared" si="22"/>
        <v>320</v>
      </c>
      <c r="Q170" s="206"/>
      <c r="R170" s="206"/>
    </row>
    <row r="171" spans="1:18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23"/>
        <v>0</v>
      </c>
      <c r="N171">
        <f t="shared" si="24"/>
        <v>0</v>
      </c>
      <c r="O171">
        <f t="shared" si="22"/>
        <v>0</v>
      </c>
      <c r="Q171" s="10"/>
      <c r="R171" s="10"/>
    </row>
    <row r="172" spans="1:18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23"/>
        <v>0</v>
      </c>
      <c r="N172">
        <f t="shared" si="24"/>
        <v>0</v>
      </c>
      <c r="O172">
        <f t="shared" si="22"/>
        <v>0</v>
      </c>
      <c r="Q172" s="10"/>
      <c r="R172" s="10"/>
    </row>
    <row r="173" spans="1:18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23"/>
        <v>280</v>
      </c>
      <c r="N173">
        <f t="shared" si="24"/>
        <v>40</v>
      </c>
      <c r="O173">
        <f t="shared" si="22"/>
        <v>320</v>
      </c>
      <c r="Q173" s="206"/>
      <c r="R173" s="206"/>
    </row>
    <row r="174" spans="1:18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23"/>
        <v>0</v>
      </c>
      <c r="N174">
        <f t="shared" si="24"/>
        <v>0</v>
      </c>
      <c r="O174">
        <f t="shared" si="22"/>
        <v>0</v>
      </c>
      <c r="Q174" s="10"/>
      <c r="R174" s="10"/>
    </row>
    <row r="175" spans="1:18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23"/>
        <v>0</v>
      </c>
      <c r="N175">
        <f t="shared" si="24"/>
        <v>0</v>
      </c>
      <c r="O175">
        <f t="shared" si="22"/>
        <v>0</v>
      </c>
      <c r="Q175" s="19"/>
      <c r="R175" s="19"/>
    </row>
    <row r="176" spans="1:18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23"/>
        <v>560</v>
      </c>
      <c r="N176">
        <f t="shared" si="24"/>
        <v>40</v>
      </c>
      <c r="O176">
        <f t="shared" si="22"/>
        <v>600</v>
      </c>
      <c r="Q176" s="10"/>
      <c r="R176" s="10"/>
    </row>
    <row r="177" spans="1:18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23"/>
        <v>0</v>
      </c>
      <c r="N177">
        <f t="shared" si="24"/>
        <v>0</v>
      </c>
      <c r="O177">
        <f t="shared" si="22"/>
        <v>0</v>
      </c>
      <c r="Q177" s="10"/>
      <c r="R177" s="10"/>
    </row>
    <row r="178" spans="1:18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23"/>
        <v>0</v>
      </c>
      <c r="N178">
        <f t="shared" si="24"/>
        <v>0</v>
      </c>
      <c r="O178">
        <f t="shared" si="22"/>
        <v>0</v>
      </c>
      <c r="Q178" s="19"/>
      <c r="R178" s="19"/>
    </row>
    <row r="179" spans="1:18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23"/>
        <v>140</v>
      </c>
      <c r="N179">
        <f t="shared" si="24"/>
        <v>40</v>
      </c>
      <c r="O179">
        <f t="shared" si="22"/>
        <v>180</v>
      </c>
      <c r="Q179" s="24"/>
      <c r="R179" s="24"/>
    </row>
    <row r="180" spans="1:18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23"/>
        <v>0</v>
      </c>
      <c r="N180">
        <f t="shared" si="24"/>
        <v>0</v>
      </c>
      <c r="O180">
        <f t="shared" si="22"/>
        <v>0</v>
      </c>
      <c r="Q180" s="24"/>
      <c r="R180" s="24"/>
    </row>
    <row r="181" spans="1:18" ht="23.9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23"/>
        <v>0</v>
      </c>
      <c r="N181">
        <f t="shared" si="24"/>
        <v>0</v>
      </c>
      <c r="O181">
        <f t="shared" si="22"/>
        <v>0</v>
      </c>
      <c r="Q181" s="24"/>
      <c r="R181" s="24"/>
    </row>
    <row r="182" spans="1:18">
      <c r="A182" s="206" t="s">
        <v>286</v>
      </c>
      <c r="B182" s="15" t="s">
        <v>346</v>
      </c>
      <c r="C182" s="206">
        <v>2009</v>
      </c>
      <c r="D182" s="16" t="s">
        <v>347</v>
      </c>
      <c r="E182" s="1114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23"/>
        <v>280</v>
      </c>
      <c r="N182">
        <f t="shared" si="24"/>
        <v>40</v>
      </c>
      <c r="O182">
        <f t="shared" si="22"/>
        <v>320</v>
      </c>
      <c r="Q182" s="206"/>
      <c r="R182" s="206"/>
    </row>
    <row r="183" spans="1:18">
      <c r="A183" s="19"/>
      <c r="B183" s="13" t="s">
        <v>349</v>
      </c>
      <c r="C183" s="19"/>
      <c r="D183" s="12"/>
      <c r="E183" s="1114"/>
      <c r="F183" s="19"/>
      <c r="G183" s="19"/>
      <c r="H183" s="13"/>
      <c r="I183" s="12"/>
      <c r="J183" s="20"/>
      <c r="L183">
        <v>1</v>
      </c>
      <c r="M183">
        <f t="shared" si="23"/>
        <v>0</v>
      </c>
      <c r="N183">
        <f t="shared" si="24"/>
        <v>0</v>
      </c>
      <c r="O183">
        <f t="shared" si="22"/>
        <v>0</v>
      </c>
      <c r="Q183" s="19"/>
      <c r="R183" s="19"/>
    </row>
    <row r="184" spans="1:18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23"/>
        <v>560</v>
      </c>
      <c r="N184">
        <f t="shared" si="24"/>
        <v>40</v>
      </c>
      <c r="O184">
        <f t="shared" si="22"/>
        <v>600</v>
      </c>
      <c r="Q184" s="10"/>
      <c r="R184" s="10"/>
    </row>
    <row r="185" spans="1:18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23"/>
        <v>0</v>
      </c>
      <c r="N185">
        <f t="shared" si="24"/>
        <v>0</v>
      </c>
      <c r="O185">
        <f t="shared" si="22"/>
        <v>0</v>
      </c>
      <c r="Q185" s="19"/>
      <c r="R185" s="19"/>
    </row>
    <row r="186" spans="1:18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25">O186</f>
        <v>320</v>
      </c>
      <c r="J186" s="234">
        <f t="shared" ref="J186:J188" si="26">I186*1.23</f>
        <v>393.6</v>
      </c>
      <c r="K186">
        <v>8</v>
      </c>
      <c r="L186">
        <v>1</v>
      </c>
      <c r="M186">
        <f t="shared" si="23"/>
        <v>280</v>
      </c>
      <c r="N186">
        <f t="shared" si="24"/>
        <v>40</v>
      </c>
      <c r="O186">
        <f t="shared" si="22"/>
        <v>320</v>
      </c>
      <c r="Q186" s="19"/>
      <c r="R186" s="19"/>
    </row>
    <row r="187" spans="1:18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25"/>
        <v>320</v>
      </c>
      <c r="J187" s="234">
        <f t="shared" si="26"/>
        <v>393.6</v>
      </c>
      <c r="K187">
        <v>8</v>
      </c>
      <c r="L187">
        <v>1</v>
      </c>
      <c r="M187">
        <f t="shared" si="23"/>
        <v>280</v>
      </c>
      <c r="N187">
        <f t="shared" si="24"/>
        <v>40</v>
      </c>
      <c r="O187">
        <f t="shared" si="22"/>
        <v>320</v>
      </c>
      <c r="Q187" s="206"/>
      <c r="R187" s="206"/>
    </row>
    <row r="188" spans="1:18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25"/>
        <v>320</v>
      </c>
      <c r="J188" s="234">
        <f t="shared" si="26"/>
        <v>393.6</v>
      </c>
      <c r="K188">
        <v>8</v>
      </c>
      <c r="L188">
        <v>1</v>
      </c>
      <c r="M188">
        <f t="shared" si="23"/>
        <v>280</v>
      </c>
      <c r="N188">
        <f t="shared" si="24"/>
        <v>40</v>
      </c>
      <c r="O188">
        <f t="shared" si="22"/>
        <v>320</v>
      </c>
      <c r="Q188" s="206"/>
      <c r="R188" s="206"/>
    </row>
    <row r="189" spans="1:18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23"/>
        <v>0</v>
      </c>
      <c r="N189">
        <f t="shared" si="24"/>
        <v>0</v>
      </c>
      <c r="O189">
        <f t="shared" si="22"/>
        <v>0</v>
      </c>
      <c r="Q189" s="19"/>
      <c r="R189" s="19"/>
    </row>
    <row r="190" spans="1:18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23"/>
        <v>560</v>
      </c>
      <c r="N190">
        <f t="shared" si="24"/>
        <v>40</v>
      </c>
      <c r="O190">
        <f t="shared" si="22"/>
        <v>600</v>
      </c>
      <c r="Q190" s="10"/>
      <c r="R190" s="10"/>
    </row>
    <row r="191" spans="1:18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23"/>
        <v>0</v>
      </c>
      <c r="N191">
        <f t="shared" si="24"/>
        <v>0</v>
      </c>
      <c r="O191">
        <f t="shared" si="22"/>
        <v>0</v>
      </c>
      <c r="Q191" s="19"/>
      <c r="R191" s="19"/>
    </row>
    <row r="192" spans="1:18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27">O192</f>
        <v>600</v>
      </c>
      <c r="J192" s="234">
        <f t="shared" ref="J192:J194" si="28">I192*1.23</f>
        <v>738</v>
      </c>
      <c r="K192">
        <v>16</v>
      </c>
      <c r="L192">
        <v>1</v>
      </c>
      <c r="M192">
        <f t="shared" si="23"/>
        <v>560</v>
      </c>
      <c r="N192">
        <f t="shared" si="24"/>
        <v>40</v>
      </c>
      <c r="O192">
        <f t="shared" si="22"/>
        <v>600</v>
      </c>
      <c r="Q192" s="19"/>
      <c r="R192" s="19"/>
    </row>
    <row r="193" spans="1:18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27"/>
        <v>600</v>
      </c>
      <c r="J193" s="234">
        <f t="shared" si="28"/>
        <v>738</v>
      </c>
      <c r="K193">
        <v>16</v>
      </c>
      <c r="L193">
        <v>1</v>
      </c>
      <c r="M193">
        <f t="shared" si="23"/>
        <v>560</v>
      </c>
      <c r="N193">
        <f t="shared" si="24"/>
        <v>40</v>
      </c>
      <c r="O193">
        <f t="shared" si="22"/>
        <v>600</v>
      </c>
      <c r="Q193" s="206"/>
      <c r="R193" s="206"/>
    </row>
    <row r="194" spans="1:18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27"/>
        <v>600</v>
      </c>
      <c r="J194" s="234">
        <f t="shared" si="28"/>
        <v>738</v>
      </c>
      <c r="K194">
        <v>16</v>
      </c>
      <c r="L194">
        <v>1</v>
      </c>
      <c r="M194">
        <f t="shared" si="23"/>
        <v>560</v>
      </c>
      <c r="N194">
        <f t="shared" si="24"/>
        <v>40</v>
      </c>
      <c r="O194">
        <f t="shared" si="22"/>
        <v>600</v>
      </c>
      <c r="Q194" s="206"/>
      <c r="R194" s="206"/>
    </row>
    <row r="195" spans="1:18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23"/>
        <v>0</v>
      </c>
      <c r="N195">
        <f t="shared" si="24"/>
        <v>0</v>
      </c>
      <c r="O195">
        <f t="shared" si="22"/>
        <v>0</v>
      </c>
      <c r="Q195" s="19"/>
      <c r="R195" s="19"/>
    </row>
    <row r="196" spans="1:18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23"/>
        <v>560</v>
      </c>
      <c r="N196">
        <f t="shared" si="24"/>
        <v>40</v>
      </c>
      <c r="O196">
        <f t="shared" si="22"/>
        <v>600</v>
      </c>
      <c r="Q196" s="19"/>
      <c r="R196" s="19"/>
    </row>
    <row r="197" spans="1:18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29">O197</f>
        <v>180</v>
      </c>
      <c r="J197" s="234">
        <f t="shared" ref="J197:J198" si="30">I197*1.23</f>
        <v>221.4</v>
      </c>
      <c r="K197">
        <v>4</v>
      </c>
      <c r="L197">
        <v>1</v>
      </c>
      <c r="M197">
        <f t="shared" si="23"/>
        <v>140</v>
      </c>
      <c r="N197">
        <f t="shared" si="24"/>
        <v>40</v>
      </c>
      <c r="O197">
        <f t="shared" ref="O197:O260" si="31">M197+N197</f>
        <v>180</v>
      </c>
      <c r="Q197" s="206"/>
      <c r="R197" s="206"/>
    </row>
    <row r="198" spans="1:18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29"/>
        <v>320</v>
      </c>
      <c r="J198" s="234">
        <f t="shared" si="30"/>
        <v>393.6</v>
      </c>
      <c r="K198">
        <v>8</v>
      </c>
      <c r="L198">
        <v>1</v>
      </c>
      <c r="M198">
        <f t="shared" ref="M198:M261" si="32">K198*35</f>
        <v>280</v>
      </c>
      <c r="N198">
        <f t="shared" si="24"/>
        <v>40</v>
      </c>
      <c r="O198">
        <f t="shared" si="31"/>
        <v>320</v>
      </c>
      <c r="Q198" s="206"/>
      <c r="R198" s="206"/>
    </row>
    <row r="199" spans="1:18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32"/>
        <v>0</v>
      </c>
      <c r="N199">
        <f t="shared" si="24"/>
        <v>0</v>
      </c>
      <c r="O199">
        <f t="shared" si="31"/>
        <v>0</v>
      </c>
      <c r="Q199" s="19"/>
      <c r="R199" s="19"/>
    </row>
    <row r="200" spans="1:18" ht="2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32"/>
        <v>560</v>
      </c>
      <c r="N200">
        <f t="shared" si="24"/>
        <v>40</v>
      </c>
      <c r="O200">
        <f t="shared" si="31"/>
        <v>600</v>
      </c>
      <c r="Q200" s="10"/>
      <c r="R200" s="10"/>
    </row>
    <row r="201" spans="1:18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32"/>
        <v>0</v>
      </c>
      <c r="N201">
        <f t="shared" si="24"/>
        <v>0</v>
      </c>
      <c r="O201">
        <f t="shared" si="31"/>
        <v>0</v>
      </c>
      <c r="Q201" s="19"/>
      <c r="R201" s="19"/>
    </row>
    <row r="202" spans="1:18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32"/>
        <v>560</v>
      </c>
      <c r="N202">
        <f t="shared" si="24"/>
        <v>40</v>
      </c>
      <c r="O202">
        <f t="shared" si="31"/>
        <v>600</v>
      </c>
      <c r="Q202" s="19"/>
      <c r="R202" s="19"/>
    </row>
    <row r="203" spans="1:18" ht="13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32"/>
        <v>0</v>
      </c>
      <c r="N203">
        <f t="shared" si="24"/>
        <v>0</v>
      </c>
      <c r="O203">
        <f t="shared" si="31"/>
        <v>0</v>
      </c>
      <c r="Q203" s="19"/>
      <c r="R203" s="19"/>
    </row>
    <row r="204" spans="1:18">
      <c r="A204" s="19" t="s">
        <v>286</v>
      </c>
      <c r="B204" s="13" t="s">
        <v>392</v>
      </c>
      <c r="C204" s="19"/>
      <c r="D204" s="566" t="s">
        <v>393</v>
      </c>
      <c r="E204" s="12"/>
      <c r="F204" s="19"/>
      <c r="G204" s="19">
        <v>1</v>
      </c>
      <c r="H204" s="13"/>
      <c r="I204" s="233">
        <f t="shared" ref="I204:I230" si="33">O204</f>
        <v>40</v>
      </c>
      <c r="J204" s="234">
        <f t="shared" ref="J204:J230" si="34">I204*1.23</f>
        <v>49.2</v>
      </c>
      <c r="L204">
        <v>1</v>
      </c>
      <c r="M204">
        <f t="shared" si="32"/>
        <v>0</v>
      </c>
      <c r="N204">
        <f t="shared" si="24"/>
        <v>40</v>
      </c>
      <c r="O204">
        <f t="shared" si="31"/>
        <v>40</v>
      </c>
      <c r="Q204" s="19"/>
      <c r="R204" s="19"/>
    </row>
    <row r="205" spans="1:18">
      <c r="A205" s="39" t="s">
        <v>286</v>
      </c>
      <c r="B205" s="148" t="s">
        <v>394</v>
      </c>
      <c r="C205" s="39"/>
      <c r="D205" s="567" t="s">
        <v>395</v>
      </c>
      <c r="E205" s="21"/>
      <c r="F205" s="39"/>
      <c r="G205" s="39">
        <v>1</v>
      </c>
      <c r="H205" s="148"/>
      <c r="I205" s="233">
        <f t="shared" si="33"/>
        <v>40</v>
      </c>
      <c r="J205" s="234">
        <f t="shared" si="34"/>
        <v>49.2</v>
      </c>
      <c r="L205">
        <v>1</v>
      </c>
      <c r="M205">
        <f t="shared" si="32"/>
        <v>0</v>
      </c>
      <c r="N205">
        <f t="shared" si="24"/>
        <v>40</v>
      </c>
      <c r="O205">
        <f t="shared" si="31"/>
        <v>40</v>
      </c>
      <c r="Q205" s="39"/>
      <c r="R205" s="39"/>
    </row>
    <row r="206" spans="1:18">
      <c r="A206" s="39" t="s">
        <v>286</v>
      </c>
      <c r="B206" s="148" t="s">
        <v>394</v>
      </c>
      <c r="C206" s="39"/>
      <c r="D206" s="567" t="s">
        <v>396</v>
      </c>
      <c r="E206" s="21"/>
      <c r="F206" s="39"/>
      <c r="G206" s="39">
        <v>1</v>
      </c>
      <c r="H206" s="148"/>
      <c r="I206" s="233">
        <f t="shared" si="33"/>
        <v>40</v>
      </c>
      <c r="J206" s="234">
        <f t="shared" si="34"/>
        <v>49.2</v>
      </c>
      <c r="L206">
        <v>1</v>
      </c>
      <c r="M206">
        <f t="shared" si="32"/>
        <v>0</v>
      </c>
      <c r="N206">
        <f t="shared" si="24"/>
        <v>40</v>
      </c>
      <c r="O206">
        <f t="shared" si="31"/>
        <v>40</v>
      </c>
      <c r="Q206" s="39"/>
      <c r="R206" s="39"/>
    </row>
    <row r="207" spans="1:18">
      <c r="A207" s="39" t="s">
        <v>286</v>
      </c>
      <c r="B207" s="148" t="s">
        <v>394</v>
      </c>
      <c r="C207" s="39"/>
      <c r="D207" s="21" t="s">
        <v>397</v>
      </c>
      <c r="E207" s="21"/>
      <c r="F207" s="39"/>
      <c r="G207" s="39">
        <v>1</v>
      </c>
      <c r="H207" s="148"/>
      <c r="I207" s="233">
        <f t="shared" si="33"/>
        <v>40</v>
      </c>
      <c r="J207" s="234">
        <f t="shared" si="34"/>
        <v>49.2</v>
      </c>
      <c r="L207">
        <v>1</v>
      </c>
      <c r="M207">
        <f t="shared" si="32"/>
        <v>0</v>
      </c>
      <c r="N207">
        <f t="shared" si="24"/>
        <v>40</v>
      </c>
      <c r="O207">
        <f t="shared" si="31"/>
        <v>40</v>
      </c>
      <c r="Q207" s="39"/>
      <c r="R207" s="39"/>
    </row>
    <row r="208" spans="1:18">
      <c r="A208" s="39" t="s">
        <v>286</v>
      </c>
      <c r="B208" s="148" t="s">
        <v>398</v>
      </c>
      <c r="C208" s="39">
        <v>2011</v>
      </c>
      <c r="D208" s="21">
        <v>315</v>
      </c>
      <c r="E208" s="21"/>
      <c r="F208" s="39"/>
      <c r="G208" s="39">
        <v>1</v>
      </c>
      <c r="H208" s="148"/>
      <c r="I208" s="233">
        <f t="shared" si="33"/>
        <v>40</v>
      </c>
      <c r="J208" s="234">
        <f t="shared" si="34"/>
        <v>49.2</v>
      </c>
      <c r="L208">
        <v>1</v>
      </c>
      <c r="M208">
        <f t="shared" si="32"/>
        <v>0</v>
      </c>
      <c r="N208">
        <f t="shared" si="24"/>
        <v>40</v>
      </c>
      <c r="O208">
        <f t="shared" si="31"/>
        <v>40</v>
      </c>
      <c r="Q208" s="39"/>
      <c r="R208" s="39"/>
    </row>
    <row r="209" spans="1:18">
      <c r="A209" s="39" t="s">
        <v>286</v>
      </c>
      <c r="B209" s="148" t="s">
        <v>399</v>
      </c>
      <c r="C209" s="39">
        <v>2007</v>
      </c>
      <c r="D209" s="21">
        <v>223</v>
      </c>
      <c r="E209" s="21"/>
      <c r="F209" s="39"/>
      <c r="G209" s="39">
        <v>2</v>
      </c>
      <c r="H209" s="148"/>
      <c r="I209" s="233">
        <f t="shared" si="33"/>
        <v>80</v>
      </c>
      <c r="J209" s="234">
        <f t="shared" si="34"/>
        <v>98.4</v>
      </c>
      <c r="L209">
        <v>1</v>
      </c>
      <c r="M209">
        <f t="shared" si="32"/>
        <v>0</v>
      </c>
      <c r="N209">
        <f t="shared" si="24"/>
        <v>80</v>
      </c>
      <c r="O209">
        <f t="shared" si="31"/>
        <v>80</v>
      </c>
      <c r="Q209" s="39"/>
      <c r="R209" s="39"/>
    </row>
    <row r="210" spans="1:18">
      <c r="A210" s="39" t="s">
        <v>286</v>
      </c>
      <c r="B210" s="148" t="s">
        <v>398</v>
      </c>
      <c r="C210" s="39">
        <v>2011</v>
      </c>
      <c r="D210" s="21">
        <v>316</v>
      </c>
      <c r="E210" s="21"/>
      <c r="F210" s="39"/>
      <c r="G210" s="39">
        <v>1</v>
      </c>
      <c r="H210" s="148"/>
      <c r="I210" s="233">
        <f t="shared" si="33"/>
        <v>40</v>
      </c>
      <c r="J210" s="234">
        <f t="shared" si="34"/>
        <v>49.2</v>
      </c>
      <c r="L210">
        <v>1</v>
      </c>
      <c r="M210">
        <f t="shared" si="32"/>
        <v>0</v>
      </c>
      <c r="N210">
        <f t="shared" si="24"/>
        <v>40</v>
      </c>
      <c r="O210">
        <f t="shared" si="31"/>
        <v>40</v>
      </c>
      <c r="Q210" s="39"/>
      <c r="R210" s="39"/>
    </row>
    <row r="211" spans="1:18">
      <c r="A211" s="39" t="s">
        <v>286</v>
      </c>
      <c r="B211" s="148" t="s">
        <v>400</v>
      </c>
      <c r="C211" s="39">
        <v>2009</v>
      </c>
      <c r="D211" s="21">
        <v>211</v>
      </c>
      <c r="E211" s="21"/>
      <c r="F211" s="39"/>
      <c r="G211" s="39">
        <v>2</v>
      </c>
      <c r="H211" s="148"/>
      <c r="I211" s="233">
        <f t="shared" si="33"/>
        <v>80</v>
      </c>
      <c r="J211" s="234">
        <f t="shared" si="34"/>
        <v>98.4</v>
      </c>
      <c r="L211">
        <v>1</v>
      </c>
      <c r="M211">
        <f t="shared" si="32"/>
        <v>0</v>
      </c>
      <c r="N211">
        <f t="shared" si="24"/>
        <v>80</v>
      </c>
      <c r="O211">
        <f t="shared" si="31"/>
        <v>80</v>
      </c>
      <c r="Q211" s="39"/>
      <c r="R211" s="39"/>
    </row>
    <row r="212" spans="1:18" ht="13" thickBot="1">
      <c r="A212" s="62" t="s">
        <v>286</v>
      </c>
      <c r="B212" s="63" t="s">
        <v>401</v>
      </c>
      <c r="C212" s="62"/>
      <c r="D212" s="64" t="s">
        <v>402</v>
      </c>
      <c r="E212" s="64"/>
      <c r="F212" s="62"/>
      <c r="G212" s="62">
        <v>1</v>
      </c>
      <c r="H212" s="63"/>
      <c r="I212" s="233">
        <f t="shared" si="33"/>
        <v>35</v>
      </c>
      <c r="J212" s="234">
        <f t="shared" si="34"/>
        <v>43.05</v>
      </c>
      <c r="L212">
        <v>1</v>
      </c>
      <c r="M212">
        <f t="shared" si="32"/>
        <v>0</v>
      </c>
      <c r="N212">
        <f>L212*G212*35</f>
        <v>35</v>
      </c>
      <c r="O212">
        <f t="shared" si="31"/>
        <v>35</v>
      </c>
      <c r="Q212" s="62"/>
      <c r="R212" s="62"/>
    </row>
    <row r="213" spans="1:18">
      <c r="A213" s="39" t="s">
        <v>286</v>
      </c>
      <c r="B213" s="148" t="s">
        <v>252</v>
      </c>
      <c r="C213" s="39"/>
      <c r="D213" s="21" t="s">
        <v>403</v>
      </c>
      <c r="E213" s="21"/>
      <c r="F213" s="39"/>
      <c r="G213" s="39">
        <v>1</v>
      </c>
      <c r="H213" s="148"/>
      <c r="I213" s="233">
        <f t="shared" si="33"/>
        <v>40</v>
      </c>
      <c r="J213" s="234">
        <f t="shared" si="34"/>
        <v>49.2</v>
      </c>
      <c r="L213">
        <v>1</v>
      </c>
      <c r="M213">
        <f t="shared" si="32"/>
        <v>0</v>
      </c>
      <c r="N213">
        <f t="shared" si="24"/>
        <v>40</v>
      </c>
      <c r="O213">
        <f t="shared" si="31"/>
        <v>40</v>
      </c>
      <c r="Q213" s="39"/>
      <c r="R213" s="39"/>
    </row>
    <row r="214" spans="1:18">
      <c r="A214" s="39" t="s">
        <v>286</v>
      </c>
      <c r="B214" s="148" t="s">
        <v>252</v>
      </c>
      <c r="C214" s="39"/>
      <c r="D214" s="21" t="s">
        <v>404</v>
      </c>
      <c r="E214" s="21"/>
      <c r="F214" s="39"/>
      <c r="G214" s="39">
        <v>1</v>
      </c>
      <c r="H214" s="148"/>
      <c r="I214" s="233">
        <f t="shared" si="33"/>
        <v>40</v>
      </c>
      <c r="J214" s="234">
        <f t="shared" si="34"/>
        <v>49.2</v>
      </c>
      <c r="L214">
        <v>1</v>
      </c>
      <c r="M214">
        <f t="shared" si="32"/>
        <v>0</v>
      </c>
      <c r="N214">
        <f t="shared" si="24"/>
        <v>40</v>
      </c>
      <c r="O214">
        <f t="shared" si="31"/>
        <v>40</v>
      </c>
      <c r="Q214" s="39"/>
      <c r="R214" s="39"/>
    </row>
    <row r="215" spans="1:18">
      <c r="A215" s="39" t="s">
        <v>286</v>
      </c>
      <c r="B215" s="148" t="s">
        <v>405</v>
      </c>
      <c r="C215" s="39"/>
      <c r="D215" s="21" t="s">
        <v>406</v>
      </c>
      <c r="E215" s="21"/>
      <c r="F215" s="39"/>
      <c r="G215" s="39">
        <v>1</v>
      </c>
      <c r="H215" s="148"/>
      <c r="I215" s="233">
        <f t="shared" si="33"/>
        <v>40</v>
      </c>
      <c r="J215" s="234">
        <f t="shared" si="34"/>
        <v>49.2</v>
      </c>
      <c r="L215">
        <v>1</v>
      </c>
      <c r="M215">
        <f t="shared" si="32"/>
        <v>0</v>
      </c>
      <c r="N215">
        <f t="shared" si="24"/>
        <v>40</v>
      </c>
      <c r="O215">
        <f t="shared" si="31"/>
        <v>40</v>
      </c>
      <c r="Q215" s="39"/>
      <c r="R215" s="39"/>
    </row>
    <row r="216" spans="1:18">
      <c r="A216" s="39" t="s">
        <v>286</v>
      </c>
      <c r="B216" s="148" t="s">
        <v>405</v>
      </c>
      <c r="C216" s="39"/>
      <c r="D216" s="21" t="s">
        <v>407</v>
      </c>
      <c r="E216" s="21"/>
      <c r="F216" s="39"/>
      <c r="G216" s="39">
        <v>1</v>
      </c>
      <c r="H216" s="148"/>
      <c r="I216" s="233">
        <f t="shared" si="33"/>
        <v>40</v>
      </c>
      <c r="J216" s="234">
        <f t="shared" si="34"/>
        <v>49.2</v>
      </c>
      <c r="L216">
        <v>1</v>
      </c>
      <c r="M216">
        <f t="shared" si="32"/>
        <v>0</v>
      </c>
      <c r="N216">
        <f t="shared" si="24"/>
        <v>40</v>
      </c>
      <c r="O216">
        <f t="shared" si="31"/>
        <v>40</v>
      </c>
      <c r="Q216" s="39"/>
      <c r="R216" s="39"/>
    </row>
    <row r="217" spans="1:18">
      <c r="A217" s="39" t="s">
        <v>286</v>
      </c>
      <c r="B217" s="148" t="s">
        <v>392</v>
      </c>
      <c r="C217" s="39"/>
      <c r="D217" s="21" t="s">
        <v>408</v>
      </c>
      <c r="E217" s="21"/>
      <c r="F217" s="39"/>
      <c r="G217" s="39">
        <v>1</v>
      </c>
      <c r="H217" s="148"/>
      <c r="I217" s="233">
        <f t="shared" si="33"/>
        <v>40</v>
      </c>
      <c r="J217" s="234">
        <f t="shared" si="34"/>
        <v>49.2</v>
      </c>
      <c r="L217">
        <v>1</v>
      </c>
      <c r="M217">
        <f t="shared" si="32"/>
        <v>0</v>
      </c>
      <c r="N217">
        <f t="shared" ref="N217:N228" si="35">L217*G217*40</f>
        <v>40</v>
      </c>
      <c r="O217">
        <f t="shared" si="31"/>
        <v>40</v>
      </c>
      <c r="Q217" s="39"/>
      <c r="R217" s="39"/>
    </row>
    <row r="218" spans="1:18">
      <c r="A218" s="39" t="s">
        <v>286</v>
      </c>
      <c r="B218" s="148" t="s">
        <v>398</v>
      </c>
      <c r="C218" s="39"/>
      <c r="D218" s="21" t="s">
        <v>409</v>
      </c>
      <c r="E218" s="21"/>
      <c r="F218" s="39"/>
      <c r="G218" s="39">
        <v>1</v>
      </c>
      <c r="H218" s="148"/>
      <c r="I218" s="233">
        <f t="shared" si="33"/>
        <v>40</v>
      </c>
      <c r="J218" s="234">
        <f t="shared" si="34"/>
        <v>49.2</v>
      </c>
      <c r="L218">
        <v>1</v>
      </c>
      <c r="M218">
        <f t="shared" si="32"/>
        <v>0</v>
      </c>
      <c r="N218">
        <f t="shared" si="35"/>
        <v>40</v>
      </c>
      <c r="O218">
        <f t="shared" si="31"/>
        <v>40</v>
      </c>
      <c r="Q218" s="39"/>
      <c r="R218" s="39"/>
    </row>
    <row r="219" spans="1:18">
      <c r="A219" s="39" t="s">
        <v>286</v>
      </c>
      <c r="B219" s="148" t="s">
        <v>398</v>
      </c>
      <c r="C219" s="39"/>
      <c r="D219" s="21" t="s">
        <v>410</v>
      </c>
      <c r="E219" s="21"/>
      <c r="F219" s="39"/>
      <c r="G219" s="39">
        <v>1</v>
      </c>
      <c r="H219" s="148"/>
      <c r="I219" s="233">
        <f t="shared" si="33"/>
        <v>40</v>
      </c>
      <c r="J219" s="234">
        <f t="shared" si="34"/>
        <v>49.2</v>
      </c>
      <c r="L219">
        <v>1</v>
      </c>
      <c r="M219">
        <f t="shared" si="32"/>
        <v>0</v>
      </c>
      <c r="N219">
        <f t="shared" si="35"/>
        <v>40</v>
      </c>
      <c r="O219">
        <f t="shared" si="31"/>
        <v>40</v>
      </c>
      <c r="Q219" s="39"/>
      <c r="R219" s="39"/>
    </row>
    <row r="220" spans="1:18">
      <c r="A220" s="39" t="s">
        <v>286</v>
      </c>
      <c r="B220" s="148" t="s">
        <v>411</v>
      </c>
      <c r="C220" s="39"/>
      <c r="D220" s="21" t="s">
        <v>412</v>
      </c>
      <c r="E220" s="21"/>
      <c r="F220" s="39"/>
      <c r="G220" s="39">
        <v>1</v>
      </c>
      <c r="H220" s="148"/>
      <c r="I220" s="233">
        <f t="shared" si="33"/>
        <v>40</v>
      </c>
      <c r="J220" s="234">
        <f t="shared" si="34"/>
        <v>49.2</v>
      </c>
      <c r="L220">
        <v>1</v>
      </c>
      <c r="M220">
        <f t="shared" si="32"/>
        <v>0</v>
      </c>
      <c r="N220">
        <f t="shared" si="35"/>
        <v>40</v>
      </c>
      <c r="O220">
        <f t="shared" si="31"/>
        <v>40</v>
      </c>
      <c r="Q220" s="39"/>
      <c r="R220" s="39"/>
    </row>
    <row r="221" spans="1:18">
      <c r="A221" s="39" t="s">
        <v>286</v>
      </c>
      <c r="B221" s="148" t="s">
        <v>413</v>
      </c>
      <c r="C221" s="39"/>
      <c r="D221" s="21" t="s">
        <v>414</v>
      </c>
      <c r="E221" s="21"/>
      <c r="F221" s="39"/>
      <c r="G221" s="39">
        <v>1</v>
      </c>
      <c r="H221" s="148"/>
      <c r="I221" s="233">
        <f t="shared" si="33"/>
        <v>40</v>
      </c>
      <c r="J221" s="234">
        <f t="shared" si="34"/>
        <v>49.2</v>
      </c>
      <c r="L221">
        <v>1</v>
      </c>
      <c r="M221">
        <f t="shared" si="32"/>
        <v>0</v>
      </c>
      <c r="N221">
        <f t="shared" si="35"/>
        <v>40</v>
      </c>
      <c r="O221">
        <f t="shared" si="31"/>
        <v>40</v>
      </c>
      <c r="Q221" s="39"/>
      <c r="R221" s="39"/>
    </row>
    <row r="222" spans="1:18">
      <c r="A222" s="39" t="s">
        <v>286</v>
      </c>
      <c r="B222" s="148" t="s">
        <v>415</v>
      </c>
      <c r="C222" s="39"/>
      <c r="D222" s="21" t="s">
        <v>412</v>
      </c>
      <c r="E222" s="21"/>
      <c r="F222" s="39"/>
      <c r="G222" s="39">
        <v>1</v>
      </c>
      <c r="H222" s="148"/>
      <c r="I222" s="233">
        <f t="shared" si="33"/>
        <v>40</v>
      </c>
      <c r="J222" s="234">
        <f t="shared" si="34"/>
        <v>49.2</v>
      </c>
      <c r="L222">
        <v>1</v>
      </c>
      <c r="M222">
        <f t="shared" si="32"/>
        <v>0</v>
      </c>
      <c r="N222">
        <f t="shared" si="35"/>
        <v>40</v>
      </c>
      <c r="O222">
        <f t="shared" si="31"/>
        <v>40</v>
      </c>
      <c r="Q222" s="39"/>
      <c r="R222" s="39"/>
    </row>
    <row r="223" spans="1:18">
      <c r="A223" s="39" t="s">
        <v>286</v>
      </c>
      <c r="B223" s="148" t="s">
        <v>415</v>
      </c>
      <c r="C223" s="39"/>
      <c r="D223" s="21" t="s">
        <v>412</v>
      </c>
      <c r="E223" s="21"/>
      <c r="F223" s="39"/>
      <c r="G223" s="39">
        <v>1</v>
      </c>
      <c r="H223" s="148"/>
      <c r="I223" s="233">
        <f t="shared" si="33"/>
        <v>40</v>
      </c>
      <c r="J223" s="234">
        <f t="shared" si="34"/>
        <v>49.2</v>
      </c>
      <c r="L223">
        <v>1</v>
      </c>
      <c r="M223">
        <f t="shared" si="32"/>
        <v>0</v>
      </c>
      <c r="N223">
        <f t="shared" si="35"/>
        <v>40</v>
      </c>
      <c r="O223">
        <f t="shared" si="31"/>
        <v>40</v>
      </c>
      <c r="Q223" s="39"/>
      <c r="R223" s="39"/>
    </row>
    <row r="224" spans="1:18">
      <c r="A224" s="39" t="s">
        <v>286</v>
      </c>
      <c r="B224" s="148" t="s">
        <v>416</v>
      </c>
      <c r="C224" s="39"/>
      <c r="D224" s="21" t="s">
        <v>412</v>
      </c>
      <c r="E224" s="21"/>
      <c r="F224" s="39"/>
      <c r="G224" s="39">
        <v>1</v>
      </c>
      <c r="H224" s="148"/>
      <c r="I224" s="233">
        <f t="shared" si="33"/>
        <v>40</v>
      </c>
      <c r="J224" s="234">
        <f t="shared" si="34"/>
        <v>49.2</v>
      </c>
      <c r="L224">
        <v>1</v>
      </c>
      <c r="M224">
        <f t="shared" si="32"/>
        <v>0</v>
      </c>
      <c r="N224">
        <f t="shared" si="35"/>
        <v>40</v>
      </c>
      <c r="O224">
        <f t="shared" si="31"/>
        <v>40</v>
      </c>
      <c r="Q224" s="39"/>
      <c r="R224" s="39"/>
    </row>
    <row r="225" spans="1:18">
      <c r="A225" s="39" t="s">
        <v>286</v>
      </c>
      <c r="B225" s="148" t="s">
        <v>175</v>
      </c>
      <c r="C225" s="39"/>
      <c r="D225" s="21" t="s">
        <v>417</v>
      </c>
      <c r="E225" s="21"/>
      <c r="F225" s="39"/>
      <c r="G225" s="39">
        <v>4</v>
      </c>
      <c r="H225" s="148"/>
      <c r="I225" s="233">
        <f t="shared" si="33"/>
        <v>160</v>
      </c>
      <c r="J225" s="234">
        <f t="shared" si="34"/>
        <v>196.8</v>
      </c>
      <c r="L225">
        <v>1</v>
      </c>
      <c r="M225">
        <f t="shared" si="32"/>
        <v>0</v>
      </c>
      <c r="N225">
        <f t="shared" si="35"/>
        <v>160</v>
      </c>
      <c r="O225">
        <f t="shared" si="31"/>
        <v>160</v>
      </c>
      <c r="Q225" s="39"/>
      <c r="R225" s="39"/>
    </row>
    <row r="226" spans="1:18">
      <c r="A226" s="39" t="s">
        <v>286</v>
      </c>
      <c r="B226" s="148" t="s">
        <v>175</v>
      </c>
      <c r="C226" s="39"/>
      <c r="D226" s="21" t="s">
        <v>418</v>
      </c>
      <c r="E226" s="21"/>
      <c r="F226" s="39"/>
      <c r="G226" s="39">
        <v>3</v>
      </c>
      <c r="H226" s="148"/>
      <c r="I226" s="233">
        <f t="shared" si="33"/>
        <v>120</v>
      </c>
      <c r="J226" s="234">
        <f t="shared" si="34"/>
        <v>147.6</v>
      </c>
      <c r="L226">
        <v>1</v>
      </c>
      <c r="M226">
        <f t="shared" si="32"/>
        <v>0</v>
      </c>
      <c r="N226">
        <f t="shared" si="35"/>
        <v>120</v>
      </c>
      <c r="O226">
        <f t="shared" si="31"/>
        <v>120</v>
      </c>
      <c r="Q226" s="39"/>
      <c r="R226" s="39"/>
    </row>
    <row r="227" spans="1:18">
      <c r="A227" s="39" t="s">
        <v>286</v>
      </c>
      <c r="B227" s="148" t="s">
        <v>419</v>
      </c>
      <c r="C227" s="39"/>
      <c r="D227" s="21" t="s">
        <v>420</v>
      </c>
      <c r="E227" s="21"/>
      <c r="F227" s="39"/>
      <c r="G227" s="39">
        <v>1</v>
      </c>
      <c r="H227" s="193"/>
      <c r="I227" s="233">
        <f t="shared" si="33"/>
        <v>40</v>
      </c>
      <c r="J227" s="234">
        <f t="shared" si="34"/>
        <v>49.2</v>
      </c>
      <c r="L227">
        <v>1</v>
      </c>
      <c r="M227">
        <f t="shared" si="32"/>
        <v>0</v>
      </c>
      <c r="N227">
        <f t="shared" si="35"/>
        <v>40</v>
      </c>
      <c r="O227">
        <f t="shared" si="31"/>
        <v>40</v>
      </c>
      <c r="Q227" s="39"/>
      <c r="R227" s="39"/>
    </row>
    <row r="228" spans="1:18">
      <c r="A228" s="39" t="s">
        <v>286</v>
      </c>
      <c r="B228" s="148" t="s">
        <v>419</v>
      </c>
      <c r="C228" s="39"/>
      <c r="D228" s="21" t="s">
        <v>421</v>
      </c>
      <c r="E228" s="21"/>
      <c r="F228" s="39"/>
      <c r="G228" s="39">
        <v>1</v>
      </c>
      <c r="H228" s="193"/>
      <c r="I228" s="233">
        <f t="shared" si="33"/>
        <v>40</v>
      </c>
      <c r="J228" s="234">
        <f t="shared" si="34"/>
        <v>49.2</v>
      </c>
      <c r="L228">
        <v>1</v>
      </c>
      <c r="M228">
        <f t="shared" si="32"/>
        <v>0</v>
      </c>
      <c r="N228">
        <f t="shared" si="35"/>
        <v>40</v>
      </c>
      <c r="O228">
        <f t="shared" si="31"/>
        <v>40</v>
      </c>
      <c r="Q228" s="39"/>
      <c r="R228" s="39"/>
    </row>
    <row r="229" spans="1:18" ht="37.5">
      <c r="A229" s="49" t="s">
        <v>286</v>
      </c>
      <c r="B229" s="158" t="s">
        <v>282</v>
      </c>
      <c r="C229" s="49"/>
      <c r="D229" s="50" t="s">
        <v>422</v>
      </c>
      <c r="E229" s="50" t="s">
        <v>423</v>
      </c>
      <c r="F229" s="49"/>
      <c r="G229" s="49">
        <v>3</v>
      </c>
      <c r="H229" s="148" t="s">
        <v>424</v>
      </c>
      <c r="I229" s="233">
        <f t="shared" si="33"/>
        <v>40</v>
      </c>
      <c r="J229" s="234">
        <f t="shared" si="34"/>
        <v>49.2</v>
      </c>
      <c r="L229">
        <v>1</v>
      </c>
      <c r="M229">
        <f t="shared" si="32"/>
        <v>0</v>
      </c>
      <c r="N229">
        <f>L229*P229*40</f>
        <v>40</v>
      </c>
      <c r="O229">
        <f t="shared" si="31"/>
        <v>40</v>
      </c>
      <c r="P229">
        <v>1</v>
      </c>
      <c r="Q229" s="49"/>
      <c r="R229" s="49"/>
    </row>
    <row r="230" spans="1:18" ht="37.5">
      <c r="A230" s="49" t="s">
        <v>286</v>
      </c>
      <c r="B230" s="158" t="s">
        <v>282</v>
      </c>
      <c r="C230" s="49"/>
      <c r="D230" s="50" t="s">
        <v>425</v>
      </c>
      <c r="E230" s="50" t="s">
        <v>426</v>
      </c>
      <c r="F230" s="49"/>
      <c r="G230" s="49">
        <v>3</v>
      </c>
      <c r="H230" s="148" t="s">
        <v>427</v>
      </c>
      <c r="I230" s="233">
        <f t="shared" si="33"/>
        <v>40</v>
      </c>
      <c r="J230" s="234">
        <f t="shared" si="34"/>
        <v>49.2</v>
      </c>
      <c r="L230">
        <v>1</v>
      </c>
      <c r="M230">
        <f t="shared" si="32"/>
        <v>0</v>
      </c>
      <c r="N230">
        <f>L230*P230*40</f>
        <v>40</v>
      </c>
      <c r="O230">
        <f t="shared" si="31"/>
        <v>40</v>
      </c>
      <c r="P230">
        <v>1</v>
      </c>
      <c r="Q230" s="49"/>
      <c r="R230" s="49"/>
    </row>
    <row r="231" spans="1:18" ht="21" customHeight="1">
      <c r="A231" s="49" t="s">
        <v>286</v>
      </c>
      <c r="B231" s="158" t="s">
        <v>428</v>
      </c>
      <c r="C231" s="49"/>
      <c r="D231" s="50" t="s">
        <v>429</v>
      </c>
      <c r="E231" s="50" t="s">
        <v>430</v>
      </c>
      <c r="F231" s="49"/>
      <c r="G231" s="49">
        <v>1</v>
      </c>
      <c r="H231" s="148"/>
      <c r="I231" s="534" t="s">
        <v>431</v>
      </c>
      <c r="J231" s="534" t="s">
        <v>431</v>
      </c>
      <c r="L231">
        <v>1</v>
      </c>
      <c r="M231">
        <f t="shared" si="32"/>
        <v>0</v>
      </c>
      <c r="O231">
        <f t="shared" si="31"/>
        <v>0</v>
      </c>
      <c r="Q231" s="589" t="s">
        <v>529</v>
      </c>
      <c r="R231" s="589" t="s">
        <v>529</v>
      </c>
    </row>
    <row r="232" spans="1:18" s="6" customFormat="1" ht="33.75" customHeight="1" thickBot="1">
      <c r="A232" s="49" t="s">
        <v>286</v>
      </c>
      <c r="B232" s="158" t="s">
        <v>428</v>
      </c>
      <c r="C232" s="49"/>
      <c r="D232" s="50" t="s">
        <v>432</v>
      </c>
      <c r="E232" s="50" t="s">
        <v>433</v>
      </c>
      <c r="F232" s="49"/>
      <c r="G232" s="49">
        <v>1</v>
      </c>
      <c r="H232" s="148"/>
      <c r="I232" s="534" t="s">
        <v>431</v>
      </c>
      <c r="J232" s="534" t="s">
        <v>431</v>
      </c>
      <c r="K232"/>
      <c r="L232">
        <v>1</v>
      </c>
      <c r="M232">
        <f t="shared" si="32"/>
        <v>0</v>
      </c>
      <c r="N232"/>
      <c r="O232">
        <f t="shared" si="31"/>
        <v>0</v>
      </c>
      <c r="Q232" s="589" t="s">
        <v>529</v>
      </c>
      <c r="R232" s="589" t="s">
        <v>529</v>
      </c>
    </row>
    <row r="233" spans="1:18" ht="16" thickBot="1">
      <c r="A233" s="65"/>
      <c r="B233" s="66"/>
      <c r="C233" s="65"/>
      <c r="D233" s="67" t="s">
        <v>434</v>
      </c>
      <c r="E233" s="1115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</row>
    <row r="234" spans="1:18">
      <c r="A234" s="68" t="s">
        <v>436</v>
      </c>
      <c r="B234" s="69" t="s">
        <v>437</v>
      </c>
      <c r="C234" s="68">
        <v>2002</v>
      </c>
      <c r="D234" s="70"/>
      <c r="E234" s="1116"/>
      <c r="F234" s="68"/>
      <c r="G234" s="1102">
        <v>1</v>
      </c>
      <c r="H234" s="69"/>
      <c r="I234" s="70"/>
      <c r="J234" s="71"/>
      <c r="L234">
        <v>1</v>
      </c>
      <c r="M234">
        <f t="shared" si="32"/>
        <v>0</v>
      </c>
      <c r="N234">
        <f>L234*G234*40</f>
        <v>40</v>
      </c>
      <c r="O234">
        <f t="shared" si="31"/>
        <v>40</v>
      </c>
      <c r="Q234" s="1102"/>
      <c r="R234" s="1102"/>
    </row>
    <row r="235" spans="1:18" ht="13" customHeight="1">
      <c r="A235" s="10"/>
      <c r="B235" s="229" t="s">
        <v>438</v>
      </c>
      <c r="C235" s="10"/>
      <c r="D235" s="11"/>
      <c r="E235" s="1116"/>
      <c r="F235" s="10" t="s">
        <v>36</v>
      </c>
      <c r="G235" s="1118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32"/>
        <v>140</v>
      </c>
      <c r="N235">
        <f t="shared" ref="N235:N298" si="36">L235*G235*40</f>
        <v>0</v>
      </c>
      <c r="O235">
        <f t="shared" si="31"/>
        <v>140</v>
      </c>
      <c r="Q235" s="1118"/>
      <c r="R235" s="1118"/>
    </row>
    <row r="236" spans="1:18">
      <c r="A236" s="10"/>
      <c r="B236" s="229" t="s">
        <v>439</v>
      </c>
      <c r="C236" s="10"/>
      <c r="D236" s="11"/>
      <c r="E236" s="1117"/>
      <c r="F236" s="10"/>
      <c r="G236" s="1092"/>
      <c r="H236" s="229"/>
      <c r="I236" s="229"/>
      <c r="J236" s="230"/>
      <c r="L236">
        <v>1</v>
      </c>
      <c r="M236">
        <f t="shared" si="32"/>
        <v>0</v>
      </c>
      <c r="N236">
        <f t="shared" si="36"/>
        <v>0</v>
      </c>
      <c r="O236">
        <f t="shared" si="31"/>
        <v>0</v>
      </c>
      <c r="Q236" s="1092"/>
      <c r="R236" s="1092"/>
    </row>
    <row r="237" spans="1:18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32"/>
        <v>140</v>
      </c>
      <c r="N237">
        <f t="shared" si="36"/>
        <v>40</v>
      </c>
      <c r="O237">
        <f t="shared" si="31"/>
        <v>180</v>
      </c>
      <c r="Q237" s="206"/>
      <c r="R237" s="206"/>
    </row>
    <row r="238" spans="1:18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32"/>
        <v>0</v>
      </c>
      <c r="N238">
        <f t="shared" si="36"/>
        <v>0</v>
      </c>
      <c r="O238">
        <f t="shared" si="31"/>
        <v>0</v>
      </c>
      <c r="Q238" s="10"/>
      <c r="R238" s="10"/>
    </row>
    <row r="239" spans="1:18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32"/>
        <v>140</v>
      </c>
      <c r="N239">
        <f t="shared" si="36"/>
        <v>40</v>
      </c>
      <c r="O239">
        <f t="shared" si="31"/>
        <v>180</v>
      </c>
      <c r="Q239" s="206"/>
      <c r="R239" s="206"/>
    </row>
    <row r="240" spans="1:18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32"/>
        <v>0</v>
      </c>
      <c r="N240">
        <f t="shared" si="36"/>
        <v>0</v>
      </c>
      <c r="O240">
        <f t="shared" si="31"/>
        <v>0</v>
      </c>
      <c r="Q240" s="19"/>
      <c r="R240" s="19"/>
    </row>
    <row r="241" spans="1:18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32"/>
        <v>140</v>
      </c>
      <c r="N241">
        <f t="shared" si="36"/>
        <v>40</v>
      </c>
      <c r="O241">
        <f t="shared" si="31"/>
        <v>180</v>
      </c>
      <c r="Q241" s="206"/>
      <c r="R241" s="206"/>
    </row>
    <row r="242" spans="1:18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32"/>
        <v>0</v>
      </c>
      <c r="N242">
        <f t="shared" si="36"/>
        <v>0</v>
      </c>
      <c r="O242">
        <f t="shared" si="31"/>
        <v>0</v>
      </c>
      <c r="Q242" s="19"/>
      <c r="R242" s="19"/>
    </row>
    <row r="243" spans="1:18" ht="2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32"/>
        <v>0</v>
      </c>
      <c r="N243">
        <f t="shared" si="36"/>
        <v>40</v>
      </c>
      <c r="O243">
        <f t="shared" si="31"/>
        <v>40</v>
      </c>
      <c r="Q243" s="39"/>
      <c r="R243" s="39"/>
    </row>
    <row r="244" spans="1:18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37">O244</f>
        <v>40</v>
      </c>
      <c r="J244" s="234">
        <f t="shared" ref="J244:J246" si="38">I244*1.23</f>
        <v>49.2</v>
      </c>
      <c r="L244">
        <v>1</v>
      </c>
      <c r="M244">
        <f t="shared" si="32"/>
        <v>0</v>
      </c>
      <c r="N244">
        <f t="shared" si="36"/>
        <v>40</v>
      </c>
      <c r="O244">
        <f t="shared" si="31"/>
        <v>40</v>
      </c>
      <c r="Q244" s="206"/>
      <c r="R244" s="206"/>
    </row>
    <row r="245" spans="1:18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37"/>
        <v>180</v>
      </c>
      <c r="J245" s="234">
        <f t="shared" si="38"/>
        <v>221.4</v>
      </c>
      <c r="K245">
        <v>4</v>
      </c>
      <c r="L245">
        <v>1</v>
      </c>
      <c r="M245">
        <f t="shared" si="32"/>
        <v>140</v>
      </c>
      <c r="N245">
        <f t="shared" si="36"/>
        <v>40</v>
      </c>
      <c r="O245">
        <f t="shared" si="31"/>
        <v>180</v>
      </c>
      <c r="Q245" s="49"/>
      <c r="R245" s="49"/>
    </row>
    <row r="246" spans="1:18" ht="2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37"/>
        <v>180</v>
      </c>
      <c r="J246" s="234">
        <f t="shared" si="38"/>
        <v>221.4</v>
      </c>
      <c r="K246">
        <v>4</v>
      </c>
      <c r="L246">
        <v>1</v>
      </c>
      <c r="M246">
        <f t="shared" si="32"/>
        <v>140</v>
      </c>
      <c r="N246">
        <f t="shared" si="36"/>
        <v>40</v>
      </c>
      <c r="O246">
        <f t="shared" si="31"/>
        <v>180</v>
      </c>
      <c r="Q246" s="39"/>
      <c r="R246" s="39"/>
    </row>
    <row r="247" spans="1:18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32"/>
        <v>0</v>
      </c>
      <c r="N247">
        <f t="shared" si="36"/>
        <v>40</v>
      </c>
      <c r="O247">
        <f t="shared" si="31"/>
        <v>40</v>
      </c>
      <c r="Q247" s="590" t="s">
        <v>529</v>
      </c>
      <c r="R247" s="590" t="s">
        <v>491</v>
      </c>
    </row>
    <row r="248" spans="1:18" ht="13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32"/>
        <v>0</v>
      </c>
      <c r="N248">
        <f t="shared" si="36"/>
        <v>0</v>
      </c>
      <c r="O248">
        <f t="shared" si="31"/>
        <v>0</v>
      </c>
      <c r="Q248" s="40"/>
      <c r="R248" s="40"/>
    </row>
    <row r="249" spans="1:18">
      <c r="A249" s="19" t="s">
        <v>436</v>
      </c>
      <c r="B249" s="13" t="s">
        <v>464</v>
      </c>
      <c r="C249" s="19"/>
      <c r="D249" s="12" t="s">
        <v>465</v>
      </c>
      <c r="E249" s="12"/>
      <c r="F249" s="39"/>
      <c r="G249" s="40">
        <v>1</v>
      </c>
      <c r="H249" s="148"/>
      <c r="I249" s="233">
        <f t="shared" ref="I249:I262" si="39">O249</f>
        <v>40</v>
      </c>
      <c r="J249" s="234">
        <f t="shared" ref="J249:J262" si="40">I249*1.23</f>
        <v>49.2</v>
      </c>
      <c r="L249">
        <v>1</v>
      </c>
      <c r="M249">
        <f t="shared" si="32"/>
        <v>0</v>
      </c>
      <c r="N249">
        <f t="shared" si="36"/>
        <v>40</v>
      </c>
      <c r="O249">
        <f t="shared" si="31"/>
        <v>40</v>
      </c>
      <c r="Q249" s="40"/>
      <c r="R249" s="40"/>
    </row>
    <row r="250" spans="1:18">
      <c r="A250" s="39" t="s">
        <v>436</v>
      </c>
      <c r="B250" s="148" t="s">
        <v>466</v>
      </c>
      <c r="C250" s="39"/>
      <c r="D250" s="21" t="s">
        <v>467</v>
      </c>
      <c r="E250" s="21"/>
      <c r="F250" s="39"/>
      <c r="G250" s="40">
        <v>1</v>
      </c>
      <c r="H250" s="148"/>
      <c r="I250" s="233">
        <f t="shared" si="39"/>
        <v>40</v>
      </c>
      <c r="J250" s="234">
        <f t="shared" si="40"/>
        <v>49.2</v>
      </c>
      <c r="L250">
        <v>1</v>
      </c>
      <c r="M250">
        <f t="shared" si="32"/>
        <v>0</v>
      </c>
      <c r="N250">
        <f t="shared" si="36"/>
        <v>40</v>
      </c>
      <c r="O250">
        <f t="shared" si="31"/>
        <v>40</v>
      </c>
      <c r="Q250" s="40"/>
      <c r="R250" s="40"/>
    </row>
    <row r="251" spans="1:18" s="1" customFormat="1" ht="13.15" customHeight="1">
      <c r="A251" s="206" t="s">
        <v>436</v>
      </c>
      <c r="B251" s="148" t="s">
        <v>468</v>
      </c>
      <c r="C251" s="39"/>
      <c r="D251" s="21" t="s">
        <v>469</v>
      </c>
      <c r="E251" s="21"/>
      <c r="F251" s="39"/>
      <c r="G251" s="40">
        <v>2</v>
      </c>
      <c r="H251" s="148"/>
      <c r="I251" s="233">
        <f t="shared" si="39"/>
        <v>80</v>
      </c>
      <c r="J251" s="234">
        <f t="shared" si="40"/>
        <v>98.4</v>
      </c>
      <c r="K251"/>
      <c r="L251">
        <v>1</v>
      </c>
      <c r="M251">
        <f t="shared" si="32"/>
        <v>0</v>
      </c>
      <c r="N251">
        <f t="shared" si="36"/>
        <v>80</v>
      </c>
      <c r="O251">
        <f t="shared" si="31"/>
        <v>80</v>
      </c>
      <c r="Q251" s="40"/>
      <c r="R251" s="40"/>
    </row>
    <row r="252" spans="1:18">
      <c r="A252" s="49" t="s">
        <v>436</v>
      </c>
      <c r="B252" s="158" t="s">
        <v>470</v>
      </c>
      <c r="C252" s="49"/>
      <c r="D252" s="50">
        <v>105</v>
      </c>
      <c r="E252" s="50"/>
      <c r="F252" s="49"/>
      <c r="G252" s="89">
        <v>6</v>
      </c>
      <c r="H252" s="39"/>
      <c r="I252" s="233">
        <f t="shared" si="39"/>
        <v>240</v>
      </c>
      <c r="J252" s="234">
        <f t="shared" si="40"/>
        <v>295.2</v>
      </c>
      <c r="L252">
        <v>1</v>
      </c>
      <c r="M252">
        <f t="shared" si="32"/>
        <v>0</v>
      </c>
      <c r="N252">
        <f t="shared" si="36"/>
        <v>240</v>
      </c>
      <c r="O252">
        <f t="shared" si="31"/>
        <v>240</v>
      </c>
      <c r="Q252" s="89"/>
      <c r="R252" s="89"/>
    </row>
    <row r="253" spans="1:18">
      <c r="A253" s="10" t="s">
        <v>436</v>
      </c>
      <c r="B253" s="13" t="s">
        <v>471</v>
      </c>
      <c r="C253" s="19"/>
      <c r="D253" s="12" t="s">
        <v>472</v>
      </c>
      <c r="E253" s="21"/>
      <c r="F253" s="39"/>
      <c r="G253" s="40">
        <v>1</v>
      </c>
      <c r="H253" s="13"/>
      <c r="I253" s="233">
        <f t="shared" si="39"/>
        <v>40</v>
      </c>
      <c r="J253" s="234">
        <f t="shared" si="40"/>
        <v>49.2</v>
      </c>
      <c r="L253">
        <v>1</v>
      </c>
      <c r="M253">
        <f t="shared" si="32"/>
        <v>0</v>
      </c>
      <c r="N253">
        <f t="shared" si="36"/>
        <v>40</v>
      </c>
      <c r="O253">
        <f t="shared" si="31"/>
        <v>40</v>
      </c>
      <c r="Q253" s="40"/>
      <c r="R253" s="40"/>
    </row>
    <row r="254" spans="1:18">
      <c r="A254" s="206" t="s">
        <v>436</v>
      </c>
      <c r="B254" s="148" t="s">
        <v>473</v>
      </c>
      <c r="C254" s="39"/>
      <c r="D254" s="21" t="s">
        <v>474</v>
      </c>
      <c r="E254" s="21" t="s">
        <v>475</v>
      </c>
      <c r="F254" s="39"/>
      <c r="G254" s="40">
        <v>1</v>
      </c>
      <c r="H254" s="148"/>
      <c r="I254" s="233">
        <f t="shared" si="39"/>
        <v>40</v>
      </c>
      <c r="J254" s="234">
        <f t="shared" si="40"/>
        <v>49.2</v>
      </c>
      <c r="L254">
        <v>1</v>
      </c>
      <c r="M254">
        <f t="shared" si="32"/>
        <v>0</v>
      </c>
      <c r="N254">
        <f t="shared" si="36"/>
        <v>40</v>
      </c>
      <c r="O254">
        <f t="shared" si="31"/>
        <v>40</v>
      </c>
      <c r="Q254" s="40"/>
      <c r="R254" s="40"/>
    </row>
    <row r="255" spans="1:18">
      <c r="A255" s="206" t="s">
        <v>436</v>
      </c>
      <c r="B255" s="148" t="s">
        <v>476</v>
      </c>
      <c r="C255" s="39"/>
      <c r="D255" s="21" t="s">
        <v>474</v>
      </c>
      <c r="E255" s="21" t="s">
        <v>475</v>
      </c>
      <c r="F255" s="39"/>
      <c r="G255" s="40">
        <v>1</v>
      </c>
      <c r="H255" s="148"/>
      <c r="I255" s="233">
        <f t="shared" si="39"/>
        <v>40</v>
      </c>
      <c r="J255" s="234">
        <f t="shared" si="40"/>
        <v>49.2</v>
      </c>
      <c r="L255">
        <v>1</v>
      </c>
      <c r="M255">
        <f t="shared" si="32"/>
        <v>0</v>
      </c>
      <c r="N255">
        <f t="shared" si="36"/>
        <v>40</v>
      </c>
      <c r="O255">
        <f t="shared" si="31"/>
        <v>40</v>
      </c>
      <c r="Q255" s="40"/>
      <c r="R255" s="40"/>
    </row>
    <row r="256" spans="1:18">
      <c r="A256" s="39" t="s">
        <v>436</v>
      </c>
      <c r="B256" s="148" t="s">
        <v>477</v>
      </c>
      <c r="C256" s="39"/>
      <c r="D256" s="21" t="s">
        <v>478</v>
      </c>
      <c r="E256" s="21"/>
      <c r="F256" s="39"/>
      <c r="G256" s="40">
        <v>1</v>
      </c>
      <c r="H256" s="148"/>
      <c r="I256" s="233">
        <f t="shared" si="39"/>
        <v>40</v>
      </c>
      <c r="J256" s="234">
        <f t="shared" si="40"/>
        <v>49.2</v>
      </c>
      <c r="L256">
        <v>1</v>
      </c>
      <c r="M256">
        <f t="shared" si="32"/>
        <v>0</v>
      </c>
      <c r="N256">
        <f t="shared" si="36"/>
        <v>40</v>
      </c>
      <c r="O256">
        <f t="shared" si="31"/>
        <v>40</v>
      </c>
      <c r="Q256" s="40"/>
      <c r="R256" s="40"/>
    </row>
    <row r="257" spans="1:18">
      <c r="A257" s="19" t="s">
        <v>436</v>
      </c>
      <c r="B257" s="148" t="s">
        <v>479</v>
      </c>
      <c r="C257" s="39"/>
      <c r="D257" s="21" t="s">
        <v>480</v>
      </c>
      <c r="E257" s="21"/>
      <c r="F257" s="39"/>
      <c r="G257" s="40">
        <v>1</v>
      </c>
      <c r="H257" s="148"/>
      <c r="I257" s="233">
        <f t="shared" si="39"/>
        <v>40</v>
      </c>
      <c r="J257" s="234">
        <f t="shared" si="40"/>
        <v>49.2</v>
      </c>
      <c r="L257">
        <v>1</v>
      </c>
      <c r="M257">
        <f t="shared" si="32"/>
        <v>0</v>
      </c>
      <c r="N257">
        <f t="shared" si="36"/>
        <v>40</v>
      </c>
      <c r="O257">
        <f t="shared" si="31"/>
        <v>40</v>
      </c>
      <c r="Q257" s="40"/>
      <c r="R257" s="40"/>
    </row>
    <row r="258" spans="1:18">
      <c r="A258" s="39" t="s">
        <v>436</v>
      </c>
      <c r="B258" s="148" t="s">
        <v>481</v>
      </c>
      <c r="C258" s="39"/>
      <c r="D258" s="21" t="s">
        <v>482</v>
      </c>
      <c r="E258" s="21"/>
      <c r="F258" s="39"/>
      <c r="G258" s="40">
        <v>1</v>
      </c>
      <c r="H258" s="148"/>
      <c r="I258" s="233">
        <f t="shared" si="39"/>
        <v>40</v>
      </c>
      <c r="J258" s="234">
        <f t="shared" si="40"/>
        <v>49.2</v>
      </c>
      <c r="L258">
        <v>1</v>
      </c>
      <c r="M258">
        <f t="shared" si="32"/>
        <v>0</v>
      </c>
      <c r="N258">
        <f t="shared" si="36"/>
        <v>40</v>
      </c>
      <c r="O258">
        <f t="shared" si="31"/>
        <v>40</v>
      </c>
      <c r="Q258" s="40"/>
      <c r="R258" s="40"/>
    </row>
    <row r="259" spans="1:18">
      <c r="A259" s="206" t="s">
        <v>436</v>
      </c>
      <c r="B259" s="148" t="s">
        <v>483</v>
      </c>
      <c r="C259" s="39"/>
      <c r="D259" s="21" t="s">
        <v>484</v>
      </c>
      <c r="E259" s="21"/>
      <c r="F259" s="39"/>
      <c r="G259" s="40">
        <v>1</v>
      </c>
      <c r="H259" s="148"/>
      <c r="I259" s="233">
        <f t="shared" si="39"/>
        <v>40</v>
      </c>
      <c r="J259" s="234">
        <f t="shared" si="40"/>
        <v>49.2</v>
      </c>
      <c r="L259">
        <v>1</v>
      </c>
      <c r="M259">
        <f t="shared" si="32"/>
        <v>0</v>
      </c>
      <c r="N259">
        <f t="shared" si="36"/>
        <v>40</v>
      </c>
      <c r="O259">
        <f t="shared" si="31"/>
        <v>40</v>
      </c>
      <c r="Q259" s="40"/>
      <c r="R259" s="40"/>
    </row>
    <row r="260" spans="1:18">
      <c r="A260" s="206" t="s">
        <v>436</v>
      </c>
      <c r="B260" s="148" t="s">
        <v>483</v>
      </c>
      <c r="C260" s="39"/>
      <c r="D260" s="21" t="s">
        <v>485</v>
      </c>
      <c r="E260" s="21"/>
      <c r="F260" s="39"/>
      <c r="G260" s="40">
        <v>1</v>
      </c>
      <c r="H260" s="148"/>
      <c r="I260" s="233">
        <f t="shared" si="39"/>
        <v>40</v>
      </c>
      <c r="J260" s="234">
        <f t="shared" si="40"/>
        <v>49.2</v>
      </c>
      <c r="L260">
        <v>1</v>
      </c>
      <c r="M260">
        <f t="shared" si="32"/>
        <v>0</v>
      </c>
      <c r="N260">
        <f t="shared" si="36"/>
        <v>40</v>
      </c>
      <c r="O260">
        <f t="shared" si="31"/>
        <v>40</v>
      </c>
      <c r="Q260" s="40"/>
      <c r="R260" s="40"/>
    </row>
    <row r="261" spans="1:18">
      <c r="A261" s="206" t="s">
        <v>436</v>
      </c>
      <c r="B261" s="148" t="s">
        <v>483</v>
      </c>
      <c r="C261" s="39"/>
      <c r="D261" s="21" t="s">
        <v>486</v>
      </c>
      <c r="E261" s="21"/>
      <c r="F261" s="39"/>
      <c r="G261" s="40">
        <v>1</v>
      </c>
      <c r="H261" s="148"/>
      <c r="I261" s="233">
        <f t="shared" si="39"/>
        <v>40</v>
      </c>
      <c r="J261" s="234">
        <f t="shared" si="40"/>
        <v>49.2</v>
      </c>
      <c r="L261">
        <v>1</v>
      </c>
      <c r="M261">
        <f t="shared" si="32"/>
        <v>0</v>
      </c>
      <c r="N261">
        <f t="shared" si="36"/>
        <v>40</v>
      </c>
      <c r="O261">
        <f t="shared" ref="O261:O324" si="41">M261+N261</f>
        <v>40</v>
      </c>
      <c r="Q261" s="40"/>
      <c r="R261" s="40"/>
    </row>
    <row r="262" spans="1:18" ht="18.75" customHeight="1">
      <c r="A262" s="39" t="s">
        <v>436</v>
      </c>
      <c r="B262" s="148" t="s">
        <v>483</v>
      </c>
      <c r="C262" s="39"/>
      <c r="D262" s="21" t="s">
        <v>487</v>
      </c>
      <c r="E262" s="21"/>
      <c r="F262" s="39"/>
      <c r="G262" s="40">
        <v>1</v>
      </c>
      <c r="H262" s="148"/>
      <c r="I262" s="233">
        <f t="shared" si="39"/>
        <v>40</v>
      </c>
      <c r="J262" s="234">
        <f t="shared" si="40"/>
        <v>49.2</v>
      </c>
      <c r="L262">
        <v>1</v>
      </c>
      <c r="M262">
        <f t="shared" ref="M262:M325" si="42">K262*35</f>
        <v>0</v>
      </c>
      <c r="N262">
        <f t="shared" si="36"/>
        <v>40</v>
      </c>
      <c r="O262">
        <f t="shared" si="41"/>
        <v>40</v>
      </c>
      <c r="Q262" s="40"/>
      <c r="R262" s="40"/>
    </row>
    <row r="263" spans="1:18" ht="18.75" customHeight="1">
      <c r="A263" s="49" t="s">
        <v>436</v>
      </c>
      <c r="B263" s="158" t="s">
        <v>488</v>
      </c>
      <c r="C263" s="49"/>
      <c r="D263" s="50" t="s">
        <v>489</v>
      </c>
      <c r="E263" s="50" t="s">
        <v>490</v>
      </c>
      <c r="F263" s="49"/>
      <c r="G263" s="89">
        <v>1</v>
      </c>
      <c r="H263" s="148"/>
      <c r="I263" s="564" t="s">
        <v>491</v>
      </c>
      <c r="J263" s="534" t="s">
        <v>146</v>
      </c>
      <c r="L263">
        <v>1</v>
      </c>
      <c r="M263">
        <f t="shared" si="42"/>
        <v>0</v>
      </c>
      <c r="N263">
        <f t="shared" si="36"/>
        <v>40</v>
      </c>
      <c r="O263">
        <f t="shared" si="41"/>
        <v>40</v>
      </c>
      <c r="Q263" s="589" t="s">
        <v>529</v>
      </c>
      <c r="R263" s="589" t="s">
        <v>529</v>
      </c>
    </row>
    <row r="264" spans="1:18" ht="18.75" customHeight="1">
      <c r="A264" s="49" t="s">
        <v>436</v>
      </c>
      <c r="B264" s="158" t="s">
        <v>492</v>
      </c>
      <c r="C264" s="49"/>
      <c r="D264" s="50" t="s">
        <v>493</v>
      </c>
      <c r="E264" s="50" t="s">
        <v>490</v>
      </c>
      <c r="F264" s="49"/>
      <c r="G264" s="89">
        <v>2</v>
      </c>
      <c r="H264" s="148"/>
      <c r="I264" s="564" t="s">
        <v>491</v>
      </c>
      <c r="J264" s="534" t="s">
        <v>146</v>
      </c>
      <c r="L264">
        <v>1</v>
      </c>
      <c r="M264">
        <f t="shared" si="42"/>
        <v>0</v>
      </c>
      <c r="N264">
        <f t="shared" si="36"/>
        <v>80</v>
      </c>
      <c r="O264">
        <f t="shared" si="41"/>
        <v>80</v>
      </c>
      <c r="Q264" s="589" t="s">
        <v>529</v>
      </c>
      <c r="R264" s="589" t="s">
        <v>529</v>
      </c>
    </row>
    <row r="265" spans="1:18" ht="18.75" customHeight="1">
      <c r="A265" s="49" t="s">
        <v>436</v>
      </c>
      <c r="B265" s="158" t="s">
        <v>492</v>
      </c>
      <c r="C265" s="49"/>
      <c r="D265" s="50" t="s">
        <v>494</v>
      </c>
      <c r="E265" s="50" t="s">
        <v>490</v>
      </c>
      <c r="F265" s="49"/>
      <c r="G265" s="89">
        <v>1</v>
      </c>
      <c r="H265" s="148"/>
      <c r="I265" s="564" t="s">
        <v>491</v>
      </c>
      <c r="J265" s="534" t="s">
        <v>146</v>
      </c>
      <c r="L265">
        <v>1</v>
      </c>
      <c r="M265">
        <f t="shared" si="42"/>
        <v>0</v>
      </c>
      <c r="N265">
        <f t="shared" si="36"/>
        <v>40</v>
      </c>
      <c r="O265">
        <f t="shared" si="41"/>
        <v>40</v>
      </c>
      <c r="Q265" s="589" t="s">
        <v>529</v>
      </c>
      <c r="R265" s="589" t="s">
        <v>529</v>
      </c>
    </row>
    <row r="266" spans="1:18" ht="18.75" customHeight="1">
      <c r="A266" s="49" t="s">
        <v>436</v>
      </c>
      <c r="B266" s="158" t="s">
        <v>492</v>
      </c>
      <c r="C266" s="49"/>
      <c r="D266" s="50" t="s">
        <v>495</v>
      </c>
      <c r="E266" s="50" t="s">
        <v>490</v>
      </c>
      <c r="F266" s="49"/>
      <c r="G266" s="89">
        <v>1</v>
      </c>
      <c r="H266" s="148"/>
      <c r="I266" s="564" t="s">
        <v>147</v>
      </c>
      <c r="J266" s="534" t="s">
        <v>496</v>
      </c>
      <c r="L266">
        <v>1</v>
      </c>
      <c r="M266">
        <f t="shared" si="42"/>
        <v>0</v>
      </c>
      <c r="N266">
        <f t="shared" si="36"/>
        <v>40</v>
      </c>
      <c r="O266">
        <f t="shared" si="41"/>
        <v>40</v>
      </c>
      <c r="Q266" s="589" t="s">
        <v>529</v>
      </c>
      <c r="R266" s="589" t="s">
        <v>529</v>
      </c>
    </row>
    <row r="267" spans="1:18" ht="18.75" customHeight="1">
      <c r="A267" s="49" t="s">
        <v>436</v>
      </c>
      <c r="B267" s="158" t="s">
        <v>492</v>
      </c>
      <c r="C267" s="49"/>
      <c r="D267" s="50" t="s">
        <v>497</v>
      </c>
      <c r="E267" s="50" t="s">
        <v>490</v>
      </c>
      <c r="F267" s="49"/>
      <c r="G267" s="89">
        <v>1</v>
      </c>
      <c r="H267" s="148"/>
      <c r="I267" s="564" t="s">
        <v>491</v>
      </c>
      <c r="J267" s="534" t="s">
        <v>498</v>
      </c>
      <c r="L267">
        <v>1</v>
      </c>
      <c r="M267">
        <f t="shared" si="42"/>
        <v>0</v>
      </c>
      <c r="N267">
        <f t="shared" si="36"/>
        <v>40</v>
      </c>
      <c r="O267">
        <f t="shared" si="41"/>
        <v>40</v>
      </c>
      <c r="Q267" s="589" t="s">
        <v>529</v>
      </c>
      <c r="R267" s="589" t="s">
        <v>529</v>
      </c>
    </row>
    <row r="268" spans="1:18" ht="18.75" customHeight="1">
      <c r="A268" s="49" t="s">
        <v>436</v>
      </c>
      <c r="B268" s="158" t="s">
        <v>499</v>
      </c>
      <c r="C268" s="49"/>
      <c r="D268" s="21" t="s">
        <v>467</v>
      </c>
      <c r="E268" s="50" t="s">
        <v>490</v>
      </c>
      <c r="F268" s="49"/>
      <c r="G268" s="89">
        <v>1</v>
      </c>
      <c r="H268" s="148"/>
      <c r="I268" s="564" t="s">
        <v>147</v>
      </c>
      <c r="J268" s="564" t="s">
        <v>463</v>
      </c>
      <c r="L268">
        <v>1</v>
      </c>
      <c r="M268">
        <f t="shared" si="42"/>
        <v>0</v>
      </c>
      <c r="N268">
        <f t="shared" si="36"/>
        <v>40</v>
      </c>
      <c r="O268">
        <f t="shared" si="41"/>
        <v>40</v>
      </c>
      <c r="Q268" s="589" t="s">
        <v>529</v>
      </c>
      <c r="R268" s="589" t="s">
        <v>529</v>
      </c>
    </row>
    <row r="269" spans="1:18" ht="31.5" customHeight="1">
      <c r="A269" s="49" t="s">
        <v>436</v>
      </c>
      <c r="B269" s="50" t="s">
        <v>500</v>
      </c>
      <c r="C269" s="49"/>
      <c r="D269" s="50" t="s">
        <v>501</v>
      </c>
      <c r="E269" s="50" t="s">
        <v>490</v>
      </c>
      <c r="F269" s="49"/>
      <c r="G269" s="89">
        <v>1</v>
      </c>
      <c r="H269" s="148"/>
      <c r="I269" s="564" t="s">
        <v>502</v>
      </c>
      <c r="J269" s="534" t="s">
        <v>502</v>
      </c>
      <c r="L269">
        <v>1</v>
      </c>
      <c r="M269">
        <f t="shared" si="42"/>
        <v>0</v>
      </c>
      <c r="N269">
        <f t="shared" si="36"/>
        <v>40</v>
      </c>
      <c r="O269">
        <f t="shared" si="41"/>
        <v>40</v>
      </c>
      <c r="Q269" s="589" t="s">
        <v>529</v>
      </c>
      <c r="R269" s="589" t="s">
        <v>529</v>
      </c>
    </row>
    <row r="270" spans="1:18" ht="31.5" customHeight="1">
      <c r="A270" s="49" t="s">
        <v>436</v>
      </c>
      <c r="B270" s="50" t="s">
        <v>503</v>
      </c>
      <c r="C270" s="49"/>
      <c r="D270" s="50" t="s">
        <v>504</v>
      </c>
      <c r="E270" s="50" t="s">
        <v>461</v>
      </c>
      <c r="F270" s="49"/>
      <c r="G270" s="89">
        <v>4</v>
      </c>
      <c r="H270" s="50" t="s">
        <v>461</v>
      </c>
      <c r="I270" s="564" t="s">
        <v>502</v>
      </c>
      <c r="J270" s="534" t="s">
        <v>502</v>
      </c>
      <c r="L270">
        <v>1</v>
      </c>
      <c r="M270">
        <f t="shared" si="42"/>
        <v>0</v>
      </c>
      <c r="N270">
        <f t="shared" si="36"/>
        <v>160</v>
      </c>
      <c r="P270">
        <v>1</v>
      </c>
      <c r="Q270" s="589" t="s">
        <v>529</v>
      </c>
      <c r="R270" s="589" t="s">
        <v>529</v>
      </c>
    </row>
    <row r="271" spans="1:18" s="59" customFormat="1" ht="12.75" customHeight="1">
      <c r="A271" s="1108" t="s">
        <v>505</v>
      </c>
      <c r="B271" s="1109"/>
      <c r="C271" s="1109"/>
      <c r="D271" s="1109"/>
      <c r="E271" s="1109"/>
      <c r="F271" s="1109"/>
      <c r="G271" s="1109"/>
      <c r="H271" s="1109"/>
      <c r="I271" s="260"/>
      <c r="J271" s="261"/>
      <c r="K271"/>
      <c r="L271">
        <v>1</v>
      </c>
      <c r="M271">
        <f t="shared" si="42"/>
        <v>0</v>
      </c>
      <c r="N271">
        <f t="shared" si="36"/>
        <v>0</v>
      </c>
      <c r="O271">
        <f t="shared" si="41"/>
        <v>0</v>
      </c>
      <c r="Q271" s="526"/>
      <c r="R271" s="526"/>
    </row>
    <row r="272" spans="1:18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42"/>
        <v>0</v>
      </c>
      <c r="N272">
        <f t="shared" si="36"/>
        <v>0</v>
      </c>
      <c r="O272">
        <f t="shared" si="41"/>
        <v>0</v>
      </c>
      <c r="Q272" s="29"/>
      <c r="R272" s="29"/>
    </row>
    <row r="273" spans="1:18">
      <c r="A273" s="39" t="s">
        <v>506</v>
      </c>
      <c r="B273" s="148" t="s">
        <v>507</v>
      </c>
      <c r="C273" s="39"/>
      <c r="D273" s="21" t="s">
        <v>508</v>
      </c>
      <c r="E273" s="21" t="s">
        <v>509</v>
      </c>
      <c r="F273" s="39"/>
      <c r="G273" s="39">
        <v>1</v>
      </c>
      <c r="H273" s="1169" t="s">
        <v>510</v>
      </c>
      <c r="I273" s="233">
        <f t="shared" ref="I273:I286" si="43">O273</f>
        <v>40</v>
      </c>
      <c r="J273" s="234">
        <f t="shared" ref="J273:J286" si="44">I273*1.23</f>
        <v>49.2</v>
      </c>
      <c r="L273">
        <v>1</v>
      </c>
      <c r="M273">
        <f t="shared" si="42"/>
        <v>0</v>
      </c>
      <c r="N273">
        <f t="shared" si="36"/>
        <v>40</v>
      </c>
      <c r="O273">
        <f t="shared" si="41"/>
        <v>40</v>
      </c>
      <c r="Q273" s="39"/>
      <c r="R273" s="39"/>
    </row>
    <row r="274" spans="1:18">
      <c r="A274" s="39" t="s">
        <v>506</v>
      </c>
      <c r="B274" s="148" t="s">
        <v>511</v>
      </c>
      <c r="C274" s="39"/>
      <c r="D274" s="21" t="s">
        <v>512</v>
      </c>
      <c r="E274" s="21" t="s">
        <v>509</v>
      </c>
      <c r="F274" s="39"/>
      <c r="G274" s="39">
        <v>1</v>
      </c>
      <c r="H274" s="1169"/>
      <c r="I274" s="233">
        <f t="shared" si="43"/>
        <v>40</v>
      </c>
      <c r="J274" s="234">
        <f t="shared" si="44"/>
        <v>49.2</v>
      </c>
      <c r="L274">
        <v>1</v>
      </c>
      <c r="M274">
        <f t="shared" si="42"/>
        <v>0</v>
      </c>
      <c r="N274">
        <f t="shared" si="36"/>
        <v>40</v>
      </c>
      <c r="O274">
        <f t="shared" si="41"/>
        <v>40</v>
      </c>
      <c r="Q274" s="39"/>
      <c r="R274" s="39"/>
    </row>
    <row r="275" spans="1:18">
      <c r="A275" s="39" t="s">
        <v>506</v>
      </c>
      <c r="B275" s="148" t="s">
        <v>511</v>
      </c>
      <c r="C275" s="39"/>
      <c r="D275" s="21" t="s">
        <v>513</v>
      </c>
      <c r="E275" s="21" t="s">
        <v>514</v>
      </c>
      <c r="F275" s="39"/>
      <c r="G275" s="39">
        <v>1</v>
      </c>
      <c r="H275" s="1169"/>
      <c r="I275" s="233">
        <f t="shared" si="43"/>
        <v>40</v>
      </c>
      <c r="J275" s="234">
        <f t="shared" si="44"/>
        <v>49.2</v>
      </c>
      <c r="L275">
        <v>1</v>
      </c>
      <c r="M275">
        <f t="shared" si="42"/>
        <v>0</v>
      </c>
      <c r="N275">
        <f t="shared" si="36"/>
        <v>40</v>
      </c>
      <c r="O275">
        <f t="shared" si="41"/>
        <v>40</v>
      </c>
      <c r="Q275" s="39"/>
      <c r="R275" s="39"/>
    </row>
    <row r="276" spans="1:18">
      <c r="A276" s="39" t="s">
        <v>506</v>
      </c>
      <c r="B276" s="148" t="s">
        <v>507</v>
      </c>
      <c r="C276" s="39"/>
      <c r="D276" s="21" t="s">
        <v>515</v>
      </c>
      <c r="E276" s="21" t="s">
        <v>514</v>
      </c>
      <c r="F276" s="39"/>
      <c r="G276" s="39">
        <v>1</v>
      </c>
      <c r="H276" s="1169"/>
      <c r="I276" s="233">
        <f t="shared" si="43"/>
        <v>40</v>
      </c>
      <c r="J276" s="234">
        <f t="shared" si="44"/>
        <v>49.2</v>
      </c>
      <c r="L276">
        <v>1</v>
      </c>
      <c r="M276">
        <f t="shared" si="42"/>
        <v>0</v>
      </c>
      <c r="N276">
        <f t="shared" si="36"/>
        <v>40</v>
      </c>
      <c r="O276">
        <f t="shared" si="41"/>
        <v>40</v>
      </c>
      <c r="Q276" s="39"/>
      <c r="R276" s="39"/>
    </row>
    <row r="277" spans="1:18">
      <c r="A277" s="39" t="s">
        <v>506</v>
      </c>
      <c r="B277" s="148" t="s">
        <v>507</v>
      </c>
      <c r="C277" s="39"/>
      <c r="D277" s="21" t="s">
        <v>515</v>
      </c>
      <c r="E277" s="21" t="s">
        <v>514</v>
      </c>
      <c r="F277" s="39"/>
      <c r="G277" s="39">
        <v>1</v>
      </c>
      <c r="H277" s="1169"/>
      <c r="I277" s="233">
        <f t="shared" si="43"/>
        <v>40</v>
      </c>
      <c r="J277" s="234">
        <f t="shared" si="44"/>
        <v>49.2</v>
      </c>
      <c r="L277">
        <v>1</v>
      </c>
      <c r="M277">
        <f t="shared" si="42"/>
        <v>0</v>
      </c>
      <c r="N277">
        <f t="shared" si="36"/>
        <v>40</v>
      </c>
      <c r="O277">
        <f t="shared" si="41"/>
        <v>40</v>
      </c>
      <c r="Q277" s="39"/>
      <c r="R277" s="39"/>
    </row>
    <row r="278" spans="1:18">
      <c r="A278" s="39" t="s">
        <v>506</v>
      </c>
      <c r="B278" s="148" t="s">
        <v>507</v>
      </c>
      <c r="C278" s="39"/>
      <c r="D278" s="21" t="s">
        <v>516</v>
      </c>
      <c r="E278" s="21" t="s">
        <v>514</v>
      </c>
      <c r="F278" s="39"/>
      <c r="G278" s="39">
        <v>1</v>
      </c>
      <c r="H278" s="1169"/>
      <c r="I278" s="233">
        <f t="shared" si="43"/>
        <v>40</v>
      </c>
      <c r="J278" s="234">
        <f t="shared" si="44"/>
        <v>49.2</v>
      </c>
      <c r="L278">
        <v>1</v>
      </c>
      <c r="M278">
        <f t="shared" si="42"/>
        <v>0</v>
      </c>
      <c r="N278">
        <f t="shared" si="36"/>
        <v>40</v>
      </c>
      <c r="O278">
        <f t="shared" si="41"/>
        <v>40</v>
      </c>
      <c r="Q278" s="39"/>
      <c r="R278" s="39"/>
    </row>
    <row r="279" spans="1:18">
      <c r="A279" s="39" t="s">
        <v>506</v>
      </c>
      <c r="B279" s="148" t="s">
        <v>507</v>
      </c>
      <c r="C279" s="39"/>
      <c r="D279" s="21" t="s">
        <v>516</v>
      </c>
      <c r="E279" s="21" t="s">
        <v>514</v>
      </c>
      <c r="F279" s="39"/>
      <c r="G279" s="39">
        <v>1</v>
      </c>
      <c r="H279" s="1169"/>
      <c r="I279" s="233">
        <f t="shared" si="43"/>
        <v>40</v>
      </c>
      <c r="J279" s="234">
        <f t="shared" si="44"/>
        <v>49.2</v>
      </c>
      <c r="L279">
        <v>1</v>
      </c>
      <c r="M279">
        <f t="shared" si="42"/>
        <v>0</v>
      </c>
      <c r="N279">
        <f t="shared" si="36"/>
        <v>40</v>
      </c>
      <c r="O279">
        <f t="shared" si="41"/>
        <v>40</v>
      </c>
      <c r="Q279" s="39"/>
      <c r="R279" s="39"/>
    </row>
    <row r="280" spans="1:18">
      <c r="A280" s="39" t="s">
        <v>506</v>
      </c>
      <c r="B280" s="148" t="s">
        <v>511</v>
      </c>
      <c r="C280" s="39"/>
      <c r="D280" s="21" t="s">
        <v>517</v>
      </c>
      <c r="E280" s="21" t="s">
        <v>514</v>
      </c>
      <c r="F280" s="39"/>
      <c r="G280" s="39">
        <v>1</v>
      </c>
      <c r="H280" s="1169"/>
      <c r="I280" s="233">
        <f t="shared" si="43"/>
        <v>40</v>
      </c>
      <c r="J280" s="234">
        <f t="shared" si="44"/>
        <v>49.2</v>
      </c>
      <c r="L280">
        <v>1</v>
      </c>
      <c r="M280">
        <f t="shared" si="42"/>
        <v>0</v>
      </c>
      <c r="N280">
        <f t="shared" si="36"/>
        <v>40</v>
      </c>
      <c r="O280">
        <f t="shared" si="41"/>
        <v>40</v>
      </c>
      <c r="Q280" s="39"/>
      <c r="R280" s="39"/>
    </row>
    <row r="281" spans="1:18">
      <c r="A281" s="39" t="s">
        <v>506</v>
      </c>
      <c r="B281" s="148" t="s">
        <v>511</v>
      </c>
      <c r="C281" s="39"/>
      <c r="D281" s="21" t="s">
        <v>518</v>
      </c>
      <c r="E281" s="21" t="s">
        <v>514</v>
      </c>
      <c r="F281" s="39"/>
      <c r="G281" s="39">
        <v>1</v>
      </c>
      <c r="H281" s="1169"/>
      <c r="I281" s="233">
        <f t="shared" si="43"/>
        <v>40</v>
      </c>
      <c r="J281" s="234">
        <f t="shared" si="44"/>
        <v>49.2</v>
      </c>
      <c r="L281">
        <v>1</v>
      </c>
      <c r="M281">
        <f t="shared" si="42"/>
        <v>0</v>
      </c>
      <c r="N281">
        <f t="shared" si="36"/>
        <v>40</v>
      </c>
      <c r="O281">
        <f t="shared" si="41"/>
        <v>40</v>
      </c>
      <c r="Q281" s="39"/>
      <c r="R281" s="39"/>
    </row>
    <row r="282" spans="1:18">
      <c r="A282" s="39" t="s">
        <v>506</v>
      </c>
      <c r="B282" s="148" t="s">
        <v>511</v>
      </c>
      <c r="C282" s="39"/>
      <c r="D282" s="21" t="s">
        <v>519</v>
      </c>
      <c r="E282" s="21" t="s">
        <v>514</v>
      </c>
      <c r="F282" s="39"/>
      <c r="G282" s="39">
        <v>1</v>
      </c>
      <c r="H282" s="1169"/>
      <c r="I282" s="233">
        <f t="shared" si="43"/>
        <v>40</v>
      </c>
      <c r="J282" s="234">
        <f t="shared" si="44"/>
        <v>49.2</v>
      </c>
      <c r="L282">
        <v>1</v>
      </c>
      <c r="M282">
        <f t="shared" si="42"/>
        <v>0</v>
      </c>
      <c r="N282">
        <f t="shared" si="36"/>
        <v>40</v>
      </c>
      <c r="O282">
        <f t="shared" si="41"/>
        <v>40</v>
      </c>
      <c r="Q282" s="39"/>
      <c r="R282" s="39"/>
    </row>
    <row r="283" spans="1:18">
      <c r="A283" s="39" t="s">
        <v>506</v>
      </c>
      <c r="B283" s="148" t="s">
        <v>511</v>
      </c>
      <c r="C283" s="39"/>
      <c r="D283" s="21" t="s">
        <v>520</v>
      </c>
      <c r="E283" s="21" t="s">
        <v>514</v>
      </c>
      <c r="F283" s="39"/>
      <c r="G283" s="39">
        <v>1</v>
      </c>
      <c r="H283" s="1169"/>
      <c r="I283" s="233">
        <f t="shared" si="43"/>
        <v>40</v>
      </c>
      <c r="J283" s="234">
        <f t="shared" si="44"/>
        <v>49.2</v>
      </c>
      <c r="L283">
        <v>1</v>
      </c>
      <c r="M283">
        <f t="shared" si="42"/>
        <v>0</v>
      </c>
      <c r="N283">
        <f t="shared" si="36"/>
        <v>40</v>
      </c>
      <c r="O283">
        <f t="shared" si="41"/>
        <v>40</v>
      </c>
      <c r="Q283" s="39"/>
      <c r="R283" s="39"/>
    </row>
    <row r="284" spans="1:18">
      <c r="A284" s="39" t="s">
        <v>506</v>
      </c>
      <c r="B284" s="148" t="s">
        <v>521</v>
      </c>
      <c r="C284" s="39"/>
      <c r="D284" s="21" t="s">
        <v>522</v>
      </c>
      <c r="E284" s="21" t="s">
        <v>514</v>
      </c>
      <c r="F284" s="39"/>
      <c r="G284" s="39">
        <v>1</v>
      </c>
      <c r="H284" s="1169"/>
      <c r="I284" s="233">
        <f t="shared" si="43"/>
        <v>40</v>
      </c>
      <c r="J284" s="234">
        <f t="shared" si="44"/>
        <v>49.2</v>
      </c>
      <c r="L284">
        <v>1</v>
      </c>
      <c r="M284">
        <f t="shared" si="42"/>
        <v>0</v>
      </c>
      <c r="N284">
        <f t="shared" si="36"/>
        <v>40</v>
      </c>
      <c r="O284">
        <f t="shared" si="41"/>
        <v>40</v>
      </c>
      <c r="Q284" s="39"/>
      <c r="R284" s="39"/>
    </row>
    <row r="285" spans="1:18">
      <c r="A285" s="39" t="s">
        <v>506</v>
      </c>
      <c r="B285" s="148" t="s">
        <v>521</v>
      </c>
      <c r="C285" s="39"/>
      <c r="D285" s="21" t="s">
        <v>523</v>
      </c>
      <c r="E285" s="21" t="s">
        <v>514</v>
      </c>
      <c r="F285" s="39"/>
      <c r="G285" s="39">
        <v>1</v>
      </c>
      <c r="H285" s="1169"/>
      <c r="I285" s="233">
        <f t="shared" si="43"/>
        <v>40</v>
      </c>
      <c r="J285" s="234">
        <f t="shared" si="44"/>
        <v>49.2</v>
      </c>
      <c r="L285">
        <v>1</v>
      </c>
      <c r="M285">
        <f t="shared" si="42"/>
        <v>0</v>
      </c>
      <c r="N285">
        <f t="shared" si="36"/>
        <v>40</v>
      </c>
      <c r="O285">
        <f t="shared" si="41"/>
        <v>40</v>
      </c>
      <c r="Q285" s="39"/>
      <c r="R285" s="39"/>
    </row>
    <row r="286" spans="1:18">
      <c r="A286" s="49" t="s">
        <v>506</v>
      </c>
      <c r="B286" s="158" t="s">
        <v>524</v>
      </c>
      <c r="C286" s="39"/>
      <c r="D286" s="50" t="s">
        <v>525</v>
      </c>
      <c r="E286" s="50" t="s">
        <v>514</v>
      </c>
      <c r="F286" s="49"/>
      <c r="G286" s="49">
        <v>1</v>
      </c>
      <c r="H286" s="1170"/>
      <c r="I286" s="233">
        <f t="shared" si="43"/>
        <v>40</v>
      </c>
      <c r="J286" s="234">
        <f t="shared" si="44"/>
        <v>49.2</v>
      </c>
      <c r="L286">
        <v>1</v>
      </c>
      <c r="M286">
        <f t="shared" si="42"/>
        <v>0</v>
      </c>
      <c r="N286">
        <f t="shared" si="36"/>
        <v>40</v>
      </c>
      <c r="O286">
        <f t="shared" si="41"/>
        <v>40</v>
      </c>
      <c r="Q286" s="49"/>
      <c r="R286" s="49"/>
    </row>
    <row r="287" spans="1:18">
      <c r="A287" s="49" t="s">
        <v>506</v>
      </c>
      <c r="B287" s="148" t="s">
        <v>526</v>
      </c>
      <c r="C287" s="39"/>
      <c r="D287" s="50" t="s">
        <v>527</v>
      </c>
      <c r="E287" s="50" t="s">
        <v>528</v>
      </c>
      <c r="F287" s="49"/>
      <c r="G287" s="89">
        <v>1</v>
      </c>
      <c r="H287" s="193"/>
      <c r="I287" s="88" t="s">
        <v>529</v>
      </c>
      <c r="J287" s="565" t="s">
        <v>529</v>
      </c>
      <c r="L287">
        <v>1</v>
      </c>
      <c r="M287">
        <f t="shared" si="42"/>
        <v>0</v>
      </c>
      <c r="N287">
        <f t="shared" si="36"/>
        <v>40</v>
      </c>
      <c r="O287">
        <f t="shared" si="41"/>
        <v>40</v>
      </c>
      <c r="Q287" s="589" t="s">
        <v>529</v>
      </c>
      <c r="R287" s="589" t="s">
        <v>529</v>
      </c>
    </row>
    <row r="288" spans="1:18">
      <c r="A288" s="49" t="s">
        <v>506</v>
      </c>
      <c r="B288" s="158" t="s">
        <v>526</v>
      </c>
      <c r="C288" s="39"/>
      <c r="D288" s="50" t="s">
        <v>530</v>
      </c>
      <c r="E288" s="50" t="s">
        <v>528</v>
      </c>
      <c r="F288" s="49"/>
      <c r="G288" s="89">
        <v>1</v>
      </c>
      <c r="H288" s="274"/>
      <c r="I288" s="88" t="s">
        <v>529</v>
      </c>
      <c r="J288" s="565" t="s">
        <v>529</v>
      </c>
      <c r="L288">
        <v>1</v>
      </c>
      <c r="M288">
        <f t="shared" si="42"/>
        <v>0</v>
      </c>
      <c r="N288">
        <f t="shared" si="36"/>
        <v>40</v>
      </c>
      <c r="O288">
        <f t="shared" si="41"/>
        <v>40</v>
      </c>
      <c r="Q288" s="589" t="s">
        <v>529</v>
      </c>
      <c r="R288" s="589" t="s">
        <v>529</v>
      </c>
    </row>
    <row r="289" spans="1:18">
      <c r="A289" s="49" t="s">
        <v>506</v>
      </c>
      <c r="B289" s="158" t="s">
        <v>526</v>
      </c>
      <c r="C289" s="39"/>
      <c r="D289" s="50" t="s">
        <v>531</v>
      </c>
      <c r="E289" s="50" t="s">
        <v>528</v>
      </c>
      <c r="F289" s="49"/>
      <c r="G289" s="89">
        <v>1</v>
      </c>
      <c r="H289" s="274"/>
      <c r="I289" s="88" t="s">
        <v>529</v>
      </c>
      <c r="J289" s="565" t="s">
        <v>529</v>
      </c>
      <c r="L289">
        <v>1</v>
      </c>
      <c r="M289">
        <f t="shared" si="42"/>
        <v>0</v>
      </c>
      <c r="N289">
        <f t="shared" si="36"/>
        <v>40</v>
      </c>
      <c r="O289">
        <f t="shared" si="41"/>
        <v>40</v>
      </c>
      <c r="Q289" s="589" t="s">
        <v>529</v>
      </c>
      <c r="R289" s="589" t="s">
        <v>529</v>
      </c>
    </row>
    <row r="290" spans="1:18">
      <c r="A290" s="49" t="s">
        <v>506</v>
      </c>
      <c r="B290" s="158" t="s">
        <v>526</v>
      </c>
      <c r="C290" s="39"/>
      <c r="D290" s="50" t="s">
        <v>532</v>
      </c>
      <c r="E290" s="50" t="s">
        <v>528</v>
      </c>
      <c r="F290" s="49"/>
      <c r="G290" s="89">
        <v>1</v>
      </c>
      <c r="H290" s="274"/>
      <c r="I290" s="88" t="s">
        <v>529</v>
      </c>
      <c r="J290" s="565" t="s">
        <v>529</v>
      </c>
      <c r="L290">
        <v>1</v>
      </c>
      <c r="M290">
        <f t="shared" si="42"/>
        <v>0</v>
      </c>
      <c r="N290">
        <f t="shared" si="36"/>
        <v>40</v>
      </c>
      <c r="O290">
        <f t="shared" si="41"/>
        <v>40</v>
      </c>
      <c r="Q290" s="589" t="s">
        <v>529</v>
      </c>
      <c r="R290" s="589" t="s">
        <v>529</v>
      </c>
    </row>
    <row r="291" spans="1:18">
      <c r="A291" s="49" t="s">
        <v>506</v>
      </c>
      <c r="B291" s="148" t="s">
        <v>526</v>
      </c>
      <c r="C291" s="39"/>
      <c r="D291" s="50" t="s">
        <v>533</v>
      </c>
      <c r="E291" s="50" t="s">
        <v>528</v>
      </c>
      <c r="F291" s="49"/>
      <c r="G291" s="89">
        <v>1</v>
      </c>
      <c r="H291" s="274"/>
      <c r="I291" s="88" t="s">
        <v>529</v>
      </c>
      <c r="J291" s="565" t="s">
        <v>529</v>
      </c>
      <c r="L291">
        <v>1</v>
      </c>
      <c r="M291">
        <f t="shared" si="42"/>
        <v>0</v>
      </c>
      <c r="N291">
        <f t="shared" si="36"/>
        <v>40</v>
      </c>
      <c r="O291">
        <f t="shared" si="41"/>
        <v>40</v>
      </c>
      <c r="Q291" s="589" t="s">
        <v>529</v>
      </c>
      <c r="R291" s="589" t="s">
        <v>529</v>
      </c>
    </row>
    <row r="292" spans="1:18">
      <c r="A292" s="49" t="s">
        <v>506</v>
      </c>
      <c r="B292" s="158" t="s">
        <v>526</v>
      </c>
      <c r="C292" s="39"/>
      <c r="D292" s="50" t="s">
        <v>534</v>
      </c>
      <c r="E292" s="50" t="s">
        <v>528</v>
      </c>
      <c r="F292" s="49"/>
      <c r="G292" s="89">
        <v>1</v>
      </c>
      <c r="H292" s="274" t="s">
        <v>535</v>
      </c>
      <c r="I292" s="88" t="s">
        <v>529</v>
      </c>
      <c r="J292" s="565" t="s">
        <v>529</v>
      </c>
      <c r="L292">
        <v>1</v>
      </c>
      <c r="M292">
        <f t="shared" si="42"/>
        <v>0</v>
      </c>
      <c r="N292">
        <f t="shared" si="36"/>
        <v>40</v>
      </c>
      <c r="O292">
        <f t="shared" si="41"/>
        <v>40</v>
      </c>
      <c r="Q292" s="589" t="s">
        <v>529</v>
      </c>
      <c r="R292" s="589" t="s">
        <v>529</v>
      </c>
    </row>
    <row r="293" spans="1:18">
      <c r="A293" s="49" t="s">
        <v>506</v>
      </c>
      <c r="B293" s="158" t="s">
        <v>526</v>
      </c>
      <c r="C293" s="39"/>
      <c r="D293" s="50" t="s">
        <v>536</v>
      </c>
      <c r="E293" s="50" t="s">
        <v>528</v>
      </c>
      <c r="F293" s="49"/>
      <c r="G293" s="89">
        <v>1</v>
      </c>
      <c r="H293" s="274"/>
      <c r="I293" s="88" t="s">
        <v>529</v>
      </c>
      <c r="J293" s="565" t="s">
        <v>529</v>
      </c>
      <c r="L293">
        <v>1</v>
      </c>
      <c r="M293">
        <f t="shared" si="42"/>
        <v>0</v>
      </c>
      <c r="N293">
        <f t="shared" si="36"/>
        <v>40</v>
      </c>
      <c r="O293">
        <f t="shared" si="41"/>
        <v>40</v>
      </c>
      <c r="Q293" s="589" t="s">
        <v>529</v>
      </c>
      <c r="R293" s="589" t="s">
        <v>529</v>
      </c>
    </row>
    <row r="294" spans="1:18">
      <c r="A294" s="49" t="s">
        <v>506</v>
      </c>
      <c r="B294" s="158" t="s">
        <v>526</v>
      </c>
      <c r="C294" s="39"/>
      <c r="D294" s="50" t="s">
        <v>537</v>
      </c>
      <c r="E294" s="50" t="s">
        <v>528</v>
      </c>
      <c r="F294" s="49"/>
      <c r="G294" s="89">
        <v>1</v>
      </c>
      <c r="H294" s="274"/>
      <c r="I294" s="88" t="s">
        <v>529</v>
      </c>
      <c r="J294" s="565" t="s">
        <v>529</v>
      </c>
      <c r="L294">
        <v>1</v>
      </c>
      <c r="M294">
        <f t="shared" si="42"/>
        <v>0</v>
      </c>
      <c r="N294">
        <f t="shared" si="36"/>
        <v>40</v>
      </c>
      <c r="O294">
        <f t="shared" si="41"/>
        <v>40</v>
      </c>
      <c r="Q294" s="589" t="s">
        <v>529</v>
      </c>
      <c r="R294" s="589" t="s">
        <v>529</v>
      </c>
    </row>
    <row r="295" spans="1:18">
      <c r="A295" s="49" t="s">
        <v>506</v>
      </c>
      <c r="B295" s="148" t="s">
        <v>526</v>
      </c>
      <c r="C295" s="39"/>
      <c r="D295" s="50" t="s">
        <v>538</v>
      </c>
      <c r="E295" s="50" t="s">
        <v>528</v>
      </c>
      <c r="F295" s="49"/>
      <c r="G295" s="89">
        <v>1</v>
      </c>
      <c r="H295" s="274"/>
      <c r="I295" s="88" t="s">
        <v>529</v>
      </c>
      <c r="J295" s="565" t="s">
        <v>529</v>
      </c>
      <c r="L295">
        <v>1</v>
      </c>
      <c r="M295">
        <f t="shared" si="42"/>
        <v>0</v>
      </c>
      <c r="N295">
        <f t="shared" si="36"/>
        <v>40</v>
      </c>
      <c r="O295">
        <f t="shared" si="41"/>
        <v>40</v>
      </c>
      <c r="Q295" s="589" t="s">
        <v>529</v>
      </c>
      <c r="R295" s="589" t="s">
        <v>529</v>
      </c>
    </row>
    <row r="296" spans="1:18">
      <c r="A296" s="49" t="s">
        <v>506</v>
      </c>
      <c r="B296" s="158" t="s">
        <v>526</v>
      </c>
      <c r="C296" s="39"/>
      <c r="D296" s="50" t="s">
        <v>539</v>
      </c>
      <c r="E296" s="50" t="s">
        <v>528</v>
      </c>
      <c r="F296" s="49"/>
      <c r="G296" s="89">
        <v>1</v>
      </c>
      <c r="H296" s="274"/>
      <c r="I296" s="88" t="s">
        <v>529</v>
      </c>
      <c r="J296" s="565" t="s">
        <v>529</v>
      </c>
      <c r="L296">
        <v>1</v>
      </c>
      <c r="M296">
        <f t="shared" si="42"/>
        <v>0</v>
      </c>
      <c r="N296">
        <f t="shared" si="36"/>
        <v>40</v>
      </c>
      <c r="O296">
        <f t="shared" si="41"/>
        <v>40</v>
      </c>
      <c r="Q296" s="589" t="s">
        <v>529</v>
      </c>
      <c r="R296" s="589" t="s">
        <v>529</v>
      </c>
    </row>
    <row r="297" spans="1:18">
      <c r="A297" s="49" t="s">
        <v>506</v>
      </c>
      <c r="B297" s="158" t="s">
        <v>526</v>
      </c>
      <c r="C297" s="39"/>
      <c r="D297" s="50" t="s">
        <v>540</v>
      </c>
      <c r="E297" s="50" t="s">
        <v>528</v>
      </c>
      <c r="F297" s="49"/>
      <c r="G297" s="89">
        <v>1</v>
      </c>
      <c r="H297" s="274"/>
      <c r="I297" s="88" t="s">
        <v>529</v>
      </c>
      <c r="J297" s="565" t="s">
        <v>529</v>
      </c>
      <c r="L297">
        <v>1</v>
      </c>
      <c r="M297">
        <f t="shared" si="42"/>
        <v>0</v>
      </c>
      <c r="N297">
        <f t="shared" si="36"/>
        <v>40</v>
      </c>
      <c r="O297">
        <f t="shared" si="41"/>
        <v>40</v>
      </c>
      <c r="Q297" s="589" t="s">
        <v>529</v>
      </c>
      <c r="R297" s="589" t="s">
        <v>529</v>
      </c>
    </row>
    <row r="298" spans="1:18" ht="18.75" customHeight="1">
      <c r="A298" s="49" t="s">
        <v>506</v>
      </c>
      <c r="B298" s="158" t="s">
        <v>526</v>
      </c>
      <c r="C298" s="39"/>
      <c r="D298" s="50" t="s">
        <v>541</v>
      </c>
      <c r="E298" s="50" t="s">
        <v>528</v>
      </c>
      <c r="F298" s="49"/>
      <c r="G298" s="89">
        <v>1</v>
      </c>
      <c r="H298" s="274"/>
      <c r="I298" s="88" t="s">
        <v>529</v>
      </c>
      <c r="J298" s="565" t="s">
        <v>529</v>
      </c>
      <c r="L298">
        <v>1</v>
      </c>
      <c r="M298">
        <f t="shared" si="42"/>
        <v>0</v>
      </c>
      <c r="N298">
        <f t="shared" si="36"/>
        <v>40</v>
      </c>
      <c r="O298">
        <f t="shared" si="41"/>
        <v>40</v>
      </c>
      <c r="Q298" s="589" t="s">
        <v>529</v>
      </c>
      <c r="R298" s="589" t="s">
        <v>529</v>
      </c>
    </row>
    <row r="299" spans="1:18" s="6" customFormat="1" ht="25.5" customHeight="1">
      <c r="A299" s="49" t="s">
        <v>506</v>
      </c>
      <c r="B299" s="158" t="s">
        <v>542</v>
      </c>
      <c r="C299" s="39"/>
      <c r="D299" s="50" t="s">
        <v>525</v>
      </c>
      <c r="E299" s="50" t="s">
        <v>528</v>
      </c>
      <c r="F299" s="49"/>
      <c r="G299" s="89">
        <v>1</v>
      </c>
      <c r="H299" s="80"/>
      <c r="I299" s="88" t="s">
        <v>529</v>
      </c>
      <c r="J299" s="565" t="s">
        <v>529</v>
      </c>
      <c r="K299"/>
      <c r="L299">
        <v>1</v>
      </c>
      <c r="M299">
        <f t="shared" si="42"/>
        <v>0</v>
      </c>
      <c r="N299">
        <f t="shared" ref="N299:N351" si="45">L299*G299*40</f>
        <v>40</v>
      </c>
      <c r="O299">
        <f t="shared" si="41"/>
        <v>40</v>
      </c>
      <c r="Q299" s="589" t="s">
        <v>529</v>
      </c>
      <c r="R299" s="589" t="s">
        <v>529</v>
      </c>
    </row>
    <row r="300" spans="1:18" s="6" customFormat="1" ht="25.5" customHeight="1">
      <c r="A300" s="49" t="s">
        <v>506</v>
      </c>
      <c r="B300" s="158" t="s">
        <v>543</v>
      </c>
      <c r="C300" s="39"/>
      <c r="D300" s="50" t="s">
        <v>544</v>
      </c>
      <c r="E300" s="50" t="s">
        <v>545</v>
      </c>
      <c r="F300" s="49"/>
      <c r="G300" s="89">
        <v>6</v>
      </c>
      <c r="H300" s="80"/>
      <c r="I300" s="88" t="s">
        <v>529</v>
      </c>
      <c r="J300" s="565" t="s">
        <v>529</v>
      </c>
      <c r="K300"/>
      <c r="L300"/>
      <c r="M300">
        <f t="shared" si="42"/>
        <v>0</v>
      </c>
      <c r="N300">
        <f t="shared" si="45"/>
        <v>0</v>
      </c>
      <c r="O300"/>
      <c r="Q300" s="589" t="s">
        <v>529</v>
      </c>
      <c r="R300" s="589" t="s">
        <v>529</v>
      </c>
    </row>
    <row r="301" spans="1:18" s="9" customFormat="1" ht="16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</row>
    <row r="302" spans="1:18" ht="13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42"/>
        <v>840</v>
      </c>
      <c r="N302">
        <f t="shared" si="45"/>
        <v>40</v>
      </c>
      <c r="O302">
        <f t="shared" si="41"/>
        <v>880</v>
      </c>
      <c r="Q302" s="100"/>
      <c r="R302" s="100"/>
    </row>
    <row r="303" spans="1:18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42"/>
        <v>0</v>
      </c>
      <c r="N303">
        <f t="shared" si="45"/>
        <v>0</v>
      </c>
      <c r="O303">
        <f t="shared" si="41"/>
        <v>0</v>
      </c>
      <c r="Q303" s="10"/>
      <c r="R303" s="10"/>
    </row>
    <row r="304" spans="1:18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42"/>
        <v>560</v>
      </c>
      <c r="N304">
        <f t="shared" si="45"/>
        <v>40</v>
      </c>
      <c r="O304">
        <f t="shared" si="41"/>
        <v>600</v>
      </c>
      <c r="Q304" s="206"/>
      <c r="R304" s="206"/>
    </row>
    <row r="305" spans="1:18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42"/>
        <v>0</v>
      </c>
      <c r="N305">
        <f t="shared" si="45"/>
        <v>0</v>
      </c>
      <c r="O305">
        <f t="shared" si="41"/>
        <v>0</v>
      </c>
      <c r="Q305" s="10"/>
      <c r="R305" s="10"/>
    </row>
    <row r="306" spans="1:18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42"/>
        <v>0</v>
      </c>
      <c r="N306">
        <f t="shared" si="45"/>
        <v>0</v>
      </c>
      <c r="O306">
        <f t="shared" si="41"/>
        <v>0</v>
      </c>
      <c r="Q306" s="10"/>
      <c r="R306" s="10"/>
    </row>
    <row r="307" spans="1:18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42"/>
        <v>140</v>
      </c>
      <c r="N307">
        <f t="shared" si="45"/>
        <v>40</v>
      </c>
      <c r="O307">
        <f t="shared" si="41"/>
        <v>180</v>
      </c>
      <c r="Q307" s="206"/>
      <c r="R307" s="206"/>
    </row>
    <row r="308" spans="1:18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42"/>
        <v>0</v>
      </c>
      <c r="N308">
        <f t="shared" si="45"/>
        <v>0</v>
      </c>
      <c r="O308">
        <f t="shared" si="41"/>
        <v>0</v>
      </c>
      <c r="Q308" s="10"/>
      <c r="R308" s="10"/>
    </row>
    <row r="309" spans="1:18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42"/>
        <v>560</v>
      </c>
      <c r="N309">
        <f t="shared" si="45"/>
        <v>40</v>
      </c>
      <c r="O309">
        <f t="shared" si="41"/>
        <v>600</v>
      </c>
      <c r="Q309" s="206"/>
      <c r="R309" s="206"/>
    </row>
    <row r="310" spans="1:18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42"/>
        <v>0</v>
      </c>
      <c r="N310">
        <f t="shared" si="45"/>
        <v>0</v>
      </c>
      <c r="O310">
        <f t="shared" si="41"/>
        <v>0</v>
      </c>
      <c r="Q310" s="19"/>
      <c r="R310" s="19"/>
    </row>
    <row r="311" spans="1:18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42"/>
        <v>280</v>
      </c>
      <c r="N311">
        <f t="shared" si="45"/>
        <v>40</v>
      </c>
      <c r="O311">
        <f t="shared" si="41"/>
        <v>320</v>
      </c>
      <c r="Q311" s="224"/>
      <c r="R311" s="224"/>
    </row>
    <row r="312" spans="1:18" ht="13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42"/>
        <v>0</v>
      </c>
      <c r="N312">
        <f t="shared" si="45"/>
        <v>0</v>
      </c>
      <c r="O312">
        <f t="shared" si="41"/>
        <v>0</v>
      </c>
      <c r="Q312" s="19"/>
      <c r="R312" s="19"/>
    </row>
    <row r="313" spans="1:18">
      <c r="A313" s="19" t="s">
        <v>547</v>
      </c>
      <c r="B313" s="13" t="s">
        <v>566</v>
      </c>
      <c r="C313" s="19"/>
      <c r="D313" s="12">
        <v>305</v>
      </c>
      <c r="E313" s="12"/>
      <c r="F313" s="19"/>
      <c r="G313" s="19">
        <v>1</v>
      </c>
      <c r="H313" s="13"/>
      <c r="I313" s="233">
        <f t="shared" ref="I313:I355" si="46">O313</f>
        <v>40</v>
      </c>
      <c r="J313" s="234">
        <f t="shared" ref="J313:J355" si="47">I313*1.23</f>
        <v>49.2</v>
      </c>
      <c r="L313">
        <v>1</v>
      </c>
      <c r="M313">
        <f t="shared" si="42"/>
        <v>0</v>
      </c>
      <c r="N313">
        <f t="shared" si="45"/>
        <v>40</v>
      </c>
      <c r="O313">
        <f t="shared" si="41"/>
        <v>40</v>
      </c>
      <c r="Q313" s="19"/>
      <c r="R313" s="19"/>
    </row>
    <row r="314" spans="1:18">
      <c r="A314" s="39" t="s">
        <v>547</v>
      </c>
      <c r="B314" s="148" t="s">
        <v>567</v>
      </c>
      <c r="C314" s="39"/>
      <c r="D314" s="21">
        <v>130</v>
      </c>
      <c r="E314" s="21"/>
      <c r="F314" s="39"/>
      <c r="G314" s="39">
        <v>1</v>
      </c>
      <c r="H314" s="148"/>
      <c r="I314" s="233">
        <f t="shared" si="46"/>
        <v>40</v>
      </c>
      <c r="J314" s="234">
        <f t="shared" si="47"/>
        <v>49.2</v>
      </c>
      <c r="L314">
        <v>1</v>
      </c>
      <c r="M314">
        <f t="shared" si="42"/>
        <v>0</v>
      </c>
      <c r="N314">
        <f t="shared" si="45"/>
        <v>40</v>
      </c>
      <c r="O314">
        <f t="shared" si="41"/>
        <v>40</v>
      </c>
      <c r="Q314" s="39"/>
      <c r="R314" s="39"/>
    </row>
    <row r="315" spans="1:18">
      <c r="A315" s="39" t="s">
        <v>547</v>
      </c>
      <c r="B315" s="148" t="s">
        <v>568</v>
      </c>
      <c r="C315" s="39"/>
      <c r="D315" s="21">
        <v>430</v>
      </c>
      <c r="E315" s="21"/>
      <c r="F315" s="39"/>
      <c r="G315" s="39">
        <v>1</v>
      </c>
      <c r="H315" s="148"/>
      <c r="I315" s="233">
        <f t="shared" si="46"/>
        <v>40</v>
      </c>
      <c r="J315" s="234">
        <f t="shared" si="47"/>
        <v>49.2</v>
      </c>
      <c r="L315">
        <v>1</v>
      </c>
      <c r="M315">
        <f t="shared" si="42"/>
        <v>0</v>
      </c>
      <c r="N315">
        <f t="shared" si="45"/>
        <v>40</v>
      </c>
      <c r="O315">
        <f t="shared" si="41"/>
        <v>40</v>
      </c>
      <c r="Q315" s="39"/>
      <c r="R315" s="39"/>
    </row>
    <row r="316" spans="1:18">
      <c r="A316" s="39" t="s">
        <v>547</v>
      </c>
      <c r="B316" s="148" t="s">
        <v>569</v>
      </c>
      <c r="C316" s="39"/>
      <c r="D316" s="21">
        <v>15</v>
      </c>
      <c r="E316" s="21"/>
      <c r="F316" s="39"/>
      <c r="G316" s="39">
        <v>1</v>
      </c>
      <c r="H316" s="148"/>
      <c r="I316" s="233">
        <f t="shared" si="46"/>
        <v>40</v>
      </c>
      <c r="J316" s="234">
        <f t="shared" si="47"/>
        <v>49.2</v>
      </c>
      <c r="L316">
        <v>1</v>
      </c>
      <c r="M316">
        <f t="shared" si="42"/>
        <v>0</v>
      </c>
      <c r="N316">
        <f t="shared" si="45"/>
        <v>40</v>
      </c>
      <c r="O316">
        <f t="shared" si="41"/>
        <v>40</v>
      </c>
      <c r="Q316" s="39"/>
      <c r="R316" s="39"/>
    </row>
    <row r="317" spans="1:18" ht="15" customHeight="1">
      <c r="A317" s="39" t="s">
        <v>547</v>
      </c>
      <c r="B317" s="148" t="s">
        <v>569</v>
      </c>
      <c r="C317" s="39"/>
      <c r="D317" s="21">
        <v>15</v>
      </c>
      <c r="E317" s="21"/>
      <c r="F317" s="39"/>
      <c r="G317" s="39">
        <v>1</v>
      </c>
      <c r="H317" s="148"/>
      <c r="I317" s="233">
        <f t="shared" si="46"/>
        <v>40</v>
      </c>
      <c r="J317" s="234">
        <f t="shared" si="47"/>
        <v>49.2</v>
      </c>
      <c r="L317">
        <v>1</v>
      </c>
      <c r="M317">
        <f t="shared" si="42"/>
        <v>0</v>
      </c>
      <c r="N317">
        <f t="shared" si="45"/>
        <v>40</v>
      </c>
      <c r="O317">
        <f t="shared" si="41"/>
        <v>40</v>
      </c>
      <c r="Q317" s="39"/>
      <c r="R317" s="39"/>
    </row>
    <row r="318" spans="1:18" ht="18.25" customHeight="1">
      <c r="A318" s="39" t="s">
        <v>547</v>
      </c>
      <c r="B318" s="148" t="s">
        <v>570</v>
      </c>
      <c r="C318" s="39"/>
      <c r="D318" s="21" t="s">
        <v>571</v>
      </c>
      <c r="E318" s="21"/>
      <c r="F318" s="39"/>
      <c r="G318" s="39">
        <v>2</v>
      </c>
      <c r="H318" s="148"/>
      <c r="I318" s="233">
        <f t="shared" si="46"/>
        <v>80</v>
      </c>
      <c r="J318" s="234">
        <f t="shared" si="47"/>
        <v>98.4</v>
      </c>
      <c r="L318">
        <v>1</v>
      </c>
      <c r="M318">
        <f t="shared" si="42"/>
        <v>0</v>
      </c>
      <c r="N318">
        <f t="shared" si="45"/>
        <v>80</v>
      </c>
      <c r="O318">
        <f t="shared" si="41"/>
        <v>80</v>
      </c>
      <c r="Q318" s="39"/>
      <c r="R318" s="39"/>
    </row>
    <row r="319" spans="1:18">
      <c r="A319" s="39" t="s">
        <v>547</v>
      </c>
      <c r="B319" s="148" t="s">
        <v>572</v>
      </c>
      <c r="C319" s="39"/>
      <c r="D319" s="21">
        <v>6</v>
      </c>
      <c r="E319" s="21"/>
      <c r="F319" s="39"/>
      <c r="G319" s="39">
        <v>1</v>
      </c>
      <c r="H319" s="148"/>
      <c r="I319" s="233">
        <f t="shared" si="46"/>
        <v>40</v>
      </c>
      <c r="J319" s="234">
        <f t="shared" si="47"/>
        <v>49.2</v>
      </c>
      <c r="L319">
        <v>1</v>
      </c>
      <c r="M319">
        <f t="shared" si="42"/>
        <v>0</v>
      </c>
      <c r="N319">
        <f t="shared" si="45"/>
        <v>40</v>
      </c>
      <c r="O319">
        <f t="shared" si="41"/>
        <v>40</v>
      </c>
      <c r="Q319" s="39"/>
      <c r="R319" s="39"/>
    </row>
    <row r="320" spans="1:18">
      <c r="A320" s="39" t="s">
        <v>547</v>
      </c>
      <c r="B320" s="148" t="s">
        <v>573</v>
      </c>
      <c r="C320" s="39"/>
      <c r="D320" s="21">
        <v>106</v>
      </c>
      <c r="E320" s="21"/>
      <c r="F320" s="39"/>
      <c r="G320" s="39">
        <v>1</v>
      </c>
      <c r="H320" s="148"/>
      <c r="I320" s="233">
        <f t="shared" si="46"/>
        <v>40</v>
      </c>
      <c r="J320" s="234">
        <f t="shared" si="47"/>
        <v>49.2</v>
      </c>
      <c r="L320">
        <v>1</v>
      </c>
      <c r="M320">
        <f t="shared" si="42"/>
        <v>0</v>
      </c>
      <c r="N320">
        <f t="shared" si="45"/>
        <v>40</v>
      </c>
      <c r="O320">
        <f t="shared" si="41"/>
        <v>40</v>
      </c>
      <c r="Q320" s="39"/>
      <c r="R320" s="39"/>
    </row>
    <row r="321" spans="1:18" ht="14.15" customHeight="1">
      <c r="A321" s="206" t="s">
        <v>547</v>
      </c>
      <c r="B321" s="15" t="s">
        <v>574</v>
      </c>
      <c r="C321" s="206"/>
      <c r="D321" s="16">
        <v>120</v>
      </c>
      <c r="E321" s="16"/>
      <c r="F321" s="206"/>
      <c r="G321" s="206">
        <v>1</v>
      </c>
      <c r="H321" s="15"/>
      <c r="I321" s="233">
        <f t="shared" si="46"/>
        <v>40</v>
      </c>
      <c r="J321" s="234">
        <f t="shared" si="47"/>
        <v>49.2</v>
      </c>
      <c r="L321">
        <v>1</v>
      </c>
      <c r="M321">
        <f t="shared" si="42"/>
        <v>0</v>
      </c>
      <c r="N321">
        <f t="shared" si="45"/>
        <v>40</v>
      </c>
      <c r="O321">
        <f t="shared" si="41"/>
        <v>40</v>
      </c>
      <c r="Q321" s="206"/>
      <c r="R321" s="206"/>
    </row>
    <row r="322" spans="1:18" ht="18" customHeight="1">
      <c r="A322" s="206" t="s">
        <v>547</v>
      </c>
      <c r="B322" s="15" t="s">
        <v>575</v>
      </c>
      <c r="C322" s="206"/>
      <c r="D322" s="16">
        <v>4</v>
      </c>
      <c r="E322" s="16"/>
      <c r="F322" s="206"/>
      <c r="G322" s="206">
        <v>1</v>
      </c>
      <c r="H322" s="15"/>
      <c r="I322" s="233">
        <f t="shared" si="46"/>
        <v>40</v>
      </c>
      <c r="J322" s="234">
        <f t="shared" si="47"/>
        <v>49.2</v>
      </c>
      <c r="L322">
        <v>1</v>
      </c>
      <c r="M322">
        <f t="shared" si="42"/>
        <v>0</v>
      </c>
      <c r="N322">
        <f t="shared" si="45"/>
        <v>40</v>
      </c>
      <c r="O322">
        <f t="shared" si="41"/>
        <v>40</v>
      </c>
      <c r="Q322" s="206"/>
      <c r="R322" s="206"/>
    </row>
    <row r="323" spans="1:18" ht="18" customHeight="1">
      <c r="A323" s="26" t="s">
        <v>547</v>
      </c>
      <c r="B323" s="148" t="s">
        <v>576</v>
      </c>
      <c r="C323" s="101"/>
      <c r="D323" s="12">
        <v>4</v>
      </c>
      <c r="E323" s="12"/>
      <c r="F323" s="19"/>
      <c r="G323" s="19">
        <v>1</v>
      </c>
      <c r="H323" s="13"/>
      <c r="I323" s="233">
        <f t="shared" si="46"/>
        <v>40</v>
      </c>
      <c r="J323" s="234">
        <f t="shared" si="47"/>
        <v>49.2</v>
      </c>
      <c r="L323">
        <v>1</v>
      </c>
      <c r="M323">
        <f t="shared" si="42"/>
        <v>0</v>
      </c>
      <c r="N323">
        <f t="shared" si="45"/>
        <v>40</v>
      </c>
      <c r="O323">
        <f t="shared" si="41"/>
        <v>40</v>
      </c>
      <c r="Q323" s="19"/>
      <c r="R323" s="19"/>
    </row>
    <row r="324" spans="1:18">
      <c r="A324" s="39" t="s">
        <v>547</v>
      </c>
      <c r="B324" s="13" t="s">
        <v>577</v>
      </c>
      <c r="C324" s="39"/>
      <c r="D324" s="21">
        <v>5</v>
      </c>
      <c r="E324" s="21"/>
      <c r="F324" s="39"/>
      <c r="G324" s="39">
        <v>1</v>
      </c>
      <c r="H324" s="148"/>
      <c r="I324" s="233">
        <f t="shared" si="46"/>
        <v>40</v>
      </c>
      <c r="J324" s="234">
        <f t="shared" si="47"/>
        <v>49.2</v>
      </c>
      <c r="L324">
        <v>1</v>
      </c>
      <c r="M324">
        <f t="shared" si="42"/>
        <v>0</v>
      </c>
      <c r="N324">
        <f t="shared" si="45"/>
        <v>40</v>
      </c>
      <c r="O324">
        <f t="shared" si="41"/>
        <v>40</v>
      </c>
      <c r="Q324" s="39"/>
      <c r="R324" s="39"/>
    </row>
    <row r="325" spans="1:18" ht="14.15" customHeight="1">
      <c r="A325" s="39" t="s">
        <v>547</v>
      </c>
      <c r="B325" s="148" t="s">
        <v>578</v>
      </c>
      <c r="C325" s="39"/>
      <c r="D325" s="21">
        <v>30</v>
      </c>
      <c r="E325" s="21"/>
      <c r="F325" s="39"/>
      <c r="G325" s="39">
        <v>1</v>
      </c>
      <c r="H325" s="148"/>
      <c r="I325" s="233">
        <f t="shared" si="46"/>
        <v>40</v>
      </c>
      <c r="J325" s="234">
        <f t="shared" si="47"/>
        <v>49.2</v>
      </c>
      <c r="L325">
        <v>1</v>
      </c>
      <c r="M325">
        <f t="shared" si="42"/>
        <v>0</v>
      </c>
      <c r="N325">
        <f t="shared" si="45"/>
        <v>40</v>
      </c>
      <c r="O325">
        <f t="shared" ref="O325:O388" si="48">M325+N325</f>
        <v>40</v>
      </c>
      <c r="Q325" s="39"/>
      <c r="R325" s="39"/>
    </row>
    <row r="326" spans="1:18">
      <c r="A326" s="39" t="s">
        <v>547</v>
      </c>
      <c r="B326" s="148" t="s">
        <v>579</v>
      </c>
      <c r="C326" s="39"/>
      <c r="D326" s="21" t="s">
        <v>580</v>
      </c>
      <c r="E326" s="21"/>
      <c r="F326" s="39"/>
      <c r="G326" s="39">
        <v>1</v>
      </c>
      <c r="H326" s="148"/>
      <c r="I326" s="233">
        <f t="shared" si="46"/>
        <v>40</v>
      </c>
      <c r="J326" s="234">
        <f t="shared" si="47"/>
        <v>49.2</v>
      </c>
      <c r="L326">
        <v>1</v>
      </c>
      <c r="M326">
        <f t="shared" ref="M326:M389" si="49">K326*35</f>
        <v>0</v>
      </c>
      <c r="N326">
        <f t="shared" si="45"/>
        <v>40</v>
      </c>
      <c r="O326">
        <f t="shared" si="48"/>
        <v>40</v>
      </c>
      <c r="Q326" s="39"/>
      <c r="R326" s="39"/>
    </row>
    <row r="327" spans="1:18">
      <c r="A327" s="39" t="s">
        <v>547</v>
      </c>
      <c r="B327" s="148" t="s">
        <v>581</v>
      </c>
      <c r="C327" s="39"/>
      <c r="D327" s="21">
        <v>415</v>
      </c>
      <c r="E327" s="21"/>
      <c r="F327" s="39"/>
      <c r="G327" s="39">
        <v>1</v>
      </c>
      <c r="H327" s="148"/>
      <c r="I327" s="233">
        <f t="shared" si="46"/>
        <v>40</v>
      </c>
      <c r="J327" s="234">
        <f t="shared" si="47"/>
        <v>49.2</v>
      </c>
      <c r="L327">
        <v>1</v>
      </c>
      <c r="M327">
        <f t="shared" si="49"/>
        <v>0</v>
      </c>
      <c r="N327">
        <f t="shared" si="45"/>
        <v>40</v>
      </c>
      <c r="O327">
        <f t="shared" si="48"/>
        <v>40</v>
      </c>
      <c r="Q327" s="39"/>
      <c r="R327" s="39"/>
    </row>
    <row r="328" spans="1:18">
      <c r="A328" s="39" t="s">
        <v>547</v>
      </c>
      <c r="B328" s="148" t="s">
        <v>582</v>
      </c>
      <c r="C328" s="39"/>
      <c r="D328" s="21">
        <v>120</v>
      </c>
      <c r="E328" s="21"/>
      <c r="F328" s="39"/>
      <c r="G328" s="39">
        <v>1</v>
      </c>
      <c r="H328" s="148"/>
      <c r="I328" s="233">
        <f t="shared" si="46"/>
        <v>40</v>
      </c>
      <c r="J328" s="234">
        <f t="shared" si="47"/>
        <v>49.2</v>
      </c>
      <c r="L328">
        <v>1</v>
      </c>
      <c r="M328">
        <f t="shared" si="49"/>
        <v>0</v>
      </c>
      <c r="N328">
        <f t="shared" si="45"/>
        <v>40</v>
      </c>
      <c r="O328">
        <f t="shared" si="48"/>
        <v>40</v>
      </c>
      <c r="Q328" s="39"/>
      <c r="R328" s="39"/>
    </row>
    <row r="329" spans="1:18">
      <c r="A329" s="39" t="s">
        <v>547</v>
      </c>
      <c r="B329" s="148" t="s">
        <v>583</v>
      </c>
      <c r="C329" s="39"/>
      <c r="D329" s="21" t="s">
        <v>584</v>
      </c>
      <c r="E329" s="21"/>
      <c r="F329" s="39"/>
      <c r="G329" s="39">
        <v>1</v>
      </c>
      <c r="H329" s="148"/>
      <c r="I329" s="233">
        <f t="shared" si="46"/>
        <v>40</v>
      </c>
      <c r="J329" s="234">
        <f t="shared" si="47"/>
        <v>49.2</v>
      </c>
      <c r="L329">
        <v>1</v>
      </c>
      <c r="M329">
        <f t="shared" si="49"/>
        <v>0</v>
      </c>
      <c r="N329">
        <f t="shared" si="45"/>
        <v>40</v>
      </c>
      <c r="O329">
        <f t="shared" si="48"/>
        <v>40</v>
      </c>
      <c r="Q329" s="39"/>
      <c r="R329" s="39"/>
    </row>
    <row r="330" spans="1:18">
      <c r="A330" s="39" t="s">
        <v>547</v>
      </c>
      <c r="B330" s="148" t="s">
        <v>585</v>
      </c>
      <c r="C330" s="39">
        <v>2011</v>
      </c>
      <c r="D330" s="21">
        <v>100</v>
      </c>
      <c r="E330" s="21"/>
      <c r="F330" s="39"/>
      <c r="G330" s="39">
        <v>2</v>
      </c>
      <c r="H330" s="148"/>
      <c r="I330" s="233">
        <f t="shared" si="46"/>
        <v>80</v>
      </c>
      <c r="J330" s="234">
        <f t="shared" si="47"/>
        <v>98.4</v>
      </c>
      <c r="L330">
        <v>1</v>
      </c>
      <c r="M330">
        <f t="shared" si="49"/>
        <v>0</v>
      </c>
      <c r="N330">
        <f t="shared" si="45"/>
        <v>80</v>
      </c>
      <c r="O330">
        <f t="shared" si="48"/>
        <v>80</v>
      </c>
      <c r="Q330" s="39"/>
      <c r="R330" s="39"/>
    </row>
    <row r="331" spans="1:18">
      <c r="A331" s="39" t="s">
        <v>547</v>
      </c>
      <c r="B331" s="148" t="s">
        <v>585</v>
      </c>
      <c r="C331" s="39">
        <v>2011</v>
      </c>
      <c r="D331" s="21" t="s">
        <v>586</v>
      </c>
      <c r="E331" s="21"/>
      <c r="F331" s="39"/>
      <c r="G331" s="39">
        <v>1</v>
      </c>
      <c r="H331" s="148"/>
      <c r="I331" s="233">
        <f t="shared" si="46"/>
        <v>40</v>
      </c>
      <c r="J331" s="234">
        <f t="shared" si="47"/>
        <v>49.2</v>
      </c>
      <c r="L331">
        <v>1</v>
      </c>
      <c r="M331">
        <f t="shared" si="49"/>
        <v>0</v>
      </c>
      <c r="N331">
        <f t="shared" si="45"/>
        <v>40</v>
      </c>
      <c r="O331">
        <f t="shared" si="48"/>
        <v>40</v>
      </c>
      <c r="Q331" s="39"/>
      <c r="R331" s="39"/>
    </row>
    <row r="332" spans="1:18">
      <c r="A332" s="39" t="s">
        <v>547</v>
      </c>
      <c r="B332" s="148" t="s">
        <v>587</v>
      </c>
      <c r="C332" s="39"/>
      <c r="D332" s="21">
        <v>508</v>
      </c>
      <c r="E332" s="21"/>
      <c r="F332" s="39"/>
      <c r="G332" s="39">
        <v>2</v>
      </c>
      <c r="H332" s="148"/>
      <c r="I332" s="233">
        <f t="shared" si="46"/>
        <v>80</v>
      </c>
      <c r="J332" s="234">
        <f t="shared" si="47"/>
        <v>98.4</v>
      </c>
      <c r="L332">
        <v>1</v>
      </c>
      <c r="M332">
        <f t="shared" si="49"/>
        <v>0</v>
      </c>
      <c r="N332">
        <f t="shared" si="45"/>
        <v>80</v>
      </c>
      <c r="O332">
        <f t="shared" si="48"/>
        <v>80</v>
      </c>
      <c r="Q332" s="39"/>
      <c r="R332" s="39"/>
    </row>
    <row r="333" spans="1:18">
      <c r="A333" s="39" t="s">
        <v>547</v>
      </c>
      <c r="B333" s="148" t="s">
        <v>588</v>
      </c>
      <c r="C333" s="39"/>
      <c r="D333" s="21" t="s">
        <v>589</v>
      </c>
      <c r="E333" s="21"/>
      <c r="F333" s="39"/>
      <c r="G333" s="39">
        <v>1</v>
      </c>
      <c r="H333" s="148"/>
      <c r="I333" s="233">
        <f t="shared" si="46"/>
        <v>40</v>
      </c>
      <c r="J333" s="234">
        <f t="shared" si="47"/>
        <v>49.2</v>
      </c>
      <c r="L333">
        <v>1</v>
      </c>
      <c r="M333">
        <f t="shared" si="49"/>
        <v>0</v>
      </c>
      <c r="N333">
        <f t="shared" si="45"/>
        <v>40</v>
      </c>
      <c r="O333">
        <f t="shared" si="48"/>
        <v>40</v>
      </c>
      <c r="Q333" s="39"/>
      <c r="R333" s="39"/>
    </row>
    <row r="334" spans="1:18">
      <c r="A334" s="39" t="s">
        <v>547</v>
      </c>
      <c r="B334" s="148" t="s">
        <v>588</v>
      </c>
      <c r="C334" s="39"/>
      <c r="D334" s="21">
        <v>313</v>
      </c>
      <c r="E334" s="21"/>
      <c r="F334" s="39"/>
      <c r="G334" s="39">
        <v>1</v>
      </c>
      <c r="H334" s="148"/>
      <c r="I334" s="233">
        <f t="shared" si="46"/>
        <v>40</v>
      </c>
      <c r="J334" s="234">
        <f t="shared" si="47"/>
        <v>49.2</v>
      </c>
      <c r="L334">
        <v>1</v>
      </c>
      <c r="M334">
        <f t="shared" si="49"/>
        <v>0</v>
      </c>
      <c r="N334">
        <f t="shared" si="45"/>
        <v>40</v>
      </c>
      <c r="O334">
        <f t="shared" si="48"/>
        <v>40</v>
      </c>
      <c r="Q334" s="39"/>
      <c r="R334" s="39"/>
    </row>
    <row r="335" spans="1:18">
      <c r="A335" s="39" t="s">
        <v>547</v>
      </c>
      <c r="B335" s="148" t="s">
        <v>590</v>
      </c>
      <c r="C335" s="39"/>
      <c r="D335" s="21" t="s">
        <v>591</v>
      </c>
      <c r="E335" s="21"/>
      <c r="F335" s="39"/>
      <c r="G335" s="39">
        <v>1</v>
      </c>
      <c r="H335" s="148"/>
      <c r="I335" s="233">
        <f t="shared" si="46"/>
        <v>40</v>
      </c>
      <c r="J335" s="234">
        <f t="shared" si="47"/>
        <v>49.2</v>
      </c>
      <c r="L335">
        <v>1</v>
      </c>
      <c r="M335">
        <f t="shared" si="49"/>
        <v>0</v>
      </c>
      <c r="N335">
        <f t="shared" si="45"/>
        <v>40</v>
      </c>
      <c r="O335">
        <f t="shared" si="48"/>
        <v>40</v>
      </c>
      <c r="Q335" s="39"/>
      <c r="R335" s="39"/>
    </row>
    <row r="336" spans="1:18">
      <c r="A336" s="39" t="s">
        <v>547</v>
      </c>
      <c r="B336" s="148" t="s">
        <v>590</v>
      </c>
      <c r="C336" s="39"/>
      <c r="D336" s="21">
        <v>315</v>
      </c>
      <c r="E336" s="21"/>
      <c r="F336" s="39"/>
      <c r="G336" s="39">
        <v>1</v>
      </c>
      <c r="H336" s="148"/>
      <c r="I336" s="233">
        <f t="shared" si="46"/>
        <v>40</v>
      </c>
      <c r="J336" s="234">
        <f t="shared" si="47"/>
        <v>49.2</v>
      </c>
      <c r="L336">
        <v>1</v>
      </c>
      <c r="M336">
        <f t="shared" si="49"/>
        <v>0</v>
      </c>
      <c r="N336">
        <f t="shared" si="45"/>
        <v>40</v>
      </c>
      <c r="O336">
        <f t="shared" si="48"/>
        <v>40</v>
      </c>
      <c r="Q336" s="39"/>
      <c r="R336" s="39"/>
    </row>
    <row r="337" spans="1:18">
      <c r="A337" s="39" t="s">
        <v>547</v>
      </c>
      <c r="B337" s="148" t="s">
        <v>592</v>
      </c>
      <c r="C337" s="39">
        <v>2012</v>
      </c>
      <c r="D337" s="21">
        <v>314</v>
      </c>
      <c r="E337" s="21"/>
      <c r="F337" s="39"/>
      <c r="G337" s="39">
        <v>1</v>
      </c>
      <c r="H337" s="148"/>
      <c r="I337" s="233">
        <f t="shared" si="46"/>
        <v>40</v>
      </c>
      <c r="J337" s="234">
        <f t="shared" si="47"/>
        <v>49.2</v>
      </c>
      <c r="L337">
        <v>1</v>
      </c>
      <c r="M337">
        <f t="shared" si="49"/>
        <v>0</v>
      </c>
      <c r="N337">
        <f t="shared" si="45"/>
        <v>40</v>
      </c>
      <c r="O337">
        <f t="shared" si="48"/>
        <v>40</v>
      </c>
      <c r="Q337" s="39"/>
      <c r="R337" s="39"/>
    </row>
    <row r="338" spans="1:18">
      <c r="A338" s="39" t="s">
        <v>547</v>
      </c>
      <c r="B338" s="148" t="s">
        <v>593</v>
      </c>
      <c r="C338" s="39">
        <v>2004</v>
      </c>
      <c r="D338" s="21">
        <v>305</v>
      </c>
      <c r="E338" s="21"/>
      <c r="F338" s="39"/>
      <c r="G338" s="39">
        <v>1</v>
      </c>
      <c r="H338" s="148"/>
      <c r="I338" s="233">
        <f t="shared" si="46"/>
        <v>40</v>
      </c>
      <c r="J338" s="234">
        <f t="shared" si="47"/>
        <v>49.2</v>
      </c>
      <c r="L338">
        <v>1</v>
      </c>
      <c r="M338">
        <f t="shared" si="49"/>
        <v>0</v>
      </c>
      <c r="N338">
        <f t="shared" si="45"/>
        <v>40</v>
      </c>
      <c r="O338">
        <f t="shared" si="48"/>
        <v>40</v>
      </c>
      <c r="Q338" s="39"/>
      <c r="R338" s="39"/>
    </row>
    <row r="339" spans="1:18">
      <c r="A339" s="39" t="s">
        <v>547</v>
      </c>
      <c r="B339" s="148" t="s">
        <v>594</v>
      </c>
      <c r="C339" s="39">
        <v>2012</v>
      </c>
      <c r="D339" s="21">
        <v>104</v>
      </c>
      <c r="E339" s="21"/>
      <c r="F339" s="39"/>
      <c r="G339" s="39">
        <v>1</v>
      </c>
      <c r="H339" s="148"/>
      <c r="I339" s="233">
        <f t="shared" si="46"/>
        <v>40</v>
      </c>
      <c r="J339" s="234">
        <f t="shared" si="47"/>
        <v>49.2</v>
      </c>
      <c r="L339">
        <v>1</v>
      </c>
      <c r="M339">
        <f t="shared" si="49"/>
        <v>0</v>
      </c>
      <c r="N339">
        <f t="shared" si="45"/>
        <v>40</v>
      </c>
      <c r="O339">
        <f t="shared" si="48"/>
        <v>40</v>
      </c>
      <c r="Q339" s="39"/>
      <c r="R339" s="39"/>
    </row>
    <row r="340" spans="1:18">
      <c r="A340" s="39" t="s">
        <v>547</v>
      </c>
      <c r="B340" s="148" t="s">
        <v>595</v>
      </c>
      <c r="C340" s="39">
        <v>2012</v>
      </c>
      <c r="D340" s="21">
        <v>107</v>
      </c>
      <c r="E340" s="21"/>
      <c r="F340" s="39"/>
      <c r="G340" s="39">
        <v>1</v>
      </c>
      <c r="H340" s="148"/>
      <c r="I340" s="233">
        <f t="shared" si="46"/>
        <v>40</v>
      </c>
      <c r="J340" s="234">
        <f t="shared" si="47"/>
        <v>49.2</v>
      </c>
      <c r="L340">
        <v>1</v>
      </c>
      <c r="M340">
        <f t="shared" si="49"/>
        <v>0</v>
      </c>
      <c r="N340">
        <f t="shared" si="45"/>
        <v>40</v>
      </c>
      <c r="O340">
        <f t="shared" si="48"/>
        <v>40</v>
      </c>
      <c r="Q340" s="39"/>
      <c r="R340" s="39"/>
    </row>
    <row r="341" spans="1:18">
      <c r="A341" s="39" t="s">
        <v>547</v>
      </c>
      <c r="B341" s="148" t="s">
        <v>595</v>
      </c>
      <c r="C341" s="39">
        <v>2012</v>
      </c>
      <c r="D341" s="21">
        <v>230</v>
      </c>
      <c r="E341" s="21"/>
      <c r="F341" s="39"/>
      <c r="G341" s="39">
        <v>1</v>
      </c>
      <c r="H341" s="148"/>
      <c r="I341" s="233">
        <f t="shared" si="46"/>
        <v>40</v>
      </c>
      <c r="J341" s="234">
        <f t="shared" si="47"/>
        <v>49.2</v>
      </c>
      <c r="L341">
        <v>1</v>
      </c>
      <c r="M341">
        <f t="shared" si="49"/>
        <v>0</v>
      </c>
      <c r="N341">
        <f t="shared" si="45"/>
        <v>40</v>
      </c>
      <c r="O341">
        <f t="shared" si="48"/>
        <v>40</v>
      </c>
      <c r="Q341" s="39"/>
      <c r="R341" s="39"/>
    </row>
    <row r="342" spans="1:18">
      <c r="A342" s="39" t="s">
        <v>547</v>
      </c>
      <c r="B342" s="148" t="s">
        <v>595</v>
      </c>
      <c r="C342" s="39"/>
      <c r="D342" s="21">
        <v>130</v>
      </c>
      <c r="E342" s="21"/>
      <c r="F342" s="39"/>
      <c r="G342" s="39">
        <v>1</v>
      </c>
      <c r="H342" s="148"/>
      <c r="I342" s="233">
        <f t="shared" si="46"/>
        <v>40</v>
      </c>
      <c r="J342" s="234">
        <f t="shared" si="47"/>
        <v>49.2</v>
      </c>
      <c r="L342">
        <v>1</v>
      </c>
      <c r="M342">
        <f t="shared" si="49"/>
        <v>0</v>
      </c>
      <c r="N342">
        <f t="shared" si="45"/>
        <v>40</v>
      </c>
      <c r="O342">
        <f t="shared" si="48"/>
        <v>40</v>
      </c>
      <c r="Q342" s="39"/>
      <c r="R342" s="39"/>
    </row>
    <row r="343" spans="1:18">
      <c r="A343" s="39" t="s">
        <v>547</v>
      </c>
      <c r="B343" s="148" t="s">
        <v>596</v>
      </c>
      <c r="C343" s="39">
        <v>2012</v>
      </c>
      <c r="D343" s="21">
        <v>32</v>
      </c>
      <c r="E343" s="21"/>
      <c r="F343" s="39"/>
      <c r="G343" s="39">
        <v>1</v>
      </c>
      <c r="H343" s="148"/>
      <c r="I343" s="233">
        <f t="shared" si="46"/>
        <v>40</v>
      </c>
      <c r="J343" s="234">
        <f t="shared" si="47"/>
        <v>49.2</v>
      </c>
      <c r="L343">
        <v>1</v>
      </c>
      <c r="M343">
        <f t="shared" si="49"/>
        <v>0</v>
      </c>
      <c r="N343">
        <f t="shared" si="45"/>
        <v>40</v>
      </c>
      <c r="O343">
        <f t="shared" si="48"/>
        <v>40</v>
      </c>
      <c r="Q343" s="39"/>
      <c r="R343" s="39"/>
    </row>
    <row r="344" spans="1:18">
      <c r="A344" s="39" t="s">
        <v>547</v>
      </c>
      <c r="B344" s="148" t="s">
        <v>597</v>
      </c>
      <c r="C344" s="39"/>
      <c r="D344" s="21">
        <v>518</v>
      </c>
      <c r="E344" s="21"/>
      <c r="F344" s="39"/>
      <c r="G344" s="39">
        <v>2</v>
      </c>
      <c r="H344" s="148"/>
      <c r="I344" s="233">
        <f t="shared" si="46"/>
        <v>80</v>
      </c>
      <c r="J344" s="234">
        <f t="shared" si="47"/>
        <v>98.4</v>
      </c>
      <c r="L344">
        <v>1</v>
      </c>
      <c r="M344">
        <f t="shared" si="49"/>
        <v>0</v>
      </c>
      <c r="N344">
        <f t="shared" si="45"/>
        <v>80</v>
      </c>
      <c r="O344">
        <f t="shared" si="48"/>
        <v>80</v>
      </c>
      <c r="Q344" s="39"/>
      <c r="R344" s="39"/>
    </row>
    <row r="345" spans="1:18">
      <c r="A345" s="39" t="s">
        <v>547</v>
      </c>
      <c r="B345" s="148" t="s">
        <v>598</v>
      </c>
      <c r="C345" s="39"/>
      <c r="D345" s="21">
        <v>328</v>
      </c>
      <c r="E345" s="21"/>
      <c r="F345" s="39"/>
      <c r="G345" s="39">
        <v>1</v>
      </c>
      <c r="H345" s="148"/>
      <c r="I345" s="233">
        <f t="shared" si="46"/>
        <v>40</v>
      </c>
      <c r="J345" s="234">
        <f t="shared" si="47"/>
        <v>49.2</v>
      </c>
      <c r="L345">
        <v>1</v>
      </c>
      <c r="M345">
        <f t="shared" si="49"/>
        <v>0</v>
      </c>
      <c r="N345">
        <f t="shared" si="45"/>
        <v>40</v>
      </c>
      <c r="O345">
        <f t="shared" si="48"/>
        <v>40</v>
      </c>
      <c r="Q345" s="39"/>
      <c r="R345" s="39"/>
    </row>
    <row r="346" spans="1:18">
      <c r="A346" s="39" t="s">
        <v>547</v>
      </c>
      <c r="B346" s="148" t="s">
        <v>595</v>
      </c>
      <c r="C346" s="39">
        <v>2012</v>
      </c>
      <c r="D346" s="21">
        <v>328</v>
      </c>
      <c r="E346" s="21"/>
      <c r="F346" s="39"/>
      <c r="G346" s="39">
        <v>1</v>
      </c>
      <c r="H346" s="148"/>
      <c r="I346" s="233">
        <f t="shared" si="46"/>
        <v>40</v>
      </c>
      <c r="J346" s="234">
        <f t="shared" si="47"/>
        <v>49.2</v>
      </c>
      <c r="L346">
        <v>1</v>
      </c>
      <c r="M346">
        <f t="shared" si="49"/>
        <v>0</v>
      </c>
      <c r="N346">
        <f t="shared" si="45"/>
        <v>40</v>
      </c>
      <c r="O346">
        <f t="shared" si="48"/>
        <v>40</v>
      </c>
      <c r="Q346" s="39"/>
      <c r="R346" s="39"/>
    </row>
    <row r="347" spans="1:18" ht="13" thickBot="1">
      <c r="A347" s="62" t="s">
        <v>547</v>
      </c>
      <c r="B347" s="63" t="s">
        <v>599</v>
      </c>
      <c r="C347" s="62"/>
      <c r="D347" s="64">
        <v>328</v>
      </c>
      <c r="E347" s="64"/>
      <c r="F347" s="62"/>
      <c r="G347" s="62">
        <v>1</v>
      </c>
      <c r="H347" s="63"/>
      <c r="I347" s="233">
        <f t="shared" si="46"/>
        <v>40</v>
      </c>
      <c r="J347" s="234">
        <f t="shared" si="47"/>
        <v>49.2</v>
      </c>
      <c r="L347">
        <v>1</v>
      </c>
      <c r="M347">
        <f t="shared" si="49"/>
        <v>0</v>
      </c>
      <c r="N347">
        <f t="shared" si="45"/>
        <v>40</v>
      </c>
      <c r="O347">
        <f t="shared" si="48"/>
        <v>40</v>
      </c>
      <c r="Q347" s="62"/>
      <c r="R347" s="62"/>
    </row>
    <row r="348" spans="1:18">
      <c r="A348" s="39" t="s">
        <v>547</v>
      </c>
      <c r="B348" s="528" t="s">
        <v>600</v>
      </c>
      <c r="C348" s="527"/>
      <c r="D348" s="529">
        <v>24</v>
      </c>
      <c r="E348" s="148"/>
      <c r="F348" s="39"/>
      <c r="G348" s="39">
        <v>1</v>
      </c>
      <c r="H348" s="148"/>
      <c r="I348" s="233">
        <f t="shared" si="46"/>
        <v>40</v>
      </c>
      <c r="J348" s="234">
        <f t="shared" si="47"/>
        <v>49.2</v>
      </c>
      <c r="L348">
        <v>1</v>
      </c>
      <c r="M348">
        <f t="shared" si="49"/>
        <v>0</v>
      </c>
      <c r="N348">
        <f t="shared" si="45"/>
        <v>40</v>
      </c>
      <c r="O348">
        <f t="shared" si="48"/>
        <v>40</v>
      </c>
      <c r="Q348" s="39"/>
      <c r="R348" s="39"/>
    </row>
    <row r="349" spans="1:18">
      <c r="A349" s="39" t="s">
        <v>547</v>
      </c>
      <c r="B349" s="528" t="s">
        <v>601</v>
      </c>
      <c r="C349" s="527"/>
      <c r="D349" s="529">
        <v>26</v>
      </c>
      <c r="E349" s="148"/>
      <c r="F349" s="39"/>
      <c r="G349" s="39">
        <v>1</v>
      </c>
      <c r="H349" s="148"/>
      <c r="I349" s="233">
        <f t="shared" si="46"/>
        <v>40</v>
      </c>
      <c r="J349" s="234">
        <f t="shared" si="47"/>
        <v>49.2</v>
      </c>
      <c r="L349">
        <v>1</v>
      </c>
      <c r="M349">
        <f t="shared" si="49"/>
        <v>0</v>
      </c>
      <c r="N349">
        <f t="shared" si="45"/>
        <v>40</v>
      </c>
      <c r="O349">
        <f t="shared" si="48"/>
        <v>40</v>
      </c>
      <c r="Q349" s="39"/>
      <c r="R349" s="39"/>
    </row>
    <row r="350" spans="1:18">
      <c r="A350" s="228" t="s">
        <v>547</v>
      </c>
      <c r="B350" s="560" t="s">
        <v>602</v>
      </c>
      <c r="C350" s="561"/>
      <c r="D350" s="562">
        <v>117</v>
      </c>
      <c r="E350" s="193"/>
      <c r="F350" s="228"/>
      <c r="G350" s="228">
        <v>1</v>
      </c>
      <c r="H350" s="193"/>
      <c r="I350" s="233">
        <f t="shared" si="46"/>
        <v>40</v>
      </c>
      <c r="J350" s="234">
        <f t="shared" si="47"/>
        <v>49.2</v>
      </c>
      <c r="L350">
        <v>1</v>
      </c>
      <c r="M350">
        <f t="shared" si="49"/>
        <v>0</v>
      </c>
      <c r="N350">
        <f t="shared" si="45"/>
        <v>40</v>
      </c>
      <c r="O350">
        <f t="shared" si="48"/>
        <v>40</v>
      </c>
      <c r="Q350" s="228"/>
      <c r="R350" s="228"/>
    </row>
    <row r="351" spans="1:18">
      <c r="A351" s="49" t="s">
        <v>547</v>
      </c>
      <c r="B351" s="563" t="s">
        <v>602</v>
      </c>
      <c r="C351" s="158"/>
      <c r="D351" s="50">
        <v>118</v>
      </c>
      <c r="E351" s="158"/>
      <c r="F351" s="158"/>
      <c r="G351" s="39">
        <v>1</v>
      </c>
      <c r="H351" s="193"/>
      <c r="I351" s="233">
        <f t="shared" si="46"/>
        <v>40</v>
      </c>
      <c r="J351" s="234">
        <f t="shared" si="47"/>
        <v>49.2</v>
      </c>
      <c r="L351">
        <v>1</v>
      </c>
      <c r="M351">
        <f t="shared" si="49"/>
        <v>0</v>
      </c>
      <c r="N351">
        <f t="shared" si="45"/>
        <v>40</v>
      </c>
      <c r="O351">
        <f t="shared" si="48"/>
        <v>40</v>
      </c>
      <c r="Q351" s="39"/>
      <c r="R351" s="39"/>
    </row>
    <row r="352" spans="1:18" ht="37.5">
      <c r="A352" s="49" t="s">
        <v>547</v>
      </c>
      <c r="B352" s="563" t="s">
        <v>603</v>
      </c>
      <c r="C352" s="49"/>
      <c r="D352" s="50">
        <v>402</v>
      </c>
      <c r="E352" s="158" t="s">
        <v>604</v>
      </c>
      <c r="F352" s="49"/>
      <c r="G352" s="49">
        <v>2</v>
      </c>
      <c r="H352" s="158" t="s">
        <v>565</v>
      </c>
      <c r="I352" s="233">
        <f t="shared" si="46"/>
        <v>20</v>
      </c>
      <c r="J352" s="234">
        <f t="shared" si="47"/>
        <v>24.6</v>
      </c>
      <c r="L352">
        <v>0.5</v>
      </c>
      <c r="M352">
        <f t="shared" si="49"/>
        <v>0</v>
      </c>
      <c r="N352">
        <f>L352*P352*40</f>
        <v>20</v>
      </c>
      <c r="O352">
        <f t="shared" si="48"/>
        <v>20</v>
      </c>
      <c r="P352">
        <v>1</v>
      </c>
      <c r="Q352" s="49"/>
      <c r="R352" s="49"/>
    </row>
    <row r="353" spans="1:18" ht="37.5">
      <c r="A353" s="49" t="s">
        <v>547</v>
      </c>
      <c r="B353" s="563" t="s">
        <v>605</v>
      </c>
      <c r="C353" s="49"/>
      <c r="D353" s="50" t="s">
        <v>606</v>
      </c>
      <c r="E353" s="158" t="s">
        <v>607</v>
      </c>
      <c r="F353" s="49"/>
      <c r="G353" s="49">
        <v>4</v>
      </c>
      <c r="H353" s="148" t="s">
        <v>608</v>
      </c>
      <c r="I353" s="233">
        <f t="shared" si="46"/>
        <v>60</v>
      </c>
      <c r="J353" s="234">
        <f t="shared" si="47"/>
        <v>73.8</v>
      </c>
      <c r="L353">
        <v>1.5</v>
      </c>
      <c r="M353">
        <f t="shared" si="49"/>
        <v>0</v>
      </c>
      <c r="N353">
        <f t="shared" ref="N353:N416" si="50">L353*P353*40</f>
        <v>60</v>
      </c>
      <c r="O353">
        <f t="shared" si="48"/>
        <v>60</v>
      </c>
      <c r="P353">
        <v>1</v>
      </c>
      <c r="Q353" s="49"/>
      <c r="R353" s="49"/>
    </row>
    <row r="354" spans="1:18" ht="37.5">
      <c r="A354" s="49" t="s">
        <v>547</v>
      </c>
      <c r="B354" s="563" t="s">
        <v>605</v>
      </c>
      <c r="C354" s="49"/>
      <c r="D354" s="50" t="s">
        <v>609</v>
      </c>
      <c r="E354" s="158" t="s">
        <v>607</v>
      </c>
      <c r="F354" s="49"/>
      <c r="G354" s="49">
        <v>4</v>
      </c>
      <c r="H354" s="148" t="s">
        <v>608</v>
      </c>
      <c r="I354" s="233">
        <f t="shared" si="46"/>
        <v>60</v>
      </c>
      <c r="J354" s="234">
        <f t="shared" si="47"/>
        <v>73.8</v>
      </c>
      <c r="L354">
        <v>1.5</v>
      </c>
      <c r="M354">
        <f t="shared" si="49"/>
        <v>0</v>
      </c>
      <c r="N354">
        <f t="shared" si="50"/>
        <v>60</v>
      </c>
      <c r="O354">
        <f t="shared" si="48"/>
        <v>60</v>
      </c>
      <c r="P354">
        <v>1</v>
      </c>
      <c r="Q354" s="49"/>
      <c r="R354" s="49"/>
    </row>
    <row r="355" spans="1:18" s="6" customFormat="1" ht="41.25" customHeight="1">
      <c r="A355" s="49" t="s">
        <v>547</v>
      </c>
      <c r="B355" s="563" t="s">
        <v>605</v>
      </c>
      <c r="C355" s="49"/>
      <c r="D355" s="50" t="s">
        <v>610</v>
      </c>
      <c r="E355" s="158" t="s">
        <v>607</v>
      </c>
      <c r="F355" s="49"/>
      <c r="G355" s="49">
        <v>4</v>
      </c>
      <c r="H355" s="148" t="s">
        <v>608</v>
      </c>
      <c r="I355" s="233">
        <f t="shared" si="46"/>
        <v>60</v>
      </c>
      <c r="J355" s="234">
        <f t="shared" si="47"/>
        <v>73.8</v>
      </c>
      <c r="L355">
        <v>1.5</v>
      </c>
      <c r="M355">
        <f t="shared" si="49"/>
        <v>0</v>
      </c>
      <c r="N355">
        <f t="shared" si="50"/>
        <v>60</v>
      </c>
      <c r="O355">
        <f t="shared" si="48"/>
        <v>60</v>
      </c>
      <c r="P355">
        <v>1</v>
      </c>
      <c r="Q355" s="49"/>
      <c r="R355" s="49"/>
    </row>
    <row r="356" spans="1:18" s="6" customFormat="1" ht="18.75" customHeight="1">
      <c r="A356" s="49" t="s">
        <v>547</v>
      </c>
      <c r="B356" s="50" t="s">
        <v>611</v>
      </c>
      <c r="C356" s="49"/>
      <c r="D356" s="50" t="s">
        <v>612</v>
      </c>
      <c r="E356" s="50" t="s">
        <v>613</v>
      </c>
      <c r="F356" s="49"/>
      <c r="G356" s="89">
        <v>1</v>
      </c>
      <c r="H356" s="49"/>
      <c r="I356" s="564" t="s">
        <v>146</v>
      </c>
      <c r="J356" s="534" t="s">
        <v>502</v>
      </c>
      <c r="M356">
        <f t="shared" si="49"/>
        <v>0</v>
      </c>
      <c r="N356">
        <f t="shared" si="50"/>
        <v>0</v>
      </c>
      <c r="O356">
        <f t="shared" si="48"/>
        <v>0</v>
      </c>
      <c r="Q356" s="589" t="s">
        <v>529</v>
      </c>
      <c r="R356" s="589" t="s">
        <v>529</v>
      </c>
    </row>
    <row r="357" spans="1:18" s="6" customFormat="1" ht="18.75" customHeight="1">
      <c r="A357" s="49" t="s">
        <v>547</v>
      </c>
      <c r="B357" s="50" t="s">
        <v>611</v>
      </c>
      <c r="C357" s="49"/>
      <c r="D357" s="50" t="s">
        <v>614</v>
      </c>
      <c r="E357" s="50" t="s">
        <v>613</v>
      </c>
      <c r="F357" s="49"/>
      <c r="G357" s="89">
        <v>1</v>
      </c>
      <c r="H357" s="49"/>
      <c r="I357" s="564" t="s">
        <v>146</v>
      </c>
      <c r="J357" s="534" t="s">
        <v>502</v>
      </c>
      <c r="M357">
        <f t="shared" si="49"/>
        <v>0</v>
      </c>
      <c r="N357">
        <f t="shared" si="50"/>
        <v>0</v>
      </c>
      <c r="O357">
        <f t="shared" si="48"/>
        <v>0</v>
      </c>
      <c r="Q357" s="589" t="s">
        <v>529</v>
      </c>
      <c r="R357" s="589" t="s">
        <v>529</v>
      </c>
    </row>
    <row r="358" spans="1:18" s="6" customFormat="1" ht="18.75" customHeight="1">
      <c r="A358" s="49" t="s">
        <v>547</v>
      </c>
      <c r="B358" s="50" t="s">
        <v>615</v>
      </c>
      <c r="C358" s="49"/>
      <c r="D358" s="50" t="s">
        <v>616</v>
      </c>
      <c r="E358" s="50" t="s">
        <v>613</v>
      </c>
      <c r="F358" s="49"/>
      <c r="G358" s="89">
        <v>2</v>
      </c>
      <c r="H358" s="49"/>
      <c r="I358" s="564" t="s">
        <v>146</v>
      </c>
      <c r="J358" s="534" t="s">
        <v>146</v>
      </c>
      <c r="M358">
        <f t="shared" si="49"/>
        <v>0</v>
      </c>
      <c r="N358">
        <f t="shared" si="50"/>
        <v>0</v>
      </c>
      <c r="O358">
        <f t="shared" si="48"/>
        <v>0</v>
      </c>
      <c r="Q358" s="589" t="s">
        <v>529</v>
      </c>
      <c r="R358" s="589" t="s">
        <v>529</v>
      </c>
    </row>
    <row r="359" spans="1:18" s="6" customFormat="1" ht="18.75" customHeight="1">
      <c r="A359" s="49" t="s">
        <v>547</v>
      </c>
      <c r="B359" s="50" t="s">
        <v>611</v>
      </c>
      <c r="C359" s="49"/>
      <c r="D359" s="50" t="s">
        <v>617</v>
      </c>
      <c r="E359" s="50" t="s">
        <v>613</v>
      </c>
      <c r="F359" s="49"/>
      <c r="G359" s="89">
        <v>1</v>
      </c>
      <c r="H359" s="49"/>
      <c r="I359" s="564" t="s">
        <v>502</v>
      </c>
      <c r="J359" s="534" t="s">
        <v>496</v>
      </c>
      <c r="M359">
        <f t="shared" si="49"/>
        <v>0</v>
      </c>
      <c r="N359">
        <f t="shared" si="50"/>
        <v>0</v>
      </c>
      <c r="O359">
        <f t="shared" si="48"/>
        <v>0</v>
      </c>
      <c r="Q359" s="589" t="s">
        <v>529</v>
      </c>
      <c r="R359" s="589" t="s">
        <v>529</v>
      </c>
    </row>
    <row r="360" spans="1:18" s="6" customFormat="1" ht="18.75" customHeight="1">
      <c r="A360" s="49" t="s">
        <v>547</v>
      </c>
      <c r="B360" s="50" t="s">
        <v>618</v>
      </c>
      <c r="C360" s="49"/>
      <c r="D360" s="50" t="s">
        <v>619</v>
      </c>
      <c r="E360" s="50" t="s">
        <v>613</v>
      </c>
      <c r="F360" s="49"/>
      <c r="G360" s="89">
        <v>1</v>
      </c>
      <c r="H360" s="49"/>
      <c r="I360" s="564" t="s">
        <v>502</v>
      </c>
      <c r="J360" s="534" t="s">
        <v>146</v>
      </c>
      <c r="M360">
        <f t="shared" si="49"/>
        <v>0</v>
      </c>
      <c r="N360">
        <f t="shared" si="50"/>
        <v>0</v>
      </c>
      <c r="O360">
        <f t="shared" si="48"/>
        <v>0</v>
      </c>
      <c r="Q360" s="589" t="s">
        <v>529</v>
      </c>
      <c r="R360" s="589" t="s">
        <v>529</v>
      </c>
    </row>
    <row r="361" spans="1:18" s="6" customFormat="1" ht="30" customHeight="1">
      <c r="A361" s="49" t="s">
        <v>547</v>
      </c>
      <c r="B361" s="50" t="s">
        <v>620</v>
      </c>
      <c r="C361" s="49"/>
      <c r="D361" s="50" t="s">
        <v>621</v>
      </c>
      <c r="E361" s="50" t="s">
        <v>613</v>
      </c>
      <c r="F361" s="49"/>
      <c r="G361" s="89">
        <v>1</v>
      </c>
      <c r="H361" s="49"/>
      <c r="I361" s="564" t="s">
        <v>502</v>
      </c>
      <c r="J361" s="534" t="s">
        <v>146</v>
      </c>
      <c r="M361">
        <f t="shared" si="49"/>
        <v>0</v>
      </c>
      <c r="N361">
        <f t="shared" si="50"/>
        <v>0</v>
      </c>
      <c r="O361">
        <f t="shared" si="48"/>
        <v>0</v>
      </c>
      <c r="Q361" s="589" t="s">
        <v>529</v>
      </c>
      <c r="R361" s="589" t="s">
        <v>529</v>
      </c>
    </row>
    <row r="362" spans="1:18" s="6" customFormat="1" ht="27.75" customHeight="1">
      <c r="A362" s="49" t="s">
        <v>547</v>
      </c>
      <c r="B362" s="50" t="s">
        <v>622</v>
      </c>
      <c r="C362" s="49"/>
      <c r="D362" s="50" t="s">
        <v>621</v>
      </c>
      <c r="E362" s="50" t="s">
        <v>613</v>
      </c>
      <c r="F362" s="49"/>
      <c r="G362" s="89">
        <v>1</v>
      </c>
      <c r="H362" s="49"/>
      <c r="I362" s="564" t="s">
        <v>496</v>
      </c>
      <c r="J362" s="534" t="s">
        <v>146</v>
      </c>
      <c r="M362">
        <f t="shared" si="49"/>
        <v>0</v>
      </c>
      <c r="N362">
        <f t="shared" si="50"/>
        <v>0</v>
      </c>
      <c r="O362">
        <f t="shared" si="48"/>
        <v>0</v>
      </c>
      <c r="Q362" s="589" t="s">
        <v>529</v>
      </c>
      <c r="R362" s="589" t="s">
        <v>529</v>
      </c>
    </row>
    <row r="363" spans="1:18" s="6" customFormat="1" ht="18.75" customHeight="1">
      <c r="A363" s="49" t="s">
        <v>547</v>
      </c>
      <c r="B363" s="50" t="s">
        <v>623</v>
      </c>
      <c r="C363" s="49"/>
      <c r="D363" s="50" t="s">
        <v>624</v>
      </c>
      <c r="E363" s="50" t="s">
        <v>625</v>
      </c>
      <c r="F363" s="49"/>
      <c r="G363" s="49">
        <v>1</v>
      </c>
      <c r="H363" s="49"/>
      <c r="I363" s="534" t="s">
        <v>147</v>
      </c>
      <c r="J363" s="534" t="s">
        <v>146</v>
      </c>
      <c r="M363">
        <f t="shared" si="49"/>
        <v>0</v>
      </c>
      <c r="N363">
        <f t="shared" si="50"/>
        <v>0</v>
      </c>
      <c r="O363">
        <f t="shared" si="48"/>
        <v>0</v>
      </c>
      <c r="Q363" s="589" t="s">
        <v>529</v>
      </c>
      <c r="R363" s="589" t="s">
        <v>529</v>
      </c>
    </row>
    <row r="364" spans="1:18" s="6" customFormat="1" ht="18.75" customHeight="1">
      <c r="A364" s="49" t="s">
        <v>547</v>
      </c>
      <c r="B364" s="50" t="s">
        <v>623</v>
      </c>
      <c r="C364" s="49"/>
      <c r="D364" s="50" t="s">
        <v>626</v>
      </c>
      <c r="E364" s="50" t="s">
        <v>625</v>
      </c>
      <c r="F364" s="49"/>
      <c r="G364" s="49">
        <v>1</v>
      </c>
      <c r="H364" s="49"/>
      <c r="I364" s="534" t="s">
        <v>147</v>
      </c>
      <c r="J364" s="534" t="s">
        <v>147</v>
      </c>
      <c r="M364">
        <f t="shared" si="49"/>
        <v>0</v>
      </c>
      <c r="N364">
        <f t="shared" si="50"/>
        <v>0</v>
      </c>
      <c r="O364">
        <f t="shared" si="48"/>
        <v>0</v>
      </c>
      <c r="Q364" s="589" t="s">
        <v>529</v>
      </c>
      <c r="R364" s="589" t="s">
        <v>529</v>
      </c>
    </row>
    <row r="365" spans="1:18" s="6" customFormat="1" ht="27" customHeight="1">
      <c r="A365" s="49" t="s">
        <v>547</v>
      </c>
      <c r="B365" s="50" t="s">
        <v>627</v>
      </c>
      <c r="C365" s="49"/>
      <c r="D365" s="50" t="s">
        <v>628</v>
      </c>
      <c r="E365" s="50" t="s">
        <v>625</v>
      </c>
      <c r="F365" s="49"/>
      <c r="G365" s="49">
        <v>1</v>
      </c>
      <c r="H365" s="49"/>
      <c r="I365" s="534" t="s">
        <v>147</v>
      </c>
      <c r="J365" s="534" t="s">
        <v>496</v>
      </c>
      <c r="M365">
        <f t="shared" si="49"/>
        <v>0</v>
      </c>
      <c r="N365">
        <f t="shared" si="50"/>
        <v>0</v>
      </c>
      <c r="O365">
        <f t="shared" si="48"/>
        <v>0</v>
      </c>
      <c r="Q365" s="589" t="s">
        <v>529</v>
      </c>
      <c r="R365" s="589" t="s">
        <v>529</v>
      </c>
    </row>
    <row r="366" spans="1:18" s="6" customFormat="1" ht="27" customHeight="1">
      <c r="A366" s="49" t="s">
        <v>547</v>
      </c>
      <c r="B366" s="50" t="s">
        <v>629</v>
      </c>
      <c r="C366" s="49"/>
      <c r="D366" s="50" t="s">
        <v>630</v>
      </c>
      <c r="E366" s="50"/>
      <c r="F366" s="49"/>
      <c r="G366" s="49">
        <v>1</v>
      </c>
      <c r="H366" s="49"/>
      <c r="I366" s="233">
        <f t="shared" ref="I366:I367" si="51">O366</f>
        <v>40</v>
      </c>
      <c r="J366" s="234">
        <f t="shared" ref="J366:J367" si="52">I366*1.23</f>
        <v>49.2</v>
      </c>
      <c r="K366"/>
      <c r="L366">
        <v>1</v>
      </c>
      <c r="M366">
        <f t="shared" si="49"/>
        <v>0</v>
      </c>
      <c r="N366">
        <f t="shared" ref="N366:N367" si="53">L366*G366*40</f>
        <v>40</v>
      </c>
      <c r="O366">
        <f t="shared" si="48"/>
        <v>40</v>
      </c>
      <c r="Q366" s="589" t="s">
        <v>529</v>
      </c>
      <c r="R366" s="589" t="s">
        <v>529</v>
      </c>
    </row>
    <row r="367" spans="1:18" s="6" customFormat="1" ht="27" customHeight="1">
      <c r="A367" s="49" t="s">
        <v>547</v>
      </c>
      <c r="B367" s="50" t="s">
        <v>631</v>
      </c>
      <c r="C367" s="49"/>
      <c r="D367" s="50" t="s">
        <v>630</v>
      </c>
      <c r="E367" s="50"/>
      <c r="F367" s="49"/>
      <c r="G367" s="49">
        <v>1</v>
      </c>
      <c r="H367" s="49"/>
      <c r="I367" s="233">
        <f t="shared" si="51"/>
        <v>40</v>
      </c>
      <c r="J367" s="234">
        <f t="shared" si="52"/>
        <v>49.2</v>
      </c>
      <c r="K367"/>
      <c r="L367">
        <v>1</v>
      </c>
      <c r="M367">
        <f t="shared" si="49"/>
        <v>0</v>
      </c>
      <c r="N367">
        <f t="shared" si="53"/>
        <v>40</v>
      </c>
      <c r="O367">
        <f t="shared" si="48"/>
        <v>40</v>
      </c>
      <c r="Q367" s="589" t="s">
        <v>529</v>
      </c>
      <c r="R367" s="589" t="s">
        <v>529</v>
      </c>
    </row>
    <row r="368" spans="1:18" s="6" customFormat="1" ht="27" customHeight="1">
      <c r="A368" s="49" t="s">
        <v>547</v>
      </c>
      <c r="B368" s="50" t="s">
        <v>492</v>
      </c>
      <c r="C368" s="49"/>
      <c r="D368" s="50" t="s">
        <v>630</v>
      </c>
      <c r="E368" s="50" t="s">
        <v>632</v>
      </c>
      <c r="F368" s="49"/>
      <c r="G368" s="49">
        <v>2</v>
      </c>
      <c r="H368" s="49"/>
      <c r="I368" s="534" t="s">
        <v>146</v>
      </c>
      <c r="J368" s="534" t="s">
        <v>146</v>
      </c>
      <c r="M368">
        <f t="shared" si="49"/>
        <v>0</v>
      </c>
      <c r="N368">
        <f t="shared" si="50"/>
        <v>0</v>
      </c>
      <c r="O368">
        <f t="shared" si="48"/>
        <v>0</v>
      </c>
      <c r="Q368" s="589" t="s">
        <v>529</v>
      </c>
      <c r="R368" s="589" t="s">
        <v>529</v>
      </c>
    </row>
    <row r="369" spans="1:18" s="6" customFormat="1" ht="27" customHeight="1">
      <c r="A369" s="49" t="s">
        <v>547</v>
      </c>
      <c r="B369" s="50" t="s">
        <v>633</v>
      </c>
      <c r="C369" s="49"/>
      <c r="D369" s="50" t="s">
        <v>628</v>
      </c>
      <c r="E369" s="50" t="s">
        <v>632</v>
      </c>
      <c r="F369" s="49"/>
      <c r="G369" s="49">
        <v>2</v>
      </c>
      <c r="H369" s="49"/>
      <c r="I369" s="534" t="s">
        <v>147</v>
      </c>
      <c r="J369" s="534" t="s">
        <v>147</v>
      </c>
      <c r="M369">
        <f t="shared" si="49"/>
        <v>0</v>
      </c>
      <c r="N369">
        <f t="shared" si="50"/>
        <v>0</v>
      </c>
      <c r="O369">
        <f t="shared" si="48"/>
        <v>0</v>
      </c>
      <c r="Q369" s="589" t="s">
        <v>529</v>
      </c>
      <c r="R369" s="589" t="s">
        <v>529</v>
      </c>
    </row>
    <row r="370" spans="1:18" ht="16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</row>
    <row r="371" spans="1:18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49"/>
        <v>980</v>
      </c>
      <c r="N371">
        <f t="shared" si="50"/>
        <v>0</v>
      </c>
      <c r="O371">
        <f t="shared" si="48"/>
        <v>980</v>
      </c>
      <c r="Q371" s="68"/>
      <c r="R371" s="68"/>
    </row>
    <row r="372" spans="1:18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49"/>
        <v>0</v>
      </c>
      <c r="N372">
        <f t="shared" si="50"/>
        <v>0</v>
      </c>
      <c r="O372">
        <f t="shared" si="48"/>
        <v>0</v>
      </c>
      <c r="Q372" s="10"/>
      <c r="R372" s="10"/>
    </row>
    <row r="373" spans="1:18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49"/>
        <v>0</v>
      </c>
      <c r="N373">
        <f t="shared" si="50"/>
        <v>0</v>
      </c>
      <c r="O373">
        <f t="shared" si="48"/>
        <v>0</v>
      </c>
      <c r="Q373" s="10"/>
      <c r="R373" s="10"/>
    </row>
    <row r="374" spans="1:18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49"/>
        <v>0</v>
      </c>
      <c r="N374">
        <f t="shared" si="50"/>
        <v>0</v>
      </c>
      <c r="O374">
        <f t="shared" si="48"/>
        <v>0</v>
      </c>
      <c r="Q374" s="19"/>
      <c r="R374" s="19"/>
    </row>
    <row r="375" spans="1:18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54">O375</f>
        <v>560</v>
      </c>
      <c r="J375" s="234">
        <f t="shared" ref="J375:J376" si="55">I375*1.23</f>
        <v>688.8</v>
      </c>
      <c r="K375">
        <v>16</v>
      </c>
      <c r="L375">
        <v>4</v>
      </c>
      <c r="M375">
        <f t="shared" si="49"/>
        <v>560</v>
      </c>
      <c r="N375">
        <f t="shared" si="50"/>
        <v>0</v>
      </c>
      <c r="O375">
        <f t="shared" si="48"/>
        <v>560</v>
      </c>
      <c r="Q375" s="10"/>
      <c r="R375" s="10"/>
    </row>
    <row r="376" spans="1:18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54"/>
        <v>140</v>
      </c>
      <c r="J376" s="234">
        <f t="shared" si="55"/>
        <v>172.2</v>
      </c>
      <c r="K376">
        <v>4</v>
      </c>
      <c r="L376">
        <v>4</v>
      </c>
      <c r="M376">
        <f t="shared" si="49"/>
        <v>140</v>
      </c>
      <c r="N376">
        <f t="shared" si="50"/>
        <v>0</v>
      </c>
      <c r="O376">
        <f t="shared" si="48"/>
        <v>140</v>
      </c>
      <c r="Q376" s="206"/>
      <c r="R376" s="206"/>
    </row>
    <row r="377" spans="1:18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49"/>
        <v>0</v>
      </c>
      <c r="N377">
        <f t="shared" si="50"/>
        <v>0</v>
      </c>
      <c r="O377">
        <f t="shared" si="48"/>
        <v>0</v>
      </c>
      <c r="Q377" s="10"/>
      <c r="R377" s="10"/>
    </row>
    <row r="378" spans="1:18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56">O378</f>
        <v>140</v>
      </c>
      <c r="J378" s="234">
        <f t="shared" ref="J378:J382" si="57">I378*1.23</f>
        <v>172.2</v>
      </c>
      <c r="K378">
        <v>4</v>
      </c>
      <c r="L378">
        <v>4</v>
      </c>
      <c r="M378">
        <f t="shared" si="49"/>
        <v>140</v>
      </c>
      <c r="N378">
        <f t="shared" si="50"/>
        <v>0</v>
      </c>
      <c r="O378">
        <f t="shared" si="48"/>
        <v>140</v>
      </c>
      <c r="Q378" s="206"/>
      <c r="R378" s="206"/>
    </row>
    <row r="379" spans="1:18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56"/>
        <v>140</v>
      </c>
      <c r="J379" s="234">
        <f t="shared" si="57"/>
        <v>172.2</v>
      </c>
      <c r="K379">
        <v>4</v>
      </c>
      <c r="L379">
        <v>4</v>
      </c>
      <c r="M379">
        <f t="shared" si="49"/>
        <v>140</v>
      </c>
      <c r="N379">
        <f t="shared" si="50"/>
        <v>0</v>
      </c>
      <c r="O379">
        <f t="shared" si="48"/>
        <v>140</v>
      </c>
      <c r="Q379" s="10"/>
      <c r="R379" s="10"/>
    </row>
    <row r="380" spans="1:18" ht="2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56"/>
        <v>1260</v>
      </c>
      <c r="J380" s="234">
        <f t="shared" si="57"/>
        <v>1549.8</v>
      </c>
      <c r="K380">
        <v>36</v>
      </c>
      <c r="L380">
        <v>4</v>
      </c>
      <c r="M380">
        <f t="shared" si="49"/>
        <v>1260</v>
      </c>
      <c r="N380">
        <f t="shared" si="50"/>
        <v>0</v>
      </c>
      <c r="O380">
        <f t="shared" si="48"/>
        <v>1260</v>
      </c>
      <c r="Q380" s="10"/>
      <c r="R380" s="10"/>
    </row>
    <row r="381" spans="1:18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56"/>
        <v>560</v>
      </c>
      <c r="J381" s="234">
        <f t="shared" si="57"/>
        <v>688.8</v>
      </c>
      <c r="K381">
        <v>16</v>
      </c>
      <c r="L381">
        <v>4</v>
      </c>
      <c r="M381">
        <f t="shared" si="49"/>
        <v>560</v>
      </c>
      <c r="N381">
        <f t="shared" si="50"/>
        <v>0</v>
      </c>
      <c r="O381">
        <f t="shared" si="48"/>
        <v>560</v>
      </c>
      <c r="Q381" s="10"/>
      <c r="R381" s="10"/>
    </row>
    <row r="382" spans="1:18" ht="25">
      <c r="A382" s="206" t="s">
        <v>635</v>
      </c>
      <c r="B382" s="15" t="s">
        <v>662</v>
      </c>
      <c r="C382" s="206"/>
      <c r="D382" s="103" t="s">
        <v>663</v>
      </c>
      <c r="E382" s="21"/>
      <c r="F382" s="104"/>
      <c r="G382" s="206">
        <v>1</v>
      </c>
      <c r="H382" s="15"/>
      <c r="I382" s="233">
        <f t="shared" si="56"/>
        <v>0</v>
      </c>
      <c r="J382" s="234">
        <f t="shared" si="57"/>
        <v>0</v>
      </c>
      <c r="L382">
        <v>4</v>
      </c>
      <c r="M382">
        <f t="shared" si="49"/>
        <v>0</v>
      </c>
      <c r="N382">
        <f t="shared" si="50"/>
        <v>0</v>
      </c>
      <c r="O382">
        <f t="shared" si="48"/>
        <v>0</v>
      </c>
      <c r="Q382" s="206"/>
      <c r="R382" s="206"/>
    </row>
    <row r="383" spans="1:18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49"/>
        <v>0</v>
      </c>
      <c r="N383">
        <f t="shared" si="50"/>
        <v>0</v>
      </c>
      <c r="O383">
        <f t="shared" si="48"/>
        <v>0</v>
      </c>
      <c r="Q383" s="19"/>
      <c r="R383" s="19"/>
    </row>
    <row r="384" spans="1:18" ht="13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49"/>
        <v>0</v>
      </c>
      <c r="N384">
        <f t="shared" si="50"/>
        <v>0</v>
      </c>
      <c r="O384">
        <f t="shared" si="48"/>
        <v>0</v>
      </c>
      <c r="Q384" s="19"/>
      <c r="R384" s="19"/>
    </row>
    <row r="385" spans="1:18">
      <c r="A385" s="206" t="s">
        <v>635</v>
      </c>
      <c r="B385" s="15" t="s">
        <v>666</v>
      </c>
      <c r="C385" s="206"/>
      <c r="D385" s="16" t="s">
        <v>667</v>
      </c>
      <c r="E385" s="16"/>
      <c r="F385" s="206"/>
      <c r="G385" s="206">
        <v>1</v>
      </c>
      <c r="H385" s="15"/>
      <c r="I385" s="233">
        <f t="shared" ref="I385:I405" si="58">O385</f>
        <v>40</v>
      </c>
      <c r="J385" s="234">
        <f t="shared" ref="J385:J405" si="59">I385*1.23</f>
        <v>49.2</v>
      </c>
      <c r="L385">
        <v>1</v>
      </c>
      <c r="M385">
        <f t="shared" si="49"/>
        <v>0</v>
      </c>
      <c r="N385">
        <f t="shared" ref="N385:N405" si="60">L385*G385*40</f>
        <v>40</v>
      </c>
      <c r="O385">
        <f t="shared" si="48"/>
        <v>40</v>
      </c>
      <c r="Q385" s="206"/>
      <c r="R385" s="206"/>
    </row>
    <row r="386" spans="1:18">
      <c r="A386" s="206" t="s">
        <v>635</v>
      </c>
      <c r="B386" s="15" t="s">
        <v>666</v>
      </c>
      <c r="C386" s="206"/>
      <c r="D386" s="16" t="s">
        <v>668</v>
      </c>
      <c r="E386" s="16"/>
      <c r="F386" s="206"/>
      <c r="G386" s="206">
        <v>1</v>
      </c>
      <c r="H386" s="15"/>
      <c r="I386" s="233">
        <f t="shared" si="58"/>
        <v>80</v>
      </c>
      <c r="J386" s="234">
        <f t="shared" si="59"/>
        <v>98.4</v>
      </c>
      <c r="L386">
        <v>2</v>
      </c>
      <c r="M386">
        <f t="shared" si="49"/>
        <v>0</v>
      </c>
      <c r="N386">
        <f t="shared" si="60"/>
        <v>80</v>
      </c>
      <c r="O386">
        <f t="shared" si="48"/>
        <v>80</v>
      </c>
      <c r="Q386" s="206"/>
      <c r="R386" s="206"/>
    </row>
    <row r="387" spans="1:18">
      <c r="A387" s="19" t="s">
        <v>635</v>
      </c>
      <c r="B387" s="13" t="s">
        <v>666</v>
      </c>
      <c r="C387" s="19"/>
      <c r="D387" s="12" t="s">
        <v>669</v>
      </c>
      <c r="E387" s="12"/>
      <c r="F387" s="19"/>
      <c r="G387" s="19">
        <v>1</v>
      </c>
      <c r="H387" s="13"/>
      <c r="I387" s="233">
        <f t="shared" si="58"/>
        <v>120</v>
      </c>
      <c r="J387" s="234">
        <f t="shared" si="59"/>
        <v>147.6</v>
      </c>
      <c r="L387">
        <v>3</v>
      </c>
      <c r="M387">
        <f t="shared" si="49"/>
        <v>0</v>
      </c>
      <c r="N387">
        <f t="shared" si="60"/>
        <v>120</v>
      </c>
      <c r="O387">
        <f t="shared" si="48"/>
        <v>120</v>
      </c>
      <c r="Q387" s="19"/>
      <c r="R387" s="19"/>
    </row>
    <row r="388" spans="1:18" ht="23.15" customHeight="1">
      <c r="A388" s="39" t="s">
        <v>635</v>
      </c>
      <c r="B388" s="148" t="s">
        <v>670</v>
      </c>
      <c r="C388" s="39">
        <v>2006</v>
      </c>
      <c r="D388" s="21" t="s">
        <v>671</v>
      </c>
      <c r="E388" s="21"/>
      <c r="F388" s="39"/>
      <c r="G388" s="39">
        <v>1</v>
      </c>
      <c r="H388" s="148"/>
      <c r="I388" s="233">
        <f t="shared" si="58"/>
        <v>160</v>
      </c>
      <c r="J388" s="234">
        <f t="shared" si="59"/>
        <v>196.8</v>
      </c>
      <c r="L388">
        <v>4</v>
      </c>
      <c r="M388">
        <f t="shared" si="49"/>
        <v>0</v>
      </c>
      <c r="N388">
        <f t="shared" si="60"/>
        <v>160</v>
      </c>
      <c r="O388">
        <f t="shared" si="48"/>
        <v>160</v>
      </c>
      <c r="Q388" s="39"/>
      <c r="R388" s="39"/>
    </row>
    <row r="389" spans="1:18" ht="13" thickBot="1">
      <c r="A389" s="62" t="s">
        <v>635</v>
      </c>
      <c r="B389" s="63" t="s">
        <v>672</v>
      </c>
      <c r="C389" s="62">
        <v>2007</v>
      </c>
      <c r="D389" s="64" t="s">
        <v>673</v>
      </c>
      <c r="E389" s="64"/>
      <c r="F389" s="62"/>
      <c r="G389" s="62">
        <v>1</v>
      </c>
      <c r="H389" s="63"/>
      <c r="I389" s="233">
        <f t="shared" si="58"/>
        <v>200</v>
      </c>
      <c r="J389" s="234">
        <f t="shared" si="59"/>
        <v>246</v>
      </c>
      <c r="L389">
        <v>5</v>
      </c>
      <c r="M389">
        <f t="shared" si="49"/>
        <v>0</v>
      </c>
      <c r="N389">
        <f t="shared" si="60"/>
        <v>200</v>
      </c>
      <c r="O389">
        <f t="shared" ref="O389:O452" si="61">M389+N389</f>
        <v>200</v>
      </c>
      <c r="Q389" s="62"/>
      <c r="R389" s="62"/>
    </row>
    <row r="390" spans="1:18">
      <c r="A390" s="10" t="s">
        <v>635</v>
      </c>
      <c r="B390" s="13" t="s">
        <v>674</v>
      </c>
      <c r="C390" s="19"/>
      <c r="D390" s="12" t="s">
        <v>675</v>
      </c>
      <c r="E390" s="12"/>
      <c r="F390" s="19"/>
      <c r="G390" s="19">
        <v>3</v>
      </c>
      <c r="H390" s="13"/>
      <c r="I390" s="233">
        <f t="shared" si="58"/>
        <v>720</v>
      </c>
      <c r="J390" s="234">
        <f t="shared" si="59"/>
        <v>885.6</v>
      </c>
      <c r="L390">
        <v>6</v>
      </c>
      <c r="M390">
        <f t="shared" ref="M390:M453" si="62">K390*35</f>
        <v>0</v>
      </c>
      <c r="N390">
        <f t="shared" si="60"/>
        <v>720</v>
      </c>
      <c r="O390">
        <f t="shared" si="61"/>
        <v>720</v>
      </c>
      <c r="Q390" s="19"/>
      <c r="R390" s="19"/>
    </row>
    <row r="391" spans="1:18">
      <c r="A391" s="10" t="s">
        <v>635</v>
      </c>
      <c r="B391" s="13" t="s">
        <v>676</v>
      </c>
      <c r="C391" s="19"/>
      <c r="D391" s="12" t="s">
        <v>677</v>
      </c>
      <c r="E391" s="12"/>
      <c r="F391" s="19"/>
      <c r="G391" s="19">
        <v>1</v>
      </c>
      <c r="H391" s="13"/>
      <c r="I391" s="233">
        <f t="shared" si="58"/>
        <v>280</v>
      </c>
      <c r="J391" s="234">
        <f t="shared" si="59"/>
        <v>344.4</v>
      </c>
      <c r="L391">
        <v>7</v>
      </c>
      <c r="M391">
        <f t="shared" si="62"/>
        <v>0</v>
      </c>
      <c r="N391">
        <f t="shared" si="60"/>
        <v>280</v>
      </c>
      <c r="O391">
        <f t="shared" si="61"/>
        <v>280</v>
      </c>
      <c r="Q391" s="19"/>
      <c r="R391" s="19"/>
    </row>
    <row r="392" spans="1:18">
      <c r="A392" s="10" t="s">
        <v>635</v>
      </c>
      <c r="B392" s="13" t="s">
        <v>676</v>
      </c>
      <c r="C392" s="19"/>
      <c r="D392" s="12" t="s">
        <v>678</v>
      </c>
      <c r="E392" s="12"/>
      <c r="F392" s="19"/>
      <c r="G392" s="19">
        <v>1</v>
      </c>
      <c r="H392" s="13"/>
      <c r="I392" s="233">
        <f t="shared" si="58"/>
        <v>320</v>
      </c>
      <c r="J392" s="234">
        <f t="shared" si="59"/>
        <v>393.6</v>
      </c>
      <c r="L392">
        <v>8</v>
      </c>
      <c r="M392">
        <f t="shared" si="62"/>
        <v>0</v>
      </c>
      <c r="N392">
        <f t="shared" si="60"/>
        <v>320</v>
      </c>
      <c r="O392">
        <f t="shared" si="61"/>
        <v>320</v>
      </c>
      <c r="Q392" s="19"/>
      <c r="R392" s="19"/>
    </row>
    <row r="393" spans="1:18">
      <c r="A393" s="10" t="s">
        <v>635</v>
      </c>
      <c r="B393" s="13" t="s">
        <v>679</v>
      </c>
      <c r="C393" s="19"/>
      <c r="D393" s="12" t="s">
        <v>680</v>
      </c>
      <c r="E393" s="12"/>
      <c r="F393" s="19"/>
      <c r="G393" s="19">
        <v>1</v>
      </c>
      <c r="H393" s="13"/>
      <c r="I393" s="233">
        <f t="shared" si="58"/>
        <v>360</v>
      </c>
      <c r="J393" s="234">
        <f t="shared" si="59"/>
        <v>442.8</v>
      </c>
      <c r="L393">
        <v>9</v>
      </c>
      <c r="M393">
        <f t="shared" si="62"/>
        <v>0</v>
      </c>
      <c r="N393">
        <f t="shared" si="60"/>
        <v>360</v>
      </c>
      <c r="O393">
        <f t="shared" si="61"/>
        <v>360</v>
      </c>
      <c r="Q393" s="19"/>
      <c r="R393" s="19"/>
    </row>
    <row r="394" spans="1:18">
      <c r="A394" s="10" t="s">
        <v>635</v>
      </c>
      <c r="B394" s="13" t="s">
        <v>676</v>
      </c>
      <c r="C394" s="19"/>
      <c r="D394" s="12" t="s">
        <v>681</v>
      </c>
      <c r="E394" s="12"/>
      <c r="F394" s="19"/>
      <c r="G394" s="19">
        <v>1</v>
      </c>
      <c r="H394" s="13"/>
      <c r="I394" s="233">
        <f t="shared" si="58"/>
        <v>400</v>
      </c>
      <c r="J394" s="234">
        <f t="shared" si="59"/>
        <v>492</v>
      </c>
      <c r="L394">
        <v>10</v>
      </c>
      <c r="M394">
        <f t="shared" si="62"/>
        <v>0</v>
      </c>
      <c r="N394">
        <f t="shared" si="60"/>
        <v>400</v>
      </c>
      <c r="O394">
        <f t="shared" si="61"/>
        <v>400</v>
      </c>
      <c r="Q394" s="19"/>
      <c r="R394" s="19"/>
    </row>
    <row r="395" spans="1:18">
      <c r="A395" s="10" t="s">
        <v>635</v>
      </c>
      <c r="B395" s="13" t="s">
        <v>676</v>
      </c>
      <c r="C395" s="19"/>
      <c r="D395" s="12" t="s">
        <v>682</v>
      </c>
      <c r="E395" s="12"/>
      <c r="F395" s="19"/>
      <c r="G395" s="19">
        <v>1</v>
      </c>
      <c r="H395" s="13"/>
      <c r="I395" s="233">
        <f t="shared" si="58"/>
        <v>440</v>
      </c>
      <c r="J395" s="234">
        <f t="shared" si="59"/>
        <v>541.20000000000005</v>
      </c>
      <c r="L395">
        <v>11</v>
      </c>
      <c r="M395">
        <f t="shared" si="62"/>
        <v>0</v>
      </c>
      <c r="N395">
        <f t="shared" si="60"/>
        <v>440</v>
      </c>
      <c r="O395">
        <f t="shared" si="61"/>
        <v>440</v>
      </c>
      <c r="Q395" s="19"/>
      <c r="R395" s="19"/>
    </row>
    <row r="396" spans="1:18">
      <c r="A396" s="10" t="s">
        <v>635</v>
      </c>
      <c r="B396" s="13" t="s">
        <v>676</v>
      </c>
      <c r="C396" s="19"/>
      <c r="D396" s="12" t="s">
        <v>683</v>
      </c>
      <c r="E396" s="12"/>
      <c r="F396" s="19"/>
      <c r="G396" s="19">
        <v>1</v>
      </c>
      <c r="H396" s="13"/>
      <c r="I396" s="233">
        <f t="shared" si="58"/>
        <v>480</v>
      </c>
      <c r="J396" s="234">
        <f t="shared" si="59"/>
        <v>590.4</v>
      </c>
      <c r="L396">
        <v>12</v>
      </c>
      <c r="M396">
        <f t="shared" si="62"/>
        <v>0</v>
      </c>
      <c r="N396">
        <f t="shared" si="60"/>
        <v>480</v>
      </c>
      <c r="O396">
        <f t="shared" si="61"/>
        <v>480</v>
      </c>
      <c r="Q396" s="19"/>
      <c r="R396" s="19"/>
    </row>
    <row r="397" spans="1:18">
      <c r="A397" s="10" t="s">
        <v>635</v>
      </c>
      <c r="B397" s="13" t="s">
        <v>676</v>
      </c>
      <c r="C397" s="19"/>
      <c r="D397" s="12" t="s">
        <v>684</v>
      </c>
      <c r="E397" s="12"/>
      <c r="F397" s="19"/>
      <c r="G397" s="19">
        <v>1</v>
      </c>
      <c r="H397" s="13"/>
      <c r="I397" s="233">
        <f t="shared" si="58"/>
        <v>520</v>
      </c>
      <c r="J397" s="234">
        <f t="shared" si="59"/>
        <v>639.6</v>
      </c>
      <c r="L397">
        <v>13</v>
      </c>
      <c r="M397">
        <f t="shared" si="62"/>
        <v>0</v>
      </c>
      <c r="N397">
        <f t="shared" si="60"/>
        <v>520</v>
      </c>
      <c r="O397">
        <f t="shared" si="61"/>
        <v>520</v>
      </c>
      <c r="Q397" s="19"/>
      <c r="R397" s="19"/>
    </row>
    <row r="398" spans="1:18">
      <c r="A398" s="10" t="s">
        <v>635</v>
      </c>
      <c r="B398" s="13" t="s">
        <v>676</v>
      </c>
      <c r="C398" s="19"/>
      <c r="D398" s="12" t="s">
        <v>685</v>
      </c>
      <c r="E398" s="12"/>
      <c r="F398" s="19"/>
      <c r="G398" s="19">
        <v>1</v>
      </c>
      <c r="H398" s="13"/>
      <c r="I398" s="233">
        <f t="shared" si="58"/>
        <v>560</v>
      </c>
      <c r="J398" s="234">
        <f t="shared" si="59"/>
        <v>688.8</v>
      </c>
      <c r="L398">
        <v>14</v>
      </c>
      <c r="M398">
        <f t="shared" si="62"/>
        <v>0</v>
      </c>
      <c r="N398">
        <f t="shared" si="60"/>
        <v>560</v>
      </c>
      <c r="O398">
        <f t="shared" si="61"/>
        <v>560</v>
      </c>
      <c r="Q398" s="19"/>
      <c r="R398" s="19"/>
    </row>
    <row r="399" spans="1:18">
      <c r="A399" s="10" t="s">
        <v>635</v>
      </c>
      <c r="B399" s="13" t="s">
        <v>686</v>
      </c>
      <c r="C399" s="19"/>
      <c r="D399" s="12" t="s">
        <v>687</v>
      </c>
      <c r="E399" s="12"/>
      <c r="F399" s="19"/>
      <c r="G399" s="19">
        <v>1</v>
      </c>
      <c r="H399" s="13"/>
      <c r="I399" s="233">
        <f t="shared" si="58"/>
        <v>600</v>
      </c>
      <c r="J399" s="234">
        <f t="shared" si="59"/>
        <v>738</v>
      </c>
      <c r="L399">
        <v>15</v>
      </c>
      <c r="M399">
        <f t="shared" si="62"/>
        <v>0</v>
      </c>
      <c r="N399">
        <f t="shared" si="60"/>
        <v>600</v>
      </c>
      <c r="O399">
        <f t="shared" si="61"/>
        <v>600</v>
      </c>
      <c r="Q399" s="19"/>
      <c r="R399" s="19"/>
    </row>
    <row r="400" spans="1:18">
      <c r="A400" s="10" t="s">
        <v>635</v>
      </c>
      <c r="B400" s="148" t="s">
        <v>676</v>
      </c>
      <c r="C400" s="39"/>
      <c r="D400" s="21" t="s">
        <v>688</v>
      </c>
      <c r="E400" s="21"/>
      <c r="F400" s="39"/>
      <c r="G400" s="39">
        <v>1</v>
      </c>
      <c r="H400" s="148"/>
      <c r="I400" s="233">
        <f t="shared" si="58"/>
        <v>640</v>
      </c>
      <c r="J400" s="234">
        <f t="shared" si="59"/>
        <v>787.2</v>
      </c>
      <c r="L400">
        <v>16</v>
      </c>
      <c r="M400">
        <f t="shared" si="62"/>
        <v>0</v>
      </c>
      <c r="N400">
        <f t="shared" si="60"/>
        <v>640</v>
      </c>
      <c r="O400">
        <f t="shared" si="61"/>
        <v>640</v>
      </c>
      <c r="Q400" s="39"/>
      <c r="R400" s="39"/>
    </row>
    <row r="401" spans="1:18" ht="13" thickBot="1">
      <c r="A401" s="10" t="s">
        <v>635</v>
      </c>
      <c r="B401" s="15" t="s">
        <v>679</v>
      </c>
      <c r="C401" s="206"/>
      <c r="D401" s="16" t="s">
        <v>689</v>
      </c>
      <c r="E401" s="16"/>
      <c r="F401" s="206"/>
      <c r="G401" s="206">
        <v>1</v>
      </c>
      <c r="H401" s="15"/>
      <c r="I401" s="233">
        <f t="shared" si="58"/>
        <v>680</v>
      </c>
      <c r="J401" s="234">
        <f t="shared" si="59"/>
        <v>836.4</v>
      </c>
      <c r="L401">
        <v>17</v>
      </c>
      <c r="M401">
        <f t="shared" si="62"/>
        <v>0</v>
      </c>
      <c r="N401">
        <f t="shared" si="60"/>
        <v>680</v>
      </c>
      <c r="O401">
        <f t="shared" si="61"/>
        <v>680</v>
      </c>
      <c r="Q401" s="206"/>
      <c r="R401" s="206"/>
    </row>
    <row r="402" spans="1:18">
      <c r="A402" s="39" t="s">
        <v>635</v>
      </c>
      <c r="B402" s="46" t="s">
        <v>690</v>
      </c>
      <c r="C402" s="45"/>
      <c r="D402" s="47" t="s">
        <v>691</v>
      </c>
      <c r="E402" s="47"/>
      <c r="F402" s="45"/>
      <c r="G402" s="45">
        <v>1</v>
      </c>
      <c r="H402" s="46"/>
      <c r="I402" s="233">
        <f t="shared" si="58"/>
        <v>720</v>
      </c>
      <c r="J402" s="234">
        <f t="shared" si="59"/>
        <v>885.6</v>
      </c>
      <c r="L402">
        <v>18</v>
      </c>
      <c r="M402">
        <f t="shared" si="62"/>
        <v>0</v>
      </c>
      <c r="N402">
        <f t="shared" si="60"/>
        <v>720</v>
      </c>
      <c r="O402">
        <f t="shared" si="61"/>
        <v>720</v>
      </c>
      <c r="Q402" s="45"/>
      <c r="R402" s="45"/>
    </row>
    <row r="403" spans="1:18">
      <c r="A403" s="39" t="s">
        <v>635</v>
      </c>
      <c r="B403" s="148" t="s">
        <v>692</v>
      </c>
      <c r="C403" s="39"/>
      <c r="D403" s="21" t="s">
        <v>693</v>
      </c>
      <c r="E403" s="21"/>
      <c r="F403" s="39"/>
      <c r="G403" s="39">
        <v>7</v>
      </c>
      <c r="H403" s="148"/>
      <c r="I403" s="233">
        <f t="shared" si="58"/>
        <v>5320</v>
      </c>
      <c r="J403" s="234">
        <f t="shared" si="59"/>
        <v>6543.5999999999995</v>
      </c>
      <c r="L403">
        <v>19</v>
      </c>
      <c r="M403">
        <f t="shared" si="62"/>
        <v>0</v>
      </c>
      <c r="N403">
        <f t="shared" si="60"/>
        <v>5320</v>
      </c>
      <c r="O403">
        <f t="shared" si="61"/>
        <v>5320</v>
      </c>
      <c r="Q403" s="39"/>
      <c r="R403" s="39"/>
    </row>
    <row r="404" spans="1:18">
      <c r="A404" s="49" t="s">
        <v>635</v>
      </c>
      <c r="B404" s="158" t="s">
        <v>694</v>
      </c>
      <c r="C404" s="49"/>
      <c r="D404" s="50" t="s">
        <v>695</v>
      </c>
      <c r="E404" s="50"/>
      <c r="F404" s="39"/>
      <c r="G404" s="39">
        <v>1</v>
      </c>
      <c r="H404" s="148"/>
      <c r="I404" s="233">
        <f t="shared" si="58"/>
        <v>800</v>
      </c>
      <c r="J404" s="234">
        <f t="shared" si="59"/>
        <v>984</v>
      </c>
      <c r="L404">
        <v>20</v>
      </c>
      <c r="M404">
        <f t="shared" si="62"/>
        <v>0</v>
      </c>
      <c r="N404">
        <f t="shared" si="60"/>
        <v>800</v>
      </c>
      <c r="O404">
        <f t="shared" si="61"/>
        <v>800</v>
      </c>
      <c r="Q404" s="39"/>
      <c r="R404" s="39"/>
    </row>
    <row r="405" spans="1:18" s="6" customFormat="1" ht="26.5" thickBot="1">
      <c r="A405" s="49" t="s">
        <v>635</v>
      </c>
      <c r="B405" s="537" t="s">
        <v>696</v>
      </c>
      <c r="C405" s="536"/>
      <c r="D405" s="538" t="s">
        <v>697</v>
      </c>
      <c r="E405" s="538" t="s">
        <v>698</v>
      </c>
      <c r="F405" s="536"/>
      <c r="G405" s="536">
        <v>1</v>
      </c>
      <c r="H405" s="148" t="s">
        <v>699</v>
      </c>
      <c r="I405" s="233">
        <f t="shared" si="58"/>
        <v>840</v>
      </c>
      <c r="J405" s="234">
        <f t="shared" si="59"/>
        <v>1033.2</v>
      </c>
      <c r="K405"/>
      <c r="L405">
        <v>21</v>
      </c>
      <c r="M405">
        <f t="shared" si="62"/>
        <v>0</v>
      </c>
      <c r="N405">
        <f t="shared" si="60"/>
        <v>840</v>
      </c>
      <c r="O405">
        <f t="shared" si="61"/>
        <v>840</v>
      </c>
      <c r="Q405" s="62"/>
      <c r="R405" s="62"/>
    </row>
    <row r="406" spans="1:18" ht="16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</row>
    <row r="407" spans="1:18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63">O407</f>
        <v>840</v>
      </c>
      <c r="J407" s="234">
        <f t="shared" ref="J407" si="64">I407*1.23</f>
        <v>1033.2</v>
      </c>
      <c r="K407">
        <v>24</v>
      </c>
      <c r="L407">
        <v>4</v>
      </c>
      <c r="M407">
        <f t="shared" si="62"/>
        <v>840</v>
      </c>
      <c r="N407">
        <f t="shared" si="50"/>
        <v>0</v>
      </c>
      <c r="O407">
        <f t="shared" si="61"/>
        <v>840</v>
      </c>
      <c r="Q407" s="68"/>
      <c r="R407" s="68"/>
    </row>
    <row r="408" spans="1:18" ht="12.75" hidden="1" customHeight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62"/>
        <v>0</v>
      </c>
      <c r="N408">
        <f t="shared" si="50"/>
        <v>0</v>
      </c>
      <c r="O408">
        <f t="shared" si="61"/>
        <v>0</v>
      </c>
      <c r="Q408" s="19"/>
      <c r="R408" s="19"/>
    </row>
    <row r="409" spans="1:18">
      <c r="A409" s="174"/>
      <c r="B409" s="2" t="s">
        <v>707</v>
      </c>
      <c r="I409" s="3"/>
      <c r="J409" s="74"/>
      <c r="M409">
        <f t="shared" si="62"/>
        <v>0</v>
      </c>
      <c r="N409">
        <f t="shared" si="50"/>
        <v>0</v>
      </c>
      <c r="O409">
        <f t="shared" si="61"/>
        <v>0</v>
      </c>
    </row>
    <row r="410" spans="1:18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65">O410</f>
        <v>280</v>
      </c>
      <c r="J410" s="234">
        <f t="shared" ref="J410" si="66">I410*1.23</f>
        <v>344.4</v>
      </c>
      <c r="K410">
        <v>8</v>
      </c>
      <c r="L410">
        <v>4</v>
      </c>
      <c r="M410">
        <f t="shared" si="62"/>
        <v>280</v>
      </c>
      <c r="N410">
        <f t="shared" si="50"/>
        <v>0</v>
      </c>
      <c r="O410">
        <f t="shared" si="61"/>
        <v>280</v>
      </c>
      <c r="Q410" s="206"/>
      <c r="R410" s="206"/>
    </row>
    <row r="411" spans="1:18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62"/>
        <v>0</v>
      </c>
      <c r="N411">
        <f t="shared" si="50"/>
        <v>0</v>
      </c>
      <c r="O411">
        <f t="shared" si="61"/>
        <v>0</v>
      </c>
      <c r="Q411" s="10"/>
      <c r="R411" s="10"/>
    </row>
    <row r="412" spans="1:18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67">O412</f>
        <v>280</v>
      </c>
      <c r="J412" s="234">
        <f t="shared" ref="J412" si="68">I412*1.23</f>
        <v>344.4</v>
      </c>
      <c r="K412">
        <v>8</v>
      </c>
      <c r="L412">
        <v>4</v>
      </c>
      <c r="M412">
        <f t="shared" si="62"/>
        <v>280</v>
      </c>
      <c r="N412">
        <f t="shared" si="50"/>
        <v>0</v>
      </c>
      <c r="O412">
        <f t="shared" si="61"/>
        <v>280</v>
      </c>
      <c r="Q412" s="206"/>
      <c r="R412" s="206"/>
    </row>
    <row r="413" spans="1:18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62"/>
        <v>0</v>
      </c>
      <c r="N413">
        <f t="shared" si="50"/>
        <v>0</v>
      </c>
      <c r="O413">
        <f t="shared" si="61"/>
        <v>0</v>
      </c>
      <c r="Q413" s="19"/>
      <c r="R413" s="19"/>
    </row>
    <row r="414" spans="1:18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69">O414</f>
        <v>280</v>
      </c>
      <c r="J414" s="234">
        <f t="shared" ref="J414" si="70">I414*1.23</f>
        <v>344.4</v>
      </c>
      <c r="K414">
        <v>8</v>
      </c>
      <c r="L414">
        <v>4</v>
      </c>
      <c r="M414">
        <f t="shared" si="62"/>
        <v>280</v>
      </c>
      <c r="N414">
        <f t="shared" si="50"/>
        <v>0</v>
      </c>
      <c r="O414">
        <f t="shared" si="61"/>
        <v>280</v>
      </c>
      <c r="Q414" s="206"/>
      <c r="R414" s="206"/>
    </row>
    <row r="415" spans="1:18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62"/>
        <v>0</v>
      </c>
      <c r="N415">
        <f t="shared" si="50"/>
        <v>0</v>
      </c>
      <c r="O415">
        <f t="shared" si="61"/>
        <v>0</v>
      </c>
      <c r="Q415" s="10"/>
      <c r="R415" s="10"/>
    </row>
    <row r="416" spans="1:18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71">O416</f>
        <v>560</v>
      </c>
      <c r="J416" s="234">
        <f t="shared" ref="J416" si="72">I416*1.23</f>
        <v>688.8</v>
      </c>
      <c r="K416">
        <v>16</v>
      </c>
      <c r="L416">
        <v>4</v>
      </c>
      <c r="M416">
        <f t="shared" si="62"/>
        <v>560</v>
      </c>
      <c r="N416">
        <f t="shared" si="50"/>
        <v>0</v>
      </c>
      <c r="O416">
        <f t="shared" si="61"/>
        <v>560</v>
      </c>
      <c r="Q416" s="206"/>
      <c r="R416" s="206"/>
    </row>
    <row r="417" spans="1:18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62"/>
        <v>0</v>
      </c>
      <c r="N417">
        <f t="shared" ref="N417" si="73">L417*P417*40</f>
        <v>0</v>
      </c>
      <c r="O417">
        <f t="shared" si="61"/>
        <v>0</v>
      </c>
      <c r="Q417" s="10"/>
      <c r="R417" s="10"/>
    </row>
    <row r="418" spans="1:18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74">O418</f>
        <v>160</v>
      </c>
      <c r="J418" s="234">
        <f t="shared" ref="J418" si="75">I418*1.23</f>
        <v>196.8</v>
      </c>
      <c r="L418">
        <v>4</v>
      </c>
      <c r="M418">
        <f t="shared" si="62"/>
        <v>0</v>
      </c>
      <c r="N418">
        <f>L418*G418*40</f>
        <v>160</v>
      </c>
      <c r="O418">
        <f t="shared" si="61"/>
        <v>160</v>
      </c>
      <c r="Q418" s="206"/>
      <c r="R418" s="206"/>
    </row>
    <row r="419" spans="1:18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62"/>
        <v>0</v>
      </c>
      <c r="N419">
        <f t="shared" ref="N419:N455" si="76">L419*G419*40</f>
        <v>0</v>
      </c>
      <c r="O419">
        <f t="shared" si="61"/>
        <v>0</v>
      </c>
      <c r="Q419" s="10"/>
      <c r="R419" s="10"/>
    </row>
    <row r="420" spans="1:18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77">O420</f>
        <v>160</v>
      </c>
      <c r="J420" s="234">
        <f t="shared" ref="J420:J422" si="78">I420*1.23</f>
        <v>196.8</v>
      </c>
      <c r="L420">
        <v>4</v>
      </c>
      <c r="M420">
        <f t="shared" si="62"/>
        <v>0</v>
      </c>
      <c r="N420">
        <f t="shared" si="76"/>
        <v>160</v>
      </c>
      <c r="O420">
        <f t="shared" si="61"/>
        <v>160</v>
      </c>
      <c r="Q420" s="29"/>
      <c r="R420" s="29"/>
    </row>
    <row r="421" spans="1:18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77"/>
        <v>300</v>
      </c>
      <c r="J421" s="234">
        <f t="shared" si="78"/>
        <v>369</v>
      </c>
      <c r="K421">
        <v>4</v>
      </c>
      <c r="L421">
        <v>4</v>
      </c>
      <c r="M421">
        <f t="shared" si="62"/>
        <v>140</v>
      </c>
      <c r="N421">
        <f t="shared" si="76"/>
        <v>160</v>
      </c>
      <c r="O421">
        <f t="shared" si="61"/>
        <v>300</v>
      </c>
      <c r="Q421" s="32"/>
      <c r="R421" s="32"/>
    </row>
    <row r="422" spans="1:18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77"/>
        <v>300</v>
      </c>
      <c r="J422" s="234">
        <f t="shared" si="78"/>
        <v>369</v>
      </c>
      <c r="K422">
        <v>4</v>
      </c>
      <c r="L422">
        <v>4</v>
      </c>
      <c r="M422">
        <f t="shared" si="62"/>
        <v>140</v>
      </c>
      <c r="N422">
        <f t="shared" si="76"/>
        <v>160</v>
      </c>
      <c r="O422">
        <f t="shared" si="61"/>
        <v>300</v>
      </c>
      <c r="Q422" s="92"/>
      <c r="R422" s="92"/>
    </row>
    <row r="423" spans="1:18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62"/>
        <v>0</v>
      </c>
      <c r="Q423" s="92"/>
      <c r="R423" s="92"/>
    </row>
    <row r="424" spans="1:18" ht="2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79">O424</f>
        <v>1000</v>
      </c>
      <c r="J424" s="234">
        <f t="shared" ref="J424" si="80">I424*1.23</f>
        <v>1230</v>
      </c>
      <c r="K424">
        <v>24</v>
      </c>
      <c r="L424">
        <v>4</v>
      </c>
      <c r="M424">
        <f t="shared" si="62"/>
        <v>840</v>
      </c>
      <c r="N424">
        <f t="shared" si="76"/>
        <v>160</v>
      </c>
      <c r="O424">
        <f t="shared" si="61"/>
        <v>1000</v>
      </c>
      <c r="Q424" s="206"/>
      <c r="R424" s="206"/>
    </row>
    <row r="425" spans="1:18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62"/>
        <v>0</v>
      </c>
      <c r="N425">
        <f t="shared" si="76"/>
        <v>0</v>
      </c>
      <c r="O425">
        <f t="shared" si="61"/>
        <v>0</v>
      </c>
      <c r="Q425" s="39"/>
      <c r="R425" s="39"/>
    </row>
    <row r="426" spans="1:18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62"/>
        <v>0</v>
      </c>
      <c r="N426">
        <f t="shared" si="76"/>
        <v>0</v>
      </c>
      <c r="O426">
        <f t="shared" si="61"/>
        <v>0</v>
      </c>
      <c r="Q426" s="39"/>
      <c r="R426" s="39"/>
    </row>
    <row r="427" spans="1:18">
      <c r="A427" s="172" t="s">
        <v>729</v>
      </c>
      <c r="B427" s="148" t="s">
        <v>745</v>
      </c>
      <c r="C427" s="39"/>
      <c r="D427" s="21" t="s">
        <v>746</v>
      </c>
      <c r="E427" s="21"/>
      <c r="F427" s="39"/>
      <c r="G427" s="39">
        <v>1</v>
      </c>
      <c r="H427" s="15" t="s">
        <v>747</v>
      </c>
      <c r="I427" s="534" t="s">
        <v>146</v>
      </c>
      <c r="J427" s="559" t="s">
        <v>146</v>
      </c>
      <c r="M427">
        <f t="shared" si="62"/>
        <v>0</v>
      </c>
      <c r="N427">
        <f t="shared" si="76"/>
        <v>0</v>
      </c>
      <c r="O427">
        <f t="shared" si="61"/>
        <v>0</v>
      </c>
      <c r="Q427" s="39"/>
      <c r="R427" s="39"/>
    </row>
    <row r="428" spans="1:18">
      <c r="A428" s="172" t="s">
        <v>729</v>
      </c>
      <c r="B428" s="148" t="s">
        <v>748</v>
      </c>
      <c r="C428" s="39"/>
      <c r="D428" s="21" t="s">
        <v>749</v>
      </c>
      <c r="E428" s="21"/>
      <c r="F428" s="39"/>
      <c r="G428" s="39">
        <v>1</v>
      </c>
      <c r="H428" s="15" t="s">
        <v>750</v>
      </c>
      <c r="I428" s="534" t="s">
        <v>146</v>
      </c>
      <c r="J428" s="559" t="s">
        <v>146</v>
      </c>
      <c r="M428">
        <f t="shared" si="62"/>
        <v>0</v>
      </c>
      <c r="N428">
        <f t="shared" si="76"/>
        <v>0</v>
      </c>
      <c r="O428">
        <f t="shared" si="61"/>
        <v>0</v>
      </c>
      <c r="Q428" s="39"/>
      <c r="R428" s="39"/>
    </row>
    <row r="429" spans="1:18">
      <c r="A429" s="172" t="s">
        <v>729</v>
      </c>
      <c r="B429" s="148" t="s">
        <v>748</v>
      </c>
      <c r="C429" s="39"/>
      <c r="D429" s="21" t="s">
        <v>751</v>
      </c>
      <c r="E429" s="21"/>
      <c r="F429" s="39"/>
      <c r="G429" s="39">
        <v>1</v>
      </c>
      <c r="H429" s="15" t="s">
        <v>750</v>
      </c>
      <c r="I429" s="534" t="s">
        <v>146</v>
      </c>
      <c r="J429" s="559" t="s">
        <v>146</v>
      </c>
      <c r="M429">
        <f t="shared" si="62"/>
        <v>0</v>
      </c>
      <c r="N429">
        <f t="shared" si="76"/>
        <v>0</v>
      </c>
      <c r="O429">
        <f t="shared" si="61"/>
        <v>0</v>
      </c>
      <c r="Q429" s="39"/>
      <c r="R429" s="39"/>
    </row>
    <row r="430" spans="1:18" ht="13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62"/>
        <v>0</v>
      </c>
      <c r="N430">
        <f t="shared" si="76"/>
        <v>0</v>
      </c>
      <c r="O430">
        <f t="shared" si="61"/>
        <v>0</v>
      </c>
      <c r="Q430" s="192"/>
      <c r="R430" s="192"/>
    </row>
    <row r="431" spans="1:18">
      <c r="A431" s="172" t="s">
        <v>701</v>
      </c>
      <c r="B431" s="148" t="s">
        <v>692</v>
      </c>
      <c r="C431" s="39"/>
      <c r="D431" s="21">
        <v>111</v>
      </c>
      <c r="E431" s="21"/>
      <c r="F431" s="39"/>
      <c r="G431" s="39">
        <v>3</v>
      </c>
      <c r="H431" s="148"/>
      <c r="I431" s="233">
        <f t="shared" ref="I431:I453" si="81">O431</f>
        <v>120</v>
      </c>
      <c r="J431" s="234">
        <f t="shared" ref="J431:J453" si="82">I431*1.23</f>
        <v>147.6</v>
      </c>
      <c r="L431">
        <v>1</v>
      </c>
      <c r="M431">
        <f t="shared" si="62"/>
        <v>0</v>
      </c>
      <c r="N431">
        <f t="shared" si="76"/>
        <v>120</v>
      </c>
      <c r="O431">
        <f t="shared" si="61"/>
        <v>120</v>
      </c>
      <c r="Q431" s="39"/>
      <c r="R431" s="39"/>
    </row>
    <row r="432" spans="1:18">
      <c r="A432" s="172" t="s">
        <v>701</v>
      </c>
      <c r="B432" s="148" t="s">
        <v>752</v>
      </c>
      <c r="C432" s="39"/>
      <c r="D432" s="21" t="s">
        <v>753</v>
      </c>
      <c r="E432" s="21"/>
      <c r="F432" s="39"/>
      <c r="G432" s="39">
        <v>1</v>
      </c>
      <c r="H432" s="148"/>
      <c r="I432" s="233">
        <f t="shared" si="81"/>
        <v>40</v>
      </c>
      <c r="J432" s="234">
        <f t="shared" si="82"/>
        <v>49.2</v>
      </c>
      <c r="L432">
        <v>1</v>
      </c>
      <c r="M432">
        <f t="shared" si="62"/>
        <v>0</v>
      </c>
      <c r="N432">
        <f t="shared" si="76"/>
        <v>40</v>
      </c>
      <c r="O432">
        <f t="shared" si="61"/>
        <v>40</v>
      </c>
      <c r="Q432" s="39"/>
      <c r="R432" s="39"/>
    </row>
    <row r="433" spans="1:18">
      <c r="A433" s="172" t="s">
        <v>701</v>
      </c>
      <c r="B433" s="148" t="s">
        <v>754</v>
      </c>
      <c r="C433" s="39"/>
      <c r="D433" s="21">
        <v>117</v>
      </c>
      <c r="E433" s="21"/>
      <c r="F433" s="39"/>
      <c r="G433" s="39">
        <v>1</v>
      </c>
      <c r="H433" s="148"/>
      <c r="I433" s="233">
        <f t="shared" si="81"/>
        <v>40</v>
      </c>
      <c r="J433" s="234">
        <f t="shared" si="82"/>
        <v>49.2</v>
      </c>
      <c r="L433">
        <v>1</v>
      </c>
      <c r="M433">
        <f t="shared" si="62"/>
        <v>0</v>
      </c>
      <c r="N433">
        <f t="shared" si="76"/>
        <v>40</v>
      </c>
      <c r="O433">
        <f t="shared" si="61"/>
        <v>40</v>
      </c>
      <c r="Q433" s="39"/>
      <c r="R433" s="39"/>
    </row>
    <row r="434" spans="1:18">
      <c r="A434" s="172" t="s">
        <v>701</v>
      </c>
      <c r="B434" s="148" t="s">
        <v>755</v>
      </c>
      <c r="C434" s="39"/>
      <c r="D434" s="21" t="s">
        <v>756</v>
      </c>
      <c r="E434" s="21"/>
      <c r="F434" s="39"/>
      <c r="G434" s="39">
        <v>2</v>
      </c>
      <c r="H434" s="148"/>
      <c r="I434" s="233">
        <f t="shared" si="81"/>
        <v>80</v>
      </c>
      <c r="J434" s="234">
        <f t="shared" si="82"/>
        <v>98.4</v>
      </c>
      <c r="L434">
        <v>1</v>
      </c>
      <c r="M434">
        <f t="shared" si="62"/>
        <v>0</v>
      </c>
      <c r="N434">
        <f t="shared" si="76"/>
        <v>80</v>
      </c>
      <c r="O434">
        <f t="shared" si="61"/>
        <v>80</v>
      </c>
      <c r="Q434" s="39"/>
      <c r="R434" s="39"/>
    </row>
    <row r="435" spans="1:18" ht="27" customHeight="1">
      <c r="A435" s="172" t="s">
        <v>701</v>
      </c>
      <c r="B435" s="148" t="s">
        <v>757</v>
      </c>
      <c r="C435" s="39"/>
      <c r="D435" s="21">
        <v>21</v>
      </c>
      <c r="E435" s="21"/>
      <c r="F435" s="39"/>
      <c r="G435" s="39">
        <v>1</v>
      </c>
      <c r="H435" s="148"/>
      <c r="I435" s="233">
        <f t="shared" si="81"/>
        <v>40</v>
      </c>
      <c r="J435" s="234">
        <f t="shared" si="82"/>
        <v>49.2</v>
      </c>
      <c r="L435">
        <v>1</v>
      </c>
      <c r="M435">
        <f t="shared" si="62"/>
        <v>0</v>
      </c>
      <c r="N435">
        <f t="shared" si="76"/>
        <v>40</v>
      </c>
      <c r="O435">
        <f t="shared" si="61"/>
        <v>40</v>
      </c>
      <c r="Q435" s="39"/>
      <c r="R435" s="39"/>
    </row>
    <row r="436" spans="1:18" ht="24" customHeight="1">
      <c r="A436" s="172" t="s">
        <v>701</v>
      </c>
      <c r="B436" s="148" t="s">
        <v>758</v>
      </c>
      <c r="C436" s="39"/>
      <c r="D436" s="21" t="s">
        <v>759</v>
      </c>
      <c r="E436" s="21"/>
      <c r="F436" s="39"/>
      <c r="G436" s="39">
        <v>1</v>
      </c>
      <c r="H436" s="148"/>
      <c r="I436" s="233">
        <f t="shared" si="81"/>
        <v>40</v>
      </c>
      <c r="J436" s="234">
        <f t="shared" si="82"/>
        <v>49.2</v>
      </c>
      <c r="L436">
        <v>1</v>
      </c>
      <c r="M436">
        <f t="shared" si="62"/>
        <v>0</v>
      </c>
      <c r="N436">
        <f t="shared" si="76"/>
        <v>40</v>
      </c>
      <c r="O436">
        <f t="shared" si="61"/>
        <v>40</v>
      </c>
      <c r="Q436" s="39"/>
      <c r="R436" s="39"/>
    </row>
    <row r="437" spans="1:18" ht="25" customHeight="1">
      <c r="A437" s="172" t="s">
        <v>701</v>
      </c>
      <c r="B437" s="148" t="s">
        <v>760</v>
      </c>
      <c r="C437" s="39"/>
      <c r="D437" s="21" t="s">
        <v>761</v>
      </c>
      <c r="E437" s="21"/>
      <c r="F437" s="39"/>
      <c r="G437" s="206">
        <v>1</v>
      </c>
      <c r="H437" s="148"/>
      <c r="I437" s="233">
        <f t="shared" si="81"/>
        <v>40</v>
      </c>
      <c r="J437" s="234">
        <f t="shared" si="82"/>
        <v>49.2</v>
      </c>
      <c r="L437">
        <v>1</v>
      </c>
      <c r="M437">
        <f t="shared" si="62"/>
        <v>0</v>
      </c>
      <c r="N437">
        <f t="shared" si="76"/>
        <v>40</v>
      </c>
      <c r="O437">
        <f t="shared" si="61"/>
        <v>40</v>
      </c>
      <c r="Q437" s="206"/>
      <c r="R437" s="206"/>
    </row>
    <row r="438" spans="1:18" ht="25">
      <c r="A438" s="172" t="s">
        <v>701</v>
      </c>
      <c r="B438" s="148" t="s">
        <v>760</v>
      </c>
      <c r="C438" s="39"/>
      <c r="D438" s="21" t="s">
        <v>762</v>
      </c>
      <c r="E438" s="21"/>
      <c r="F438" s="40"/>
      <c r="G438" s="39">
        <v>1</v>
      </c>
      <c r="H438" s="90"/>
      <c r="I438" s="233">
        <f t="shared" si="81"/>
        <v>40</v>
      </c>
      <c r="J438" s="234">
        <f t="shared" si="82"/>
        <v>49.2</v>
      </c>
      <c r="L438">
        <v>1</v>
      </c>
      <c r="M438">
        <f t="shared" si="62"/>
        <v>0</v>
      </c>
      <c r="N438">
        <f t="shared" si="76"/>
        <v>40</v>
      </c>
      <c r="O438">
        <f t="shared" si="61"/>
        <v>40</v>
      </c>
      <c r="Q438" s="39"/>
      <c r="R438" s="39"/>
    </row>
    <row r="439" spans="1:18" ht="25">
      <c r="A439" s="172" t="s">
        <v>701</v>
      </c>
      <c r="B439" s="148" t="s">
        <v>763</v>
      </c>
      <c r="C439" s="39"/>
      <c r="D439" s="21" t="s">
        <v>764</v>
      </c>
      <c r="E439" s="21"/>
      <c r="F439" s="39"/>
      <c r="G439" s="19">
        <v>1</v>
      </c>
      <c r="H439" s="148"/>
      <c r="I439" s="233">
        <f t="shared" si="81"/>
        <v>40</v>
      </c>
      <c r="J439" s="234">
        <f t="shared" si="82"/>
        <v>49.2</v>
      </c>
      <c r="L439">
        <v>1</v>
      </c>
      <c r="M439">
        <f t="shared" si="62"/>
        <v>0</v>
      </c>
      <c r="N439">
        <f t="shared" si="76"/>
        <v>40</v>
      </c>
      <c r="O439">
        <f t="shared" si="61"/>
        <v>40</v>
      </c>
      <c r="Q439" s="19"/>
      <c r="R439" s="19"/>
    </row>
    <row r="440" spans="1:18">
      <c r="A440" s="172" t="s">
        <v>701</v>
      </c>
      <c r="B440" s="148" t="s">
        <v>765</v>
      </c>
      <c r="C440" s="39"/>
      <c r="D440" s="21" t="s">
        <v>766</v>
      </c>
      <c r="E440" s="21"/>
      <c r="F440" s="39"/>
      <c r="G440" s="39">
        <v>1</v>
      </c>
      <c r="H440" s="148"/>
      <c r="I440" s="233">
        <f t="shared" si="81"/>
        <v>40</v>
      </c>
      <c r="J440" s="234">
        <f t="shared" si="82"/>
        <v>49.2</v>
      </c>
      <c r="L440">
        <v>1</v>
      </c>
      <c r="M440">
        <f t="shared" si="62"/>
        <v>0</v>
      </c>
      <c r="N440">
        <f t="shared" si="76"/>
        <v>40</v>
      </c>
      <c r="O440">
        <f t="shared" si="61"/>
        <v>40</v>
      </c>
      <c r="Q440" s="39"/>
      <c r="R440" s="39"/>
    </row>
    <row r="441" spans="1:18">
      <c r="A441" s="172" t="s">
        <v>701</v>
      </c>
      <c r="B441" s="148" t="s">
        <v>767</v>
      </c>
      <c r="C441" s="39"/>
      <c r="D441" s="21" t="s">
        <v>768</v>
      </c>
      <c r="E441" s="21"/>
      <c r="F441" s="39"/>
      <c r="G441" s="39">
        <v>1</v>
      </c>
      <c r="H441" s="148"/>
      <c r="I441" s="233">
        <f t="shared" si="81"/>
        <v>40</v>
      </c>
      <c r="J441" s="234">
        <f t="shared" si="82"/>
        <v>49.2</v>
      </c>
      <c r="L441">
        <v>1</v>
      </c>
      <c r="M441">
        <f t="shared" si="62"/>
        <v>0</v>
      </c>
      <c r="N441">
        <f t="shared" si="76"/>
        <v>40</v>
      </c>
      <c r="O441">
        <f t="shared" si="61"/>
        <v>40</v>
      </c>
      <c r="Q441" s="39"/>
      <c r="R441" s="39"/>
    </row>
    <row r="442" spans="1:18">
      <c r="A442" s="172" t="s">
        <v>701</v>
      </c>
      <c r="B442" s="148" t="s">
        <v>769</v>
      </c>
      <c r="C442" s="39"/>
      <c r="D442" s="21" t="s">
        <v>770</v>
      </c>
      <c r="E442" s="21"/>
      <c r="F442" s="39"/>
      <c r="G442" s="39">
        <v>1</v>
      </c>
      <c r="H442" s="148"/>
      <c r="I442" s="233">
        <f t="shared" si="81"/>
        <v>40</v>
      </c>
      <c r="J442" s="234">
        <f t="shared" si="82"/>
        <v>49.2</v>
      </c>
      <c r="L442">
        <v>1</v>
      </c>
      <c r="M442">
        <f t="shared" si="62"/>
        <v>0</v>
      </c>
      <c r="N442">
        <f t="shared" si="76"/>
        <v>40</v>
      </c>
      <c r="O442">
        <f t="shared" si="61"/>
        <v>40</v>
      </c>
      <c r="Q442" s="39"/>
      <c r="R442" s="39"/>
    </row>
    <row r="443" spans="1:18">
      <c r="A443" s="172" t="s">
        <v>701</v>
      </c>
      <c r="B443" s="148" t="s">
        <v>769</v>
      </c>
      <c r="C443" s="39"/>
      <c r="D443" s="21" t="s">
        <v>771</v>
      </c>
      <c r="E443" s="21"/>
      <c r="F443" s="39"/>
      <c r="G443" s="39">
        <v>1</v>
      </c>
      <c r="H443" s="148"/>
      <c r="I443" s="233">
        <f t="shared" si="81"/>
        <v>40</v>
      </c>
      <c r="J443" s="234">
        <f t="shared" si="82"/>
        <v>49.2</v>
      </c>
      <c r="L443">
        <v>1</v>
      </c>
      <c r="M443">
        <f t="shared" si="62"/>
        <v>0</v>
      </c>
      <c r="N443">
        <f t="shared" si="76"/>
        <v>40</v>
      </c>
      <c r="O443">
        <f t="shared" si="61"/>
        <v>40</v>
      </c>
      <c r="Q443" s="39"/>
      <c r="R443" s="39"/>
    </row>
    <row r="444" spans="1:18">
      <c r="A444" s="172" t="s">
        <v>701</v>
      </c>
      <c r="B444" s="148" t="s">
        <v>772</v>
      </c>
      <c r="C444" s="39"/>
      <c r="D444" s="21" t="s">
        <v>773</v>
      </c>
      <c r="E444" s="21"/>
      <c r="F444" s="39"/>
      <c r="G444" s="39">
        <v>1</v>
      </c>
      <c r="H444" s="148"/>
      <c r="I444" s="233">
        <f t="shared" si="81"/>
        <v>40</v>
      </c>
      <c r="J444" s="234">
        <f t="shared" si="82"/>
        <v>49.2</v>
      </c>
      <c r="L444">
        <v>1</v>
      </c>
      <c r="M444">
        <f t="shared" si="62"/>
        <v>0</v>
      </c>
      <c r="N444">
        <f t="shared" si="76"/>
        <v>40</v>
      </c>
      <c r="O444">
        <f t="shared" si="61"/>
        <v>40</v>
      </c>
      <c r="Q444" s="39"/>
      <c r="R444" s="39"/>
    </row>
    <row r="445" spans="1:18">
      <c r="A445" s="172" t="s">
        <v>701</v>
      </c>
      <c r="B445" s="148" t="s">
        <v>774</v>
      </c>
      <c r="C445" s="39"/>
      <c r="D445" s="21" t="s">
        <v>775</v>
      </c>
      <c r="E445" s="21"/>
      <c r="F445" s="39"/>
      <c r="G445" s="39">
        <v>1</v>
      </c>
      <c r="H445" s="148"/>
      <c r="I445" s="233">
        <f t="shared" si="81"/>
        <v>40</v>
      </c>
      <c r="J445" s="234">
        <f t="shared" si="82"/>
        <v>49.2</v>
      </c>
      <c r="L445">
        <v>1</v>
      </c>
      <c r="M445">
        <f t="shared" si="62"/>
        <v>0</v>
      </c>
      <c r="N445">
        <f t="shared" si="76"/>
        <v>40</v>
      </c>
      <c r="O445">
        <f t="shared" si="61"/>
        <v>40</v>
      </c>
      <c r="Q445" s="39"/>
      <c r="R445" s="39"/>
    </row>
    <row r="446" spans="1:18">
      <c r="A446" s="172" t="s">
        <v>701</v>
      </c>
      <c r="B446" s="148" t="s">
        <v>776</v>
      </c>
      <c r="C446" s="39"/>
      <c r="D446" s="21" t="s">
        <v>777</v>
      </c>
      <c r="E446" s="21"/>
      <c r="F446" s="39"/>
      <c r="G446" s="39">
        <v>3</v>
      </c>
      <c r="H446" s="148"/>
      <c r="I446" s="233">
        <f t="shared" si="81"/>
        <v>120</v>
      </c>
      <c r="J446" s="234">
        <f t="shared" si="82"/>
        <v>147.6</v>
      </c>
      <c r="L446">
        <v>1</v>
      </c>
      <c r="M446">
        <f t="shared" si="62"/>
        <v>0</v>
      </c>
      <c r="N446">
        <f t="shared" si="76"/>
        <v>120</v>
      </c>
      <c r="O446">
        <f t="shared" si="61"/>
        <v>120</v>
      </c>
      <c r="Q446" s="39"/>
      <c r="R446" s="39"/>
    </row>
    <row r="447" spans="1:18">
      <c r="A447" s="172" t="s">
        <v>701</v>
      </c>
      <c r="B447" s="148" t="s">
        <v>772</v>
      </c>
      <c r="C447" s="39"/>
      <c r="D447" s="21" t="s">
        <v>778</v>
      </c>
      <c r="E447" s="21"/>
      <c r="F447" s="39"/>
      <c r="G447" s="39">
        <v>1</v>
      </c>
      <c r="H447" s="148"/>
      <c r="I447" s="233">
        <f t="shared" si="81"/>
        <v>40</v>
      </c>
      <c r="J447" s="234">
        <f t="shared" si="82"/>
        <v>49.2</v>
      </c>
      <c r="L447">
        <v>1</v>
      </c>
      <c r="M447">
        <f t="shared" si="62"/>
        <v>0</v>
      </c>
      <c r="N447">
        <f t="shared" si="76"/>
        <v>40</v>
      </c>
      <c r="O447">
        <f t="shared" si="61"/>
        <v>40</v>
      </c>
      <c r="Q447" s="39"/>
      <c r="R447" s="39"/>
    </row>
    <row r="448" spans="1:18">
      <c r="A448" s="172" t="s">
        <v>701</v>
      </c>
      <c r="B448" s="148" t="s">
        <v>779</v>
      </c>
      <c r="C448" s="39"/>
      <c r="D448" s="21" t="s">
        <v>478</v>
      </c>
      <c r="E448" s="21"/>
      <c r="F448" s="39"/>
      <c r="G448" s="39">
        <v>1</v>
      </c>
      <c r="H448" s="148"/>
      <c r="I448" s="233">
        <f t="shared" si="81"/>
        <v>40</v>
      </c>
      <c r="J448" s="234">
        <f t="shared" si="82"/>
        <v>49.2</v>
      </c>
      <c r="L448">
        <v>1</v>
      </c>
      <c r="M448">
        <f t="shared" si="62"/>
        <v>0</v>
      </c>
      <c r="N448">
        <f t="shared" si="76"/>
        <v>40</v>
      </c>
      <c r="O448">
        <f t="shared" si="61"/>
        <v>40</v>
      </c>
      <c r="Q448" s="39"/>
      <c r="R448" s="39"/>
    </row>
    <row r="449" spans="1:18">
      <c r="A449" s="172" t="s">
        <v>701</v>
      </c>
      <c r="B449" s="148" t="s">
        <v>780</v>
      </c>
      <c r="C449" s="39"/>
      <c r="D449" s="21" t="s">
        <v>781</v>
      </c>
      <c r="E449" s="21"/>
      <c r="F449" s="39"/>
      <c r="G449" s="39">
        <v>4</v>
      </c>
      <c r="H449" s="148"/>
      <c r="I449" s="233">
        <f t="shared" si="81"/>
        <v>160</v>
      </c>
      <c r="J449" s="234">
        <f t="shared" si="82"/>
        <v>196.8</v>
      </c>
      <c r="L449">
        <v>1</v>
      </c>
      <c r="M449">
        <f t="shared" si="62"/>
        <v>0</v>
      </c>
      <c r="N449">
        <f t="shared" si="76"/>
        <v>160</v>
      </c>
      <c r="O449">
        <f t="shared" si="61"/>
        <v>160</v>
      </c>
      <c r="Q449" s="39"/>
      <c r="R449" s="39"/>
    </row>
    <row r="450" spans="1:18" ht="25">
      <c r="A450" s="172" t="s">
        <v>701</v>
      </c>
      <c r="B450" s="148" t="s">
        <v>2646</v>
      </c>
      <c r="C450" s="39"/>
      <c r="D450" s="21" t="s">
        <v>783</v>
      </c>
      <c r="E450" s="21" t="s">
        <v>2647</v>
      </c>
      <c r="F450" s="39"/>
      <c r="G450" s="39">
        <v>10</v>
      </c>
      <c r="H450" s="148"/>
      <c r="I450" s="233">
        <f t="shared" si="81"/>
        <v>400</v>
      </c>
      <c r="J450" s="234">
        <f t="shared" si="82"/>
        <v>492</v>
      </c>
      <c r="L450">
        <v>1</v>
      </c>
      <c r="M450">
        <f t="shared" si="62"/>
        <v>0</v>
      </c>
      <c r="N450">
        <f t="shared" si="76"/>
        <v>400</v>
      </c>
      <c r="O450">
        <f t="shared" si="61"/>
        <v>400</v>
      </c>
      <c r="Q450" s="589" t="s">
        <v>529</v>
      </c>
      <c r="R450" s="589" t="s">
        <v>529</v>
      </c>
    </row>
    <row r="451" spans="1:18" ht="25">
      <c r="A451" s="172" t="s">
        <v>701</v>
      </c>
      <c r="B451" s="148" t="s">
        <v>784</v>
      </c>
      <c r="C451" s="39"/>
      <c r="D451" s="21" t="s">
        <v>785</v>
      </c>
      <c r="E451" s="21"/>
      <c r="F451" s="39"/>
      <c r="G451" s="39">
        <v>3</v>
      </c>
      <c r="H451" s="158"/>
      <c r="I451" s="233">
        <f t="shared" si="81"/>
        <v>40</v>
      </c>
      <c r="J451" s="234">
        <f t="shared" si="82"/>
        <v>49.2</v>
      </c>
      <c r="L451">
        <v>1</v>
      </c>
      <c r="M451">
        <f t="shared" si="62"/>
        <v>0</v>
      </c>
      <c r="N451">
        <f>L451*P451*40</f>
        <v>40</v>
      </c>
      <c r="O451">
        <f t="shared" si="61"/>
        <v>40</v>
      </c>
      <c r="P451">
        <v>1</v>
      </c>
      <c r="Q451" s="39"/>
      <c r="R451" s="39"/>
    </row>
    <row r="452" spans="1:18" ht="37.5">
      <c r="A452" s="172" t="s">
        <v>701</v>
      </c>
      <c r="B452" s="148" t="s">
        <v>786</v>
      </c>
      <c r="C452" s="39"/>
      <c r="D452" s="21" t="s">
        <v>787</v>
      </c>
      <c r="E452" s="21"/>
      <c r="F452" s="39"/>
      <c r="G452" s="39">
        <v>5</v>
      </c>
      <c r="H452" s="158" t="s">
        <v>788</v>
      </c>
      <c r="I452" s="233">
        <f t="shared" si="81"/>
        <v>80</v>
      </c>
      <c r="J452" s="234">
        <f t="shared" si="82"/>
        <v>98.4</v>
      </c>
      <c r="L452">
        <v>1</v>
      </c>
      <c r="M452">
        <f t="shared" si="62"/>
        <v>0</v>
      </c>
      <c r="N452">
        <f t="shared" ref="N452:N454" si="83">L452*P452*40</f>
        <v>80</v>
      </c>
      <c r="O452">
        <f t="shared" si="61"/>
        <v>80</v>
      </c>
      <c r="P452">
        <v>2</v>
      </c>
      <c r="Q452" s="39"/>
      <c r="R452" s="39"/>
    </row>
    <row r="453" spans="1:18" ht="37.5">
      <c r="A453" s="573" t="s">
        <v>701</v>
      </c>
      <c r="B453" s="158" t="s">
        <v>187</v>
      </c>
      <c r="C453" s="49"/>
      <c r="D453" s="50"/>
      <c r="E453" s="50" t="s">
        <v>789</v>
      </c>
      <c r="F453" s="49"/>
      <c r="G453" s="49">
        <v>1</v>
      </c>
      <c r="H453" s="158" t="s">
        <v>788</v>
      </c>
      <c r="I453" s="233">
        <f t="shared" si="81"/>
        <v>0</v>
      </c>
      <c r="J453" s="234">
        <f t="shared" si="82"/>
        <v>0</v>
      </c>
      <c r="L453">
        <v>1</v>
      </c>
      <c r="M453">
        <f t="shared" si="62"/>
        <v>0</v>
      </c>
      <c r="N453">
        <f t="shared" si="83"/>
        <v>0</v>
      </c>
      <c r="O453">
        <f t="shared" ref="O453" si="84">M453+N453</f>
        <v>0</v>
      </c>
      <c r="Q453" s="39"/>
      <c r="R453" s="39"/>
    </row>
    <row r="454" spans="1:18" s="6" customFormat="1" ht="15.5">
      <c r="A454" s="573" t="s">
        <v>701</v>
      </c>
      <c r="B454" s="158" t="s">
        <v>790</v>
      </c>
      <c r="C454" s="49"/>
      <c r="D454" s="50" t="s">
        <v>791</v>
      </c>
      <c r="E454" s="50" t="s">
        <v>792</v>
      </c>
      <c r="F454" s="49"/>
      <c r="G454" s="49">
        <v>3</v>
      </c>
      <c r="H454" s="158"/>
      <c r="I454" s="549" t="s">
        <v>496</v>
      </c>
      <c r="J454" s="558" t="s">
        <v>502</v>
      </c>
      <c r="M454">
        <f t="shared" ref="M454:M517" si="85">K454*35</f>
        <v>0</v>
      </c>
      <c r="N454">
        <f t="shared" si="83"/>
        <v>0</v>
      </c>
      <c r="O454"/>
      <c r="Q454" s="589" t="s">
        <v>529</v>
      </c>
      <c r="R454" s="589" t="s">
        <v>529</v>
      </c>
    </row>
    <row r="455" spans="1:18" s="6" customFormat="1" ht="15.5">
      <c r="A455" s="573" t="s">
        <v>793</v>
      </c>
      <c r="B455" s="158" t="s">
        <v>794</v>
      </c>
      <c r="C455" s="49"/>
      <c r="D455" s="50" t="s">
        <v>795</v>
      </c>
      <c r="E455" s="50" t="s">
        <v>796</v>
      </c>
      <c r="F455" s="49"/>
      <c r="G455" s="49">
        <v>1</v>
      </c>
      <c r="H455" s="158"/>
      <c r="I455" s="549" t="s">
        <v>496</v>
      </c>
      <c r="J455" s="558" t="s">
        <v>502</v>
      </c>
      <c r="M455">
        <f t="shared" si="85"/>
        <v>0</v>
      </c>
      <c r="N455">
        <f t="shared" si="76"/>
        <v>0</v>
      </c>
      <c r="O455"/>
      <c r="Q455" s="589" t="s">
        <v>529</v>
      </c>
      <c r="R455" s="589" t="s">
        <v>529</v>
      </c>
    </row>
    <row r="456" spans="1:18" s="6" customFormat="1" ht="16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85"/>
        <v>0</v>
      </c>
      <c r="N456">
        <f t="shared" ref="N456" si="86">L456*G456*38</f>
        <v>0</v>
      </c>
      <c r="O456"/>
      <c r="Q456" s="212"/>
      <c r="R456" s="212"/>
    </row>
    <row r="457" spans="1:18" ht="16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</row>
    <row r="458" spans="1:18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87">O458</f>
        <v>440</v>
      </c>
      <c r="J458" s="234">
        <f t="shared" ref="J458" si="88">I458*1.23</f>
        <v>541.20000000000005</v>
      </c>
      <c r="K458">
        <v>8</v>
      </c>
      <c r="L458">
        <v>4</v>
      </c>
      <c r="M458">
        <f t="shared" si="85"/>
        <v>280</v>
      </c>
      <c r="N458">
        <f>L458*G458*40</f>
        <v>160</v>
      </c>
      <c r="O458">
        <f t="shared" ref="O458:O521" si="89">M458+N458</f>
        <v>440</v>
      </c>
      <c r="Q458" s="68"/>
      <c r="R458" s="68"/>
    </row>
    <row r="459" spans="1:18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85"/>
        <v>0</v>
      </c>
      <c r="N459">
        <f t="shared" ref="N459:N522" si="90">L459*G459*40</f>
        <v>0</v>
      </c>
      <c r="O459">
        <f t="shared" si="89"/>
        <v>0</v>
      </c>
      <c r="Q459" s="10"/>
      <c r="R459" s="10"/>
    </row>
    <row r="460" spans="1:18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91">O460</f>
        <v>300</v>
      </c>
      <c r="J460" s="234">
        <f t="shared" ref="J460" si="92">I460*1.23</f>
        <v>369</v>
      </c>
      <c r="K460">
        <v>4</v>
      </c>
      <c r="L460">
        <v>4</v>
      </c>
      <c r="M460">
        <f t="shared" si="85"/>
        <v>140</v>
      </c>
      <c r="N460">
        <f t="shared" si="90"/>
        <v>160</v>
      </c>
      <c r="O460">
        <f t="shared" si="89"/>
        <v>300</v>
      </c>
      <c r="Q460" s="206"/>
      <c r="R460" s="206"/>
    </row>
    <row r="461" spans="1:18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85"/>
        <v>0</v>
      </c>
      <c r="N461">
        <f t="shared" si="90"/>
        <v>0</v>
      </c>
      <c r="O461">
        <f t="shared" si="89"/>
        <v>0</v>
      </c>
      <c r="Q461" s="10"/>
      <c r="R461" s="10"/>
    </row>
    <row r="462" spans="1:18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93">O462</f>
        <v>300</v>
      </c>
      <c r="J462" s="234">
        <f t="shared" ref="J462" si="94">I462*1.23</f>
        <v>369</v>
      </c>
      <c r="K462">
        <v>4</v>
      </c>
      <c r="L462">
        <v>4</v>
      </c>
      <c r="M462">
        <f t="shared" si="85"/>
        <v>140</v>
      </c>
      <c r="N462">
        <f t="shared" si="90"/>
        <v>160</v>
      </c>
      <c r="O462">
        <f t="shared" si="89"/>
        <v>300</v>
      </c>
      <c r="Q462" s="206"/>
      <c r="R462" s="206"/>
    </row>
    <row r="463" spans="1:18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85"/>
        <v>0</v>
      </c>
      <c r="N463">
        <f t="shared" si="90"/>
        <v>0</v>
      </c>
      <c r="O463">
        <f t="shared" si="89"/>
        <v>0</v>
      </c>
      <c r="Q463" s="10"/>
      <c r="R463" s="10"/>
    </row>
    <row r="464" spans="1:18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95">O464</f>
        <v>1000</v>
      </c>
      <c r="J464" s="234">
        <f t="shared" ref="J464" si="96">I464*1.23</f>
        <v>1230</v>
      </c>
      <c r="K464">
        <v>24</v>
      </c>
      <c r="L464">
        <v>4</v>
      </c>
      <c r="M464">
        <f t="shared" si="85"/>
        <v>840</v>
      </c>
      <c r="N464">
        <f t="shared" si="90"/>
        <v>160</v>
      </c>
      <c r="O464">
        <f t="shared" si="89"/>
        <v>1000</v>
      </c>
      <c r="Q464" s="206"/>
      <c r="R464" s="206"/>
    </row>
    <row r="465" spans="1:18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85"/>
        <v>0</v>
      </c>
      <c r="N465">
        <f t="shared" si="90"/>
        <v>0</v>
      </c>
      <c r="O465">
        <f t="shared" si="89"/>
        <v>0</v>
      </c>
      <c r="Q465" s="10"/>
      <c r="R465" s="10"/>
    </row>
    <row r="466" spans="1:18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97">O466</f>
        <v>1000</v>
      </c>
      <c r="J466" s="234">
        <f t="shared" ref="J466" si="98">I466*1.23</f>
        <v>1230</v>
      </c>
      <c r="K466">
        <v>24</v>
      </c>
      <c r="L466">
        <v>4</v>
      </c>
      <c r="M466">
        <f t="shared" si="85"/>
        <v>840</v>
      </c>
      <c r="N466">
        <f t="shared" si="90"/>
        <v>160</v>
      </c>
      <c r="O466">
        <f t="shared" si="89"/>
        <v>1000</v>
      </c>
      <c r="Q466" s="206"/>
      <c r="R466" s="206"/>
    </row>
    <row r="467" spans="1:18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85"/>
        <v>0</v>
      </c>
      <c r="N467">
        <f t="shared" si="90"/>
        <v>0</v>
      </c>
      <c r="O467">
        <f t="shared" si="89"/>
        <v>0</v>
      </c>
      <c r="Q467" s="19"/>
      <c r="R467" s="19"/>
    </row>
    <row r="468" spans="1:18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99">O468</f>
        <v>720</v>
      </c>
      <c r="J468" s="234">
        <f t="shared" ref="J468" si="100">I468*1.23</f>
        <v>885.6</v>
      </c>
      <c r="K468">
        <v>16</v>
      </c>
      <c r="L468">
        <v>4</v>
      </c>
      <c r="M468">
        <f t="shared" si="85"/>
        <v>560</v>
      </c>
      <c r="N468">
        <f t="shared" si="90"/>
        <v>160</v>
      </c>
      <c r="O468">
        <f t="shared" si="89"/>
        <v>720</v>
      </c>
      <c r="Q468" s="39"/>
      <c r="R468" s="39"/>
    </row>
    <row r="469" spans="1:18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85"/>
        <v>0</v>
      </c>
      <c r="N469">
        <f t="shared" si="90"/>
        <v>0</v>
      </c>
      <c r="O469">
        <f t="shared" si="89"/>
        <v>0</v>
      </c>
      <c r="Q469" s="206"/>
      <c r="R469" s="206"/>
    </row>
    <row r="470" spans="1:18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01">O470</f>
        <v>720</v>
      </c>
      <c r="J470" s="234">
        <f t="shared" ref="J470:J473" si="102">I470*1.23</f>
        <v>885.6</v>
      </c>
      <c r="K470">
        <v>16</v>
      </c>
      <c r="L470">
        <v>4</v>
      </c>
      <c r="M470">
        <f t="shared" si="85"/>
        <v>560</v>
      </c>
      <c r="N470">
        <f t="shared" si="90"/>
        <v>160</v>
      </c>
      <c r="O470">
        <f t="shared" si="89"/>
        <v>720</v>
      </c>
      <c r="Q470" s="206"/>
      <c r="R470" s="206"/>
    </row>
    <row r="471" spans="1:18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01"/>
        <v>720</v>
      </c>
      <c r="J471" s="234">
        <f t="shared" si="102"/>
        <v>885.6</v>
      </c>
      <c r="K471">
        <v>16</v>
      </c>
      <c r="L471">
        <v>4</v>
      </c>
      <c r="M471">
        <f t="shared" si="85"/>
        <v>560</v>
      </c>
      <c r="N471">
        <f t="shared" si="90"/>
        <v>160</v>
      </c>
      <c r="O471">
        <f t="shared" si="89"/>
        <v>720</v>
      </c>
      <c r="Q471" s="19"/>
      <c r="R471" s="19"/>
    </row>
    <row r="472" spans="1:18" s="59" customFormat="1" ht="2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01"/>
        <v>1000</v>
      </c>
      <c r="J472" s="234">
        <f t="shared" si="102"/>
        <v>1230</v>
      </c>
      <c r="K472">
        <v>24</v>
      </c>
      <c r="L472">
        <v>4</v>
      </c>
      <c r="M472">
        <f t="shared" si="85"/>
        <v>840</v>
      </c>
      <c r="N472">
        <f t="shared" si="90"/>
        <v>160</v>
      </c>
      <c r="O472">
        <f t="shared" si="89"/>
        <v>1000</v>
      </c>
      <c r="Q472" s="39"/>
      <c r="R472" s="39"/>
    </row>
    <row r="473" spans="1:18" ht="25">
      <c r="A473" s="176" t="s">
        <v>798</v>
      </c>
      <c r="B473" s="30" t="s">
        <v>831</v>
      </c>
      <c r="C473" s="29">
        <v>2015</v>
      </c>
      <c r="D473" s="31" t="s">
        <v>832</v>
      </c>
      <c r="E473" s="31" t="s">
        <v>833</v>
      </c>
      <c r="F473" s="29" t="s">
        <v>834</v>
      </c>
      <c r="G473" s="29">
        <v>1</v>
      </c>
      <c r="H473" s="33"/>
      <c r="I473" s="233">
        <f t="shared" si="101"/>
        <v>440</v>
      </c>
      <c r="J473" s="234">
        <f t="shared" si="102"/>
        <v>541.20000000000005</v>
      </c>
      <c r="K473">
        <v>8</v>
      </c>
      <c r="L473">
        <v>4</v>
      </c>
      <c r="M473">
        <f t="shared" si="85"/>
        <v>280</v>
      </c>
      <c r="N473">
        <f t="shared" si="90"/>
        <v>160</v>
      </c>
      <c r="O473">
        <f t="shared" si="89"/>
        <v>440</v>
      </c>
      <c r="Q473" s="29"/>
      <c r="R473" s="29"/>
    </row>
    <row r="474" spans="1:18" ht="13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85"/>
        <v>0</v>
      </c>
      <c r="N474">
        <f t="shared" si="90"/>
        <v>0</v>
      </c>
      <c r="O474">
        <f t="shared" si="89"/>
        <v>0</v>
      </c>
      <c r="Q474" s="19"/>
      <c r="R474" s="19"/>
    </row>
    <row r="475" spans="1:18">
      <c r="A475" s="169" t="s">
        <v>798</v>
      </c>
      <c r="B475" s="13" t="s">
        <v>835</v>
      </c>
      <c r="C475" s="19"/>
      <c r="D475" s="12" t="s">
        <v>836</v>
      </c>
      <c r="E475" s="12"/>
      <c r="F475" s="19"/>
      <c r="G475" s="19">
        <v>1</v>
      </c>
      <c r="H475" s="13"/>
      <c r="I475" s="233">
        <f t="shared" ref="I475:I476" si="103">O475</f>
        <v>40</v>
      </c>
      <c r="J475" s="234">
        <f t="shared" ref="J475:J476" si="104">I475*1.23</f>
        <v>49.2</v>
      </c>
      <c r="L475">
        <v>1</v>
      </c>
      <c r="M475">
        <f t="shared" si="85"/>
        <v>0</v>
      </c>
      <c r="N475">
        <f t="shared" si="90"/>
        <v>40</v>
      </c>
      <c r="O475">
        <f t="shared" si="89"/>
        <v>40</v>
      </c>
      <c r="Q475" s="19"/>
      <c r="R475" s="19"/>
    </row>
    <row r="476" spans="1:18">
      <c r="A476" s="169" t="s">
        <v>798</v>
      </c>
      <c r="B476" s="13" t="s">
        <v>837</v>
      </c>
      <c r="C476" s="19"/>
      <c r="D476" s="12" t="s">
        <v>838</v>
      </c>
      <c r="E476" s="12"/>
      <c r="F476" s="19"/>
      <c r="G476" s="19">
        <v>1</v>
      </c>
      <c r="H476" s="13"/>
      <c r="I476" s="233">
        <f t="shared" si="103"/>
        <v>40</v>
      </c>
      <c r="J476" s="234">
        <f t="shared" si="104"/>
        <v>49.2</v>
      </c>
      <c r="L476">
        <v>1</v>
      </c>
      <c r="M476">
        <f t="shared" si="85"/>
        <v>0</v>
      </c>
      <c r="N476">
        <f t="shared" si="90"/>
        <v>40</v>
      </c>
      <c r="O476">
        <f t="shared" si="89"/>
        <v>40</v>
      </c>
      <c r="Q476" s="19"/>
      <c r="R476" s="19"/>
    </row>
    <row r="477" spans="1:18" s="6" customFormat="1" ht="26.5" thickBot="1">
      <c r="A477" s="557" t="s">
        <v>839</v>
      </c>
      <c r="B477" s="63" t="s">
        <v>840</v>
      </c>
      <c r="C477" s="62"/>
      <c r="D477" s="64" t="s">
        <v>841</v>
      </c>
      <c r="E477" s="50" t="s">
        <v>842</v>
      </c>
      <c r="F477" s="62"/>
      <c r="G477" s="62">
        <v>4</v>
      </c>
      <c r="H477" s="63"/>
      <c r="I477" s="534" t="s">
        <v>502</v>
      </c>
      <c r="J477" s="534" t="s">
        <v>502</v>
      </c>
      <c r="M477">
        <f t="shared" si="85"/>
        <v>0</v>
      </c>
      <c r="N477">
        <f t="shared" si="90"/>
        <v>0</v>
      </c>
      <c r="O477">
        <f t="shared" si="89"/>
        <v>0</v>
      </c>
      <c r="Q477" s="591" t="s">
        <v>529</v>
      </c>
      <c r="R477" s="591" t="s">
        <v>529</v>
      </c>
    </row>
    <row r="478" spans="1:18" ht="16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</row>
    <row r="479" spans="1:18">
      <c r="A479" s="1102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05">O479</f>
        <v>1000</v>
      </c>
      <c r="J479" s="234">
        <f t="shared" ref="J479" si="106">I479*1.23</f>
        <v>1230</v>
      </c>
      <c r="K479">
        <v>24</v>
      </c>
      <c r="L479">
        <v>4</v>
      </c>
      <c r="M479">
        <f t="shared" si="85"/>
        <v>840</v>
      </c>
      <c r="N479">
        <f t="shared" si="90"/>
        <v>160</v>
      </c>
      <c r="O479">
        <f t="shared" si="89"/>
        <v>1000</v>
      </c>
      <c r="Q479" s="68"/>
      <c r="R479" s="68"/>
    </row>
    <row r="480" spans="1:18">
      <c r="A480" s="1092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85"/>
        <v>0</v>
      </c>
      <c r="N480">
        <f t="shared" si="90"/>
        <v>0</v>
      </c>
      <c r="O480">
        <f t="shared" si="89"/>
        <v>0</v>
      </c>
      <c r="Q480" s="10"/>
      <c r="R480" s="10"/>
    </row>
    <row r="481" spans="1:18">
      <c r="A481" s="1103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07">O481</f>
        <v>1000</v>
      </c>
      <c r="J481" s="234">
        <f t="shared" ref="J481" si="108">I481*1.23</f>
        <v>1230</v>
      </c>
      <c r="K481">
        <v>24</v>
      </c>
      <c r="L481">
        <v>4</v>
      </c>
      <c r="M481">
        <f t="shared" si="85"/>
        <v>840</v>
      </c>
      <c r="N481">
        <f t="shared" si="90"/>
        <v>160</v>
      </c>
      <c r="O481">
        <f t="shared" si="89"/>
        <v>1000</v>
      </c>
      <c r="Q481" s="228"/>
      <c r="R481" s="228"/>
    </row>
    <row r="482" spans="1:18">
      <c r="A482" s="1092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85"/>
        <v>0</v>
      </c>
      <c r="N482">
        <f t="shared" si="90"/>
        <v>0</v>
      </c>
      <c r="O482">
        <f t="shared" si="89"/>
        <v>0</v>
      </c>
      <c r="Q482" s="270"/>
      <c r="R482" s="270"/>
    </row>
    <row r="483" spans="1:18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09">O483</f>
        <v>300</v>
      </c>
      <c r="J483" s="234">
        <f t="shared" ref="J483:J486" si="110">I483*1.23</f>
        <v>369</v>
      </c>
      <c r="K483">
        <v>4</v>
      </c>
      <c r="L483">
        <v>4</v>
      </c>
      <c r="M483">
        <f t="shared" si="85"/>
        <v>140</v>
      </c>
      <c r="N483">
        <f t="shared" si="90"/>
        <v>160</v>
      </c>
      <c r="O483">
        <f t="shared" si="89"/>
        <v>300</v>
      </c>
      <c r="Q483" s="49"/>
      <c r="R483" s="49"/>
    </row>
    <row r="484" spans="1:18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09"/>
        <v>720</v>
      </c>
      <c r="J484" s="234">
        <f t="shared" si="110"/>
        <v>885.6</v>
      </c>
      <c r="K484">
        <v>16</v>
      </c>
      <c r="L484">
        <v>4</v>
      </c>
      <c r="M484">
        <f t="shared" si="85"/>
        <v>560</v>
      </c>
      <c r="N484">
        <f t="shared" si="90"/>
        <v>160</v>
      </c>
      <c r="O484">
        <f t="shared" si="89"/>
        <v>720</v>
      </c>
      <c r="Q484" s="39"/>
      <c r="R484" s="39"/>
    </row>
    <row r="485" spans="1:18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09"/>
        <v>300</v>
      </c>
      <c r="J485" s="234">
        <f t="shared" si="110"/>
        <v>369</v>
      </c>
      <c r="K485">
        <v>4</v>
      </c>
      <c r="L485">
        <v>4</v>
      </c>
      <c r="M485">
        <f t="shared" si="85"/>
        <v>140</v>
      </c>
      <c r="N485">
        <f t="shared" si="90"/>
        <v>160</v>
      </c>
      <c r="O485">
        <f t="shared" si="89"/>
        <v>300</v>
      </c>
      <c r="Q485" s="39"/>
      <c r="R485" s="39"/>
    </row>
    <row r="486" spans="1:18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09"/>
        <v>300</v>
      </c>
      <c r="J486" s="234">
        <f t="shared" si="110"/>
        <v>369</v>
      </c>
      <c r="K486">
        <v>4</v>
      </c>
      <c r="L486">
        <v>4</v>
      </c>
      <c r="M486">
        <f t="shared" si="85"/>
        <v>140</v>
      </c>
      <c r="N486">
        <f t="shared" si="90"/>
        <v>160</v>
      </c>
      <c r="O486">
        <f t="shared" si="89"/>
        <v>300</v>
      </c>
      <c r="Q486" s="39"/>
      <c r="R486" s="39"/>
    </row>
    <row r="487" spans="1:18" ht="13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85"/>
        <v>0</v>
      </c>
      <c r="N487">
        <f t="shared" si="90"/>
        <v>0</v>
      </c>
      <c r="O487">
        <f t="shared" si="89"/>
        <v>0</v>
      </c>
      <c r="Q487" s="39"/>
      <c r="R487" s="39"/>
    </row>
    <row r="488" spans="1:18">
      <c r="A488" s="39" t="s">
        <v>844</v>
      </c>
      <c r="B488" s="148" t="s">
        <v>862</v>
      </c>
      <c r="C488" s="39"/>
      <c r="D488" s="21">
        <v>101</v>
      </c>
      <c r="E488" s="21"/>
      <c r="F488" s="39"/>
      <c r="G488" s="39">
        <v>1</v>
      </c>
      <c r="H488" s="148"/>
      <c r="I488" s="233">
        <f t="shared" ref="I488:I513" si="111">O488</f>
        <v>40</v>
      </c>
      <c r="J488" s="234">
        <f t="shared" ref="J488:J513" si="112">I488*1.23</f>
        <v>49.2</v>
      </c>
      <c r="L488">
        <v>1</v>
      </c>
      <c r="M488">
        <f t="shared" si="85"/>
        <v>0</v>
      </c>
      <c r="N488">
        <f t="shared" si="90"/>
        <v>40</v>
      </c>
      <c r="O488">
        <f t="shared" si="89"/>
        <v>40</v>
      </c>
      <c r="Q488" s="39"/>
      <c r="R488" s="39"/>
    </row>
    <row r="489" spans="1:18">
      <c r="A489" s="39" t="s">
        <v>844</v>
      </c>
      <c r="B489" s="148" t="s">
        <v>863</v>
      </c>
      <c r="C489" s="39"/>
      <c r="D489" s="21">
        <v>308</v>
      </c>
      <c r="E489" s="21"/>
      <c r="F489" s="39"/>
      <c r="G489" s="39">
        <v>1</v>
      </c>
      <c r="H489" s="148"/>
      <c r="I489" s="233">
        <f t="shared" si="111"/>
        <v>40</v>
      </c>
      <c r="J489" s="234">
        <f t="shared" si="112"/>
        <v>49.2</v>
      </c>
      <c r="L489">
        <v>1</v>
      </c>
      <c r="M489">
        <f t="shared" si="85"/>
        <v>0</v>
      </c>
      <c r="N489">
        <f t="shared" si="90"/>
        <v>40</v>
      </c>
      <c r="O489">
        <f t="shared" si="89"/>
        <v>40</v>
      </c>
      <c r="Q489" s="39"/>
      <c r="R489" s="39"/>
    </row>
    <row r="490" spans="1:18">
      <c r="A490" s="39" t="s">
        <v>844</v>
      </c>
      <c r="B490" s="148" t="s">
        <v>864</v>
      </c>
      <c r="C490" s="39">
        <v>2007</v>
      </c>
      <c r="D490" s="21" t="s">
        <v>865</v>
      </c>
      <c r="E490" s="21"/>
      <c r="F490" s="39"/>
      <c r="G490" s="39">
        <v>1</v>
      </c>
      <c r="H490" s="148"/>
      <c r="I490" s="233">
        <f t="shared" si="111"/>
        <v>40</v>
      </c>
      <c r="J490" s="234">
        <f t="shared" si="112"/>
        <v>49.2</v>
      </c>
      <c r="L490">
        <v>1</v>
      </c>
      <c r="M490">
        <f t="shared" si="85"/>
        <v>0</v>
      </c>
      <c r="N490">
        <f t="shared" si="90"/>
        <v>40</v>
      </c>
      <c r="O490">
        <f t="shared" si="89"/>
        <v>40</v>
      </c>
      <c r="Q490" s="39"/>
      <c r="R490" s="39"/>
    </row>
    <row r="491" spans="1:18">
      <c r="A491" s="39" t="s">
        <v>844</v>
      </c>
      <c r="B491" s="148" t="s">
        <v>581</v>
      </c>
      <c r="C491" s="39">
        <v>2007</v>
      </c>
      <c r="D491" s="21">
        <v>16</v>
      </c>
      <c r="E491" s="21"/>
      <c r="F491" s="39"/>
      <c r="G491" s="39">
        <v>2</v>
      </c>
      <c r="H491" s="148"/>
      <c r="I491" s="233">
        <f t="shared" si="111"/>
        <v>80</v>
      </c>
      <c r="J491" s="234">
        <f t="shared" si="112"/>
        <v>98.4</v>
      </c>
      <c r="L491">
        <v>1</v>
      </c>
      <c r="M491">
        <f t="shared" si="85"/>
        <v>0</v>
      </c>
      <c r="N491">
        <f t="shared" si="90"/>
        <v>80</v>
      </c>
      <c r="O491">
        <f t="shared" si="89"/>
        <v>80</v>
      </c>
      <c r="Q491" s="39"/>
      <c r="R491" s="39"/>
    </row>
    <row r="492" spans="1:18">
      <c r="A492" s="39" t="s">
        <v>844</v>
      </c>
      <c r="B492" s="148" t="s">
        <v>866</v>
      </c>
      <c r="C492" s="39"/>
      <c r="D492" s="21" t="s">
        <v>867</v>
      </c>
      <c r="E492" s="21"/>
      <c r="F492" s="39"/>
      <c r="G492" s="39">
        <v>4</v>
      </c>
      <c r="H492" s="148"/>
      <c r="I492" s="233">
        <f t="shared" si="111"/>
        <v>160</v>
      </c>
      <c r="J492" s="234">
        <f t="shared" si="112"/>
        <v>196.8</v>
      </c>
      <c r="L492">
        <v>1</v>
      </c>
      <c r="M492">
        <f t="shared" si="85"/>
        <v>0</v>
      </c>
      <c r="N492">
        <f t="shared" si="90"/>
        <v>160</v>
      </c>
      <c r="O492">
        <f t="shared" si="89"/>
        <v>160</v>
      </c>
      <c r="Q492" s="39"/>
      <c r="R492" s="39"/>
    </row>
    <row r="493" spans="1:18">
      <c r="A493" s="39" t="s">
        <v>844</v>
      </c>
      <c r="B493" s="148" t="s">
        <v>868</v>
      </c>
      <c r="C493" s="39"/>
      <c r="D493" s="21" t="s">
        <v>869</v>
      </c>
      <c r="E493" s="21"/>
      <c r="F493" s="39"/>
      <c r="G493" s="39">
        <v>1</v>
      </c>
      <c r="H493" s="148"/>
      <c r="I493" s="233">
        <f t="shared" si="111"/>
        <v>40</v>
      </c>
      <c r="J493" s="234">
        <f t="shared" si="112"/>
        <v>49.2</v>
      </c>
      <c r="L493">
        <v>1</v>
      </c>
      <c r="M493">
        <f t="shared" si="85"/>
        <v>0</v>
      </c>
      <c r="N493">
        <f t="shared" si="90"/>
        <v>40</v>
      </c>
      <c r="O493">
        <f t="shared" si="89"/>
        <v>40</v>
      </c>
      <c r="Q493" s="39"/>
      <c r="R493" s="39"/>
    </row>
    <row r="494" spans="1:18">
      <c r="A494" s="39" t="s">
        <v>844</v>
      </c>
      <c r="B494" s="148" t="s">
        <v>870</v>
      </c>
      <c r="C494" s="39"/>
      <c r="D494" s="21" t="s">
        <v>871</v>
      </c>
      <c r="E494" s="21"/>
      <c r="F494" s="39"/>
      <c r="G494" s="39">
        <v>2</v>
      </c>
      <c r="H494" s="148"/>
      <c r="I494" s="233">
        <f t="shared" si="111"/>
        <v>80</v>
      </c>
      <c r="J494" s="234">
        <f t="shared" si="112"/>
        <v>98.4</v>
      </c>
      <c r="L494">
        <v>1</v>
      </c>
      <c r="M494">
        <f t="shared" si="85"/>
        <v>0</v>
      </c>
      <c r="N494">
        <f t="shared" si="90"/>
        <v>80</v>
      </c>
      <c r="O494">
        <f t="shared" si="89"/>
        <v>80</v>
      </c>
      <c r="Q494" s="39"/>
      <c r="R494" s="39"/>
    </row>
    <row r="495" spans="1:18">
      <c r="A495" s="39" t="s">
        <v>844</v>
      </c>
      <c r="B495" s="148" t="s">
        <v>872</v>
      </c>
      <c r="C495" s="39"/>
      <c r="D495" s="21" t="s">
        <v>873</v>
      </c>
      <c r="E495" s="21"/>
      <c r="F495" s="39"/>
      <c r="G495" s="39">
        <v>1</v>
      </c>
      <c r="H495" s="148"/>
      <c r="I495" s="233">
        <f t="shared" si="111"/>
        <v>40</v>
      </c>
      <c r="J495" s="234">
        <f t="shared" si="112"/>
        <v>49.2</v>
      </c>
      <c r="L495">
        <v>1</v>
      </c>
      <c r="M495">
        <f t="shared" si="85"/>
        <v>0</v>
      </c>
      <c r="N495">
        <f t="shared" si="90"/>
        <v>40</v>
      </c>
      <c r="O495">
        <f t="shared" si="89"/>
        <v>40</v>
      </c>
      <c r="Q495" s="39"/>
      <c r="R495" s="39"/>
    </row>
    <row r="496" spans="1:18">
      <c r="A496" s="39" t="s">
        <v>844</v>
      </c>
      <c r="B496" s="148" t="s">
        <v>874</v>
      </c>
      <c r="C496" s="39"/>
      <c r="D496" s="21" t="s">
        <v>873</v>
      </c>
      <c r="E496" s="21"/>
      <c r="F496" s="39"/>
      <c r="G496" s="39">
        <v>1</v>
      </c>
      <c r="H496" s="148"/>
      <c r="I496" s="233">
        <f t="shared" si="111"/>
        <v>40</v>
      </c>
      <c r="J496" s="234">
        <f t="shared" si="112"/>
        <v>49.2</v>
      </c>
      <c r="L496">
        <v>1</v>
      </c>
      <c r="M496">
        <f t="shared" si="85"/>
        <v>0</v>
      </c>
      <c r="N496">
        <f t="shared" si="90"/>
        <v>40</v>
      </c>
      <c r="O496">
        <f t="shared" si="89"/>
        <v>40</v>
      </c>
      <c r="Q496" s="39"/>
      <c r="R496" s="39"/>
    </row>
    <row r="497" spans="1:18">
      <c r="A497" s="39" t="s">
        <v>844</v>
      </c>
      <c r="B497" s="148" t="s">
        <v>875</v>
      </c>
      <c r="C497" s="39"/>
      <c r="D497" s="21" t="s">
        <v>876</v>
      </c>
      <c r="E497" s="21"/>
      <c r="F497" s="39"/>
      <c r="G497" s="39">
        <v>1</v>
      </c>
      <c r="H497" s="148"/>
      <c r="I497" s="233">
        <f t="shared" si="111"/>
        <v>40</v>
      </c>
      <c r="J497" s="234">
        <f t="shared" si="112"/>
        <v>49.2</v>
      </c>
      <c r="L497">
        <v>1</v>
      </c>
      <c r="M497">
        <f t="shared" si="85"/>
        <v>0</v>
      </c>
      <c r="N497">
        <f t="shared" si="90"/>
        <v>40</v>
      </c>
      <c r="O497">
        <f t="shared" si="89"/>
        <v>40</v>
      </c>
      <c r="Q497" s="39"/>
      <c r="R497" s="39"/>
    </row>
    <row r="498" spans="1:18">
      <c r="A498" s="39" t="s">
        <v>844</v>
      </c>
      <c r="B498" s="148" t="s">
        <v>874</v>
      </c>
      <c r="C498" s="39"/>
      <c r="D498" s="21" t="s">
        <v>876</v>
      </c>
      <c r="E498" s="21"/>
      <c r="F498" s="39"/>
      <c r="G498" s="39">
        <v>1</v>
      </c>
      <c r="H498" s="148"/>
      <c r="I498" s="233">
        <f t="shared" si="111"/>
        <v>40</v>
      </c>
      <c r="J498" s="234">
        <f t="shared" si="112"/>
        <v>49.2</v>
      </c>
      <c r="L498">
        <v>1</v>
      </c>
      <c r="M498">
        <f t="shared" si="85"/>
        <v>0</v>
      </c>
      <c r="N498">
        <f t="shared" si="90"/>
        <v>40</v>
      </c>
      <c r="O498">
        <f t="shared" si="89"/>
        <v>40</v>
      </c>
      <c r="Q498" s="39"/>
      <c r="R498" s="39"/>
    </row>
    <row r="499" spans="1:18">
      <c r="A499" s="39" t="s">
        <v>844</v>
      </c>
      <c r="B499" s="148" t="s">
        <v>875</v>
      </c>
      <c r="C499" s="39"/>
      <c r="D499" s="21" t="s">
        <v>877</v>
      </c>
      <c r="E499" s="21"/>
      <c r="F499" s="39"/>
      <c r="G499" s="39">
        <v>1</v>
      </c>
      <c r="H499" s="148"/>
      <c r="I499" s="233">
        <f t="shared" si="111"/>
        <v>40</v>
      </c>
      <c r="J499" s="234">
        <f t="shared" si="112"/>
        <v>49.2</v>
      </c>
      <c r="L499">
        <v>1</v>
      </c>
      <c r="M499">
        <f t="shared" si="85"/>
        <v>0</v>
      </c>
      <c r="N499">
        <f t="shared" si="90"/>
        <v>40</v>
      </c>
      <c r="O499">
        <f t="shared" si="89"/>
        <v>40</v>
      </c>
      <c r="Q499" s="39"/>
      <c r="R499" s="39"/>
    </row>
    <row r="500" spans="1:18">
      <c r="A500" s="39" t="s">
        <v>844</v>
      </c>
      <c r="B500" s="148" t="s">
        <v>874</v>
      </c>
      <c r="C500" s="39"/>
      <c r="D500" s="21" t="s">
        <v>877</v>
      </c>
      <c r="E500" s="21"/>
      <c r="F500" s="39"/>
      <c r="G500" s="39">
        <v>1</v>
      </c>
      <c r="H500" s="148"/>
      <c r="I500" s="233">
        <f t="shared" si="111"/>
        <v>40</v>
      </c>
      <c r="J500" s="234">
        <f t="shared" si="112"/>
        <v>49.2</v>
      </c>
      <c r="L500">
        <v>1</v>
      </c>
      <c r="M500">
        <f t="shared" si="85"/>
        <v>0</v>
      </c>
      <c r="N500">
        <f t="shared" si="90"/>
        <v>40</v>
      </c>
      <c r="O500">
        <f t="shared" si="89"/>
        <v>40</v>
      </c>
      <c r="Q500" s="39"/>
      <c r="R500" s="39"/>
    </row>
    <row r="501" spans="1:18">
      <c r="A501" s="39" t="s">
        <v>844</v>
      </c>
      <c r="B501" s="148" t="s">
        <v>874</v>
      </c>
      <c r="C501" s="39"/>
      <c r="D501" s="21" t="s">
        <v>878</v>
      </c>
      <c r="E501" s="21"/>
      <c r="F501" s="39"/>
      <c r="G501" s="39">
        <v>1</v>
      </c>
      <c r="H501" s="148"/>
      <c r="I501" s="233">
        <f t="shared" si="111"/>
        <v>40</v>
      </c>
      <c r="J501" s="234">
        <f t="shared" si="112"/>
        <v>49.2</v>
      </c>
      <c r="L501">
        <v>1</v>
      </c>
      <c r="M501">
        <f t="shared" si="85"/>
        <v>0</v>
      </c>
      <c r="N501">
        <f t="shared" si="90"/>
        <v>40</v>
      </c>
      <c r="O501">
        <f t="shared" si="89"/>
        <v>40</v>
      </c>
      <c r="Q501" s="39"/>
      <c r="R501" s="39"/>
    </row>
    <row r="502" spans="1:18">
      <c r="A502" s="39" t="s">
        <v>844</v>
      </c>
      <c r="B502" s="148" t="s">
        <v>874</v>
      </c>
      <c r="C502" s="39"/>
      <c r="D502" s="21" t="s">
        <v>879</v>
      </c>
      <c r="E502" s="21"/>
      <c r="F502" s="39"/>
      <c r="G502" s="39">
        <v>1</v>
      </c>
      <c r="H502" s="148"/>
      <c r="I502" s="233">
        <f t="shared" si="111"/>
        <v>40</v>
      </c>
      <c r="J502" s="234">
        <f t="shared" si="112"/>
        <v>49.2</v>
      </c>
      <c r="L502">
        <v>1</v>
      </c>
      <c r="M502">
        <f t="shared" si="85"/>
        <v>0</v>
      </c>
      <c r="N502">
        <f t="shared" si="90"/>
        <v>40</v>
      </c>
      <c r="O502">
        <f t="shared" si="89"/>
        <v>40</v>
      </c>
      <c r="Q502" s="39"/>
      <c r="R502" s="39"/>
    </row>
    <row r="503" spans="1:18">
      <c r="A503" s="39" t="s">
        <v>844</v>
      </c>
      <c r="B503" s="148" t="s">
        <v>874</v>
      </c>
      <c r="C503" s="39"/>
      <c r="D503" s="21" t="s">
        <v>880</v>
      </c>
      <c r="E503" s="21"/>
      <c r="F503" s="39"/>
      <c r="G503" s="39">
        <v>1</v>
      </c>
      <c r="H503" s="148"/>
      <c r="I503" s="233">
        <f t="shared" si="111"/>
        <v>40</v>
      </c>
      <c r="J503" s="234">
        <f t="shared" si="112"/>
        <v>49.2</v>
      </c>
      <c r="L503">
        <v>1</v>
      </c>
      <c r="M503">
        <f t="shared" si="85"/>
        <v>0</v>
      </c>
      <c r="N503">
        <f t="shared" si="90"/>
        <v>40</v>
      </c>
      <c r="O503">
        <f t="shared" si="89"/>
        <v>40</v>
      </c>
      <c r="Q503" s="39"/>
      <c r="R503" s="39"/>
    </row>
    <row r="504" spans="1:18">
      <c r="A504" s="39" t="s">
        <v>844</v>
      </c>
      <c r="B504" s="148" t="s">
        <v>881</v>
      </c>
      <c r="C504" s="39"/>
      <c r="D504" s="21" t="s">
        <v>882</v>
      </c>
      <c r="E504" s="21"/>
      <c r="F504" s="39"/>
      <c r="G504" s="39">
        <v>1</v>
      </c>
      <c r="H504" s="148"/>
      <c r="I504" s="233">
        <f t="shared" si="111"/>
        <v>40</v>
      </c>
      <c r="J504" s="234">
        <f t="shared" si="112"/>
        <v>49.2</v>
      </c>
      <c r="L504">
        <v>1</v>
      </c>
      <c r="M504">
        <f t="shared" si="85"/>
        <v>0</v>
      </c>
      <c r="N504">
        <f t="shared" si="90"/>
        <v>40</v>
      </c>
      <c r="O504">
        <f t="shared" si="89"/>
        <v>40</v>
      </c>
      <c r="Q504" s="39"/>
      <c r="R504" s="39"/>
    </row>
    <row r="505" spans="1:18">
      <c r="A505" s="39" t="s">
        <v>844</v>
      </c>
      <c r="B505" s="148" t="s">
        <v>872</v>
      </c>
      <c r="C505" s="39"/>
      <c r="D505" s="21" t="s">
        <v>883</v>
      </c>
      <c r="E505" s="21"/>
      <c r="F505" s="39"/>
      <c r="G505" s="39">
        <v>1</v>
      </c>
      <c r="H505" s="148"/>
      <c r="I505" s="233">
        <f t="shared" si="111"/>
        <v>40</v>
      </c>
      <c r="J505" s="234">
        <f t="shared" si="112"/>
        <v>49.2</v>
      </c>
      <c r="L505">
        <v>1</v>
      </c>
      <c r="M505">
        <f t="shared" si="85"/>
        <v>0</v>
      </c>
      <c r="N505">
        <f t="shared" si="90"/>
        <v>40</v>
      </c>
      <c r="O505">
        <f t="shared" si="89"/>
        <v>40</v>
      </c>
      <c r="Q505" s="39"/>
      <c r="R505" s="39"/>
    </row>
    <row r="506" spans="1:18">
      <c r="A506" s="39" t="s">
        <v>844</v>
      </c>
      <c r="B506" s="148" t="s">
        <v>881</v>
      </c>
      <c r="C506" s="39"/>
      <c r="D506" s="21" t="s">
        <v>883</v>
      </c>
      <c r="E506" s="21"/>
      <c r="F506" s="39"/>
      <c r="G506" s="39">
        <v>1</v>
      </c>
      <c r="H506" s="148"/>
      <c r="I506" s="233">
        <f t="shared" si="111"/>
        <v>40</v>
      </c>
      <c r="J506" s="234">
        <f t="shared" si="112"/>
        <v>49.2</v>
      </c>
      <c r="L506">
        <v>1</v>
      </c>
      <c r="M506">
        <f t="shared" si="85"/>
        <v>0</v>
      </c>
      <c r="N506">
        <f t="shared" si="90"/>
        <v>40</v>
      </c>
      <c r="O506">
        <f t="shared" si="89"/>
        <v>40</v>
      </c>
      <c r="Q506" s="39"/>
      <c r="R506" s="39"/>
    </row>
    <row r="507" spans="1:18">
      <c r="A507" s="39" t="s">
        <v>844</v>
      </c>
      <c r="B507" s="148" t="s">
        <v>872</v>
      </c>
      <c r="C507" s="39"/>
      <c r="D507" s="21" t="s">
        <v>884</v>
      </c>
      <c r="E507" s="21"/>
      <c r="F507" s="39"/>
      <c r="G507" s="39">
        <v>1</v>
      </c>
      <c r="H507" s="148"/>
      <c r="I507" s="233">
        <f t="shared" si="111"/>
        <v>40</v>
      </c>
      <c r="J507" s="234">
        <f t="shared" si="112"/>
        <v>49.2</v>
      </c>
      <c r="L507">
        <v>1</v>
      </c>
      <c r="M507">
        <f t="shared" si="85"/>
        <v>0</v>
      </c>
      <c r="N507">
        <f t="shared" si="90"/>
        <v>40</v>
      </c>
      <c r="O507">
        <f t="shared" si="89"/>
        <v>40</v>
      </c>
      <c r="Q507" s="39"/>
      <c r="R507" s="39"/>
    </row>
    <row r="508" spans="1:18">
      <c r="A508" s="39" t="s">
        <v>844</v>
      </c>
      <c r="B508" s="148" t="s">
        <v>881</v>
      </c>
      <c r="C508" s="39"/>
      <c r="D508" s="21" t="s">
        <v>884</v>
      </c>
      <c r="E508" s="21"/>
      <c r="F508" s="39"/>
      <c r="G508" s="39">
        <v>1</v>
      </c>
      <c r="H508" s="148"/>
      <c r="I508" s="233">
        <f t="shared" si="111"/>
        <v>40</v>
      </c>
      <c r="J508" s="234">
        <f t="shared" si="112"/>
        <v>49.2</v>
      </c>
      <c r="L508">
        <v>1</v>
      </c>
      <c r="M508">
        <f t="shared" si="85"/>
        <v>0</v>
      </c>
      <c r="N508">
        <f t="shared" si="90"/>
        <v>40</v>
      </c>
      <c r="O508">
        <f t="shared" si="89"/>
        <v>40</v>
      </c>
      <c r="Q508" s="39"/>
      <c r="R508" s="39"/>
    </row>
    <row r="509" spans="1:18">
      <c r="A509" s="39" t="s">
        <v>844</v>
      </c>
      <c r="B509" s="148" t="s">
        <v>874</v>
      </c>
      <c r="C509" s="39"/>
      <c r="D509" s="21" t="s">
        <v>885</v>
      </c>
      <c r="E509" s="21"/>
      <c r="F509" s="39"/>
      <c r="G509" s="39">
        <v>1</v>
      </c>
      <c r="H509" s="148"/>
      <c r="I509" s="233">
        <f t="shared" si="111"/>
        <v>40</v>
      </c>
      <c r="J509" s="234">
        <f t="shared" si="112"/>
        <v>49.2</v>
      </c>
      <c r="L509">
        <v>1</v>
      </c>
      <c r="M509">
        <f t="shared" si="85"/>
        <v>0</v>
      </c>
      <c r="N509">
        <f t="shared" si="90"/>
        <v>40</v>
      </c>
      <c r="O509">
        <f t="shared" si="89"/>
        <v>40</v>
      </c>
      <c r="Q509" s="39"/>
      <c r="R509" s="39"/>
    </row>
    <row r="510" spans="1:18">
      <c r="A510" s="39" t="s">
        <v>844</v>
      </c>
      <c r="B510" s="148" t="s">
        <v>881</v>
      </c>
      <c r="C510" s="39"/>
      <c r="D510" s="21" t="s">
        <v>886</v>
      </c>
      <c r="E510" s="21"/>
      <c r="F510" s="39"/>
      <c r="G510" s="39">
        <v>1</v>
      </c>
      <c r="H510" s="148"/>
      <c r="I510" s="233">
        <f t="shared" si="111"/>
        <v>40</v>
      </c>
      <c r="J510" s="234">
        <f t="shared" si="112"/>
        <v>49.2</v>
      </c>
      <c r="L510">
        <v>1</v>
      </c>
      <c r="M510">
        <f t="shared" si="85"/>
        <v>0</v>
      </c>
      <c r="N510">
        <f t="shared" si="90"/>
        <v>40</v>
      </c>
      <c r="O510">
        <f t="shared" si="89"/>
        <v>40</v>
      </c>
      <c r="Q510" s="39"/>
      <c r="R510" s="39"/>
    </row>
    <row r="511" spans="1:18">
      <c r="A511" s="39" t="s">
        <v>844</v>
      </c>
      <c r="B511" s="148" t="s">
        <v>887</v>
      </c>
      <c r="C511" s="39"/>
      <c r="D511" s="21" t="s">
        <v>888</v>
      </c>
      <c r="E511" s="21"/>
      <c r="F511" s="39"/>
      <c r="G511" s="39">
        <v>1</v>
      </c>
      <c r="H511" s="148"/>
      <c r="I511" s="233">
        <f t="shared" si="111"/>
        <v>40</v>
      </c>
      <c r="J511" s="234">
        <f t="shared" si="112"/>
        <v>49.2</v>
      </c>
      <c r="L511">
        <v>1</v>
      </c>
      <c r="M511">
        <f t="shared" si="85"/>
        <v>0</v>
      </c>
      <c r="N511">
        <f t="shared" si="90"/>
        <v>40</v>
      </c>
      <c r="O511">
        <f t="shared" si="89"/>
        <v>40</v>
      </c>
      <c r="Q511" s="39"/>
      <c r="R511" s="39"/>
    </row>
    <row r="512" spans="1:18">
      <c r="A512" s="39" t="s">
        <v>844</v>
      </c>
      <c r="B512" s="148" t="s">
        <v>872</v>
      </c>
      <c r="C512" s="39"/>
      <c r="D512" s="21" t="s">
        <v>888</v>
      </c>
      <c r="E512" s="21"/>
      <c r="F512" s="39"/>
      <c r="G512" s="39">
        <v>2</v>
      </c>
      <c r="H512" s="148"/>
      <c r="I512" s="233">
        <f t="shared" si="111"/>
        <v>80</v>
      </c>
      <c r="J512" s="234">
        <f t="shared" si="112"/>
        <v>98.4</v>
      </c>
      <c r="L512">
        <v>1</v>
      </c>
      <c r="M512">
        <f t="shared" si="85"/>
        <v>0</v>
      </c>
      <c r="N512">
        <f t="shared" si="90"/>
        <v>80</v>
      </c>
      <c r="O512">
        <f t="shared" si="89"/>
        <v>80</v>
      </c>
      <c r="Q512" s="39"/>
      <c r="R512" s="39"/>
    </row>
    <row r="513" spans="1:18" s="6" customFormat="1" ht="15.5">
      <c r="A513" s="39" t="s">
        <v>844</v>
      </c>
      <c r="B513" s="148" t="s">
        <v>872</v>
      </c>
      <c r="C513" s="39"/>
      <c r="D513" s="21" t="s">
        <v>889</v>
      </c>
      <c r="E513" s="21"/>
      <c r="F513" s="39"/>
      <c r="G513" s="39">
        <v>1</v>
      </c>
      <c r="H513" s="148"/>
      <c r="I513" s="233">
        <f t="shared" si="111"/>
        <v>40</v>
      </c>
      <c r="J513" s="234">
        <f t="shared" si="112"/>
        <v>49.2</v>
      </c>
      <c r="K513"/>
      <c r="L513">
        <v>1</v>
      </c>
      <c r="M513">
        <f t="shared" si="85"/>
        <v>0</v>
      </c>
      <c r="N513">
        <f t="shared" si="90"/>
        <v>40</v>
      </c>
      <c r="O513">
        <f t="shared" si="89"/>
        <v>40</v>
      </c>
      <c r="Q513" s="39"/>
      <c r="R513" s="39"/>
    </row>
    <row r="514" spans="1:18" s="6" customFormat="1" ht="15.5">
      <c r="A514" s="39" t="s">
        <v>844</v>
      </c>
      <c r="B514" s="148" t="s">
        <v>890</v>
      </c>
      <c r="C514" s="39"/>
      <c r="D514" s="21" t="s">
        <v>891</v>
      </c>
      <c r="E514" s="21" t="s">
        <v>892</v>
      </c>
      <c r="F514" s="39"/>
      <c r="G514" s="39">
        <v>1</v>
      </c>
      <c r="H514" s="148"/>
      <c r="I514" s="534" t="s">
        <v>502</v>
      </c>
      <c r="J514" s="534" t="s">
        <v>502</v>
      </c>
      <c r="M514">
        <f t="shared" si="85"/>
        <v>0</v>
      </c>
      <c r="N514">
        <f t="shared" si="90"/>
        <v>0</v>
      </c>
      <c r="O514">
        <f t="shared" si="89"/>
        <v>0</v>
      </c>
      <c r="Q514" s="589" t="s">
        <v>529</v>
      </c>
      <c r="R514" s="589" t="s">
        <v>529</v>
      </c>
    </row>
    <row r="515" spans="1:18" ht="16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</row>
    <row r="516" spans="1:18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13">O516</f>
        <v>300</v>
      </c>
      <c r="J516" s="234">
        <f t="shared" ref="J516" si="114">I516*1.23</f>
        <v>369</v>
      </c>
      <c r="K516">
        <v>4</v>
      </c>
      <c r="L516">
        <v>4</v>
      </c>
      <c r="M516">
        <f t="shared" si="85"/>
        <v>140</v>
      </c>
      <c r="N516">
        <f t="shared" si="90"/>
        <v>160</v>
      </c>
      <c r="O516">
        <f t="shared" si="89"/>
        <v>300</v>
      </c>
      <c r="Q516" s="68"/>
      <c r="R516" s="68"/>
    </row>
    <row r="517" spans="1:18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85"/>
        <v>0</v>
      </c>
      <c r="N517">
        <f t="shared" si="90"/>
        <v>0</v>
      </c>
      <c r="O517">
        <f t="shared" si="89"/>
        <v>0</v>
      </c>
      <c r="Q517" s="10"/>
      <c r="R517" s="10"/>
    </row>
    <row r="518" spans="1:18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15">O518</f>
        <v>440</v>
      </c>
      <c r="J518" s="234">
        <f t="shared" ref="J518" si="116">I518*1.23</f>
        <v>541.20000000000005</v>
      </c>
      <c r="K518">
        <v>8</v>
      </c>
      <c r="L518">
        <v>4</v>
      </c>
      <c r="M518">
        <f t="shared" ref="M518:M581" si="117">K518*35</f>
        <v>280</v>
      </c>
      <c r="N518">
        <f t="shared" si="90"/>
        <v>160</v>
      </c>
      <c r="O518">
        <f t="shared" si="89"/>
        <v>440</v>
      </c>
      <c r="Q518" s="206"/>
      <c r="R518" s="206"/>
    </row>
    <row r="519" spans="1:18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17"/>
        <v>0</v>
      </c>
      <c r="N519">
        <f t="shared" si="90"/>
        <v>0</v>
      </c>
      <c r="O519">
        <f t="shared" si="89"/>
        <v>0</v>
      </c>
      <c r="Q519" s="19"/>
      <c r="R519" s="19"/>
    </row>
    <row r="520" spans="1:18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18">O520</f>
        <v>720</v>
      </c>
      <c r="J520" s="234">
        <f t="shared" ref="J520:J521" si="119">I520*1.23</f>
        <v>885.6</v>
      </c>
      <c r="K520">
        <v>16</v>
      </c>
      <c r="L520">
        <v>4</v>
      </c>
      <c r="M520">
        <f t="shared" si="117"/>
        <v>560</v>
      </c>
      <c r="N520">
        <f t="shared" si="90"/>
        <v>160</v>
      </c>
      <c r="O520">
        <f t="shared" si="89"/>
        <v>720</v>
      </c>
      <c r="Q520" s="39"/>
      <c r="R520" s="39"/>
    </row>
    <row r="521" spans="1:18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18"/>
        <v>720</v>
      </c>
      <c r="J521" s="234">
        <f t="shared" si="119"/>
        <v>885.6</v>
      </c>
      <c r="K521">
        <v>16</v>
      </c>
      <c r="L521">
        <v>4</v>
      </c>
      <c r="M521">
        <f t="shared" si="117"/>
        <v>560</v>
      </c>
      <c r="N521">
        <f t="shared" si="90"/>
        <v>160</v>
      </c>
      <c r="O521">
        <f t="shared" si="89"/>
        <v>720</v>
      </c>
      <c r="Q521" s="39"/>
      <c r="R521" s="39"/>
    </row>
    <row r="522" spans="1:18" ht="13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17"/>
        <v>0</v>
      </c>
      <c r="N522">
        <f t="shared" si="90"/>
        <v>0</v>
      </c>
      <c r="O522">
        <f t="shared" ref="O522:O585" si="120">M522+N522</f>
        <v>0</v>
      </c>
      <c r="Q522" s="39"/>
      <c r="R522" s="39"/>
    </row>
    <row r="523" spans="1:18">
      <c r="A523" s="39" t="s">
        <v>894</v>
      </c>
      <c r="B523" s="148" t="s">
        <v>905</v>
      </c>
      <c r="C523" s="39"/>
      <c r="D523" s="21"/>
      <c r="E523" s="21"/>
      <c r="F523" s="39"/>
      <c r="G523" s="39">
        <v>53</v>
      </c>
      <c r="H523" s="148"/>
      <c r="I523" s="233">
        <f t="shared" ref="I523:I533" si="121">O523</f>
        <v>2120</v>
      </c>
      <c r="J523" s="234">
        <f t="shared" ref="J523:J533" si="122">I523*1.23</f>
        <v>2607.6</v>
      </c>
      <c r="L523">
        <v>1</v>
      </c>
      <c r="M523">
        <f t="shared" si="117"/>
        <v>0</v>
      </c>
      <c r="N523">
        <f t="shared" ref="N523:N586" si="123">L523*G523*40</f>
        <v>2120</v>
      </c>
      <c r="O523">
        <f t="shared" si="120"/>
        <v>2120</v>
      </c>
      <c r="Q523" s="39"/>
      <c r="R523" s="39"/>
    </row>
    <row r="524" spans="1:18">
      <c r="A524" s="39" t="s">
        <v>894</v>
      </c>
      <c r="B524" s="148" t="s">
        <v>906</v>
      </c>
      <c r="C524" s="39"/>
      <c r="D524" s="21">
        <v>801</v>
      </c>
      <c r="E524" s="21"/>
      <c r="F524" s="39"/>
      <c r="G524" s="39">
        <v>1</v>
      </c>
      <c r="H524" s="148"/>
      <c r="I524" s="233">
        <f t="shared" si="121"/>
        <v>40</v>
      </c>
      <c r="J524" s="234">
        <f t="shared" si="122"/>
        <v>49.2</v>
      </c>
      <c r="L524">
        <v>1</v>
      </c>
      <c r="M524">
        <f t="shared" si="117"/>
        <v>0</v>
      </c>
      <c r="N524">
        <f t="shared" si="123"/>
        <v>40</v>
      </c>
      <c r="O524">
        <f t="shared" si="120"/>
        <v>40</v>
      </c>
      <c r="Q524" s="39"/>
      <c r="R524" s="39"/>
    </row>
    <row r="525" spans="1:18">
      <c r="A525" s="39" t="s">
        <v>894</v>
      </c>
      <c r="B525" s="148" t="s">
        <v>907</v>
      </c>
      <c r="C525" s="39"/>
      <c r="D525" s="21">
        <v>704</v>
      </c>
      <c r="E525" s="16"/>
      <c r="F525" s="39"/>
      <c r="G525" s="39">
        <v>1</v>
      </c>
      <c r="H525" s="148"/>
      <c r="I525" s="233">
        <f t="shared" si="121"/>
        <v>40</v>
      </c>
      <c r="J525" s="234">
        <f t="shared" si="122"/>
        <v>49.2</v>
      </c>
      <c r="L525">
        <v>1</v>
      </c>
      <c r="M525">
        <f t="shared" si="117"/>
        <v>0</v>
      </c>
      <c r="N525">
        <f t="shared" si="123"/>
        <v>40</v>
      </c>
      <c r="O525">
        <f t="shared" si="120"/>
        <v>40</v>
      </c>
      <c r="Q525" s="39"/>
      <c r="R525" s="39"/>
    </row>
    <row r="526" spans="1:18">
      <c r="A526" s="39" t="s">
        <v>894</v>
      </c>
      <c r="B526" s="148" t="s">
        <v>908</v>
      </c>
      <c r="C526" s="39"/>
      <c r="D526" s="273">
        <v>815</v>
      </c>
      <c r="E526" s="21"/>
      <c r="F526" s="61"/>
      <c r="G526" s="39">
        <v>1</v>
      </c>
      <c r="H526" s="148"/>
      <c r="I526" s="233">
        <f t="shared" si="121"/>
        <v>40</v>
      </c>
      <c r="J526" s="234">
        <f t="shared" si="122"/>
        <v>49.2</v>
      </c>
      <c r="L526">
        <v>1</v>
      </c>
      <c r="M526">
        <f t="shared" si="117"/>
        <v>0</v>
      </c>
      <c r="N526">
        <f t="shared" si="123"/>
        <v>40</v>
      </c>
      <c r="O526">
        <f t="shared" si="120"/>
        <v>40</v>
      </c>
      <c r="Q526" s="39"/>
      <c r="R526" s="39"/>
    </row>
    <row r="527" spans="1:18">
      <c r="A527" s="206" t="s">
        <v>894</v>
      </c>
      <c r="B527" s="15" t="s">
        <v>909</v>
      </c>
      <c r="C527" s="206"/>
      <c r="D527" s="16">
        <v>813</v>
      </c>
      <c r="E527" s="11"/>
      <c r="F527" s="206"/>
      <c r="G527" s="206">
        <v>1</v>
      </c>
      <c r="H527" s="15"/>
      <c r="I527" s="233">
        <f t="shared" si="121"/>
        <v>40</v>
      </c>
      <c r="J527" s="234">
        <f t="shared" si="122"/>
        <v>49.2</v>
      </c>
      <c r="L527">
        <v>1</v>
      </c>
      <c r="M527">
        <f t="shared" si="117"/>
        <v>0</v>
      </c>
      <c r="N527">
        <f t="shared" si="123"/>
        <v>40</v>
      </c>
      <c r="O527">
        <f t="shared" si="120"/>
        <v>40</v>
      </c>
      <c r="Q527" s="206"/>
      <c r="R527" s="206"/>
    </row>
    <row r="528" spans="1:18">
      <c r="A528" s="206" t="s">
        <v>894</v>
      </c>
      <c r="B528" s="15" t="s">
        <v>910</v>
      </c>
      <c r="C528" s="206"/>
      <c r="D528" s="16" t="s">
        <v>911</v>
      </c>
      <c r="E528" s="16"/>
      <c r="F528" s="206"/>
      <c r="G528" s="206">
        <v>1</v>
      </c>
      <c r="H528" s="15"/>
      <c r="I528" s="233">
        <f t="shared" si="121"/>
        <v>40</v>
      </c>
      <c r="J528" s="234">
        <f t="shared" si="122"/>
        <v>49.2</v>
      </c>
      <c r="L528">
        <v>1</v>
      </c>
      <c r="M528">
        <f t="shared" si="117"/>
        <v>0</v>
      </c>
      <c r="N528">
        <f t="shared" si="123"/>
        <v>40</v>
      </c>
      <c r="O528">
        <f t="shared" si="120"/>
        <v>40</v>
      </c>
      <c r="Q528" s="206"/>
      <c r="R528" s="206"/>
    </row>
    <row r="529" spans="1:18">
      <c r="A529" s="19" t="s">
        <v>894</v>
      </c>
      <c r="B529" s="13" t="s">
        <v>912</v>
      </c>
      <c r="C529" s="19">
        <v>2011</v>
      </c>
      <c r="D529" s="12">
        <v>11</v>
      </c>
      <c r="E529" s="12"/>
      <c r="F529" s="19"/>
      <c r="G529" s="19">
        <v>1</v>
      </c>
      <c r="H529" s="13"/>
      <c r="I529" s="233">
        <f t="shared" si="121"/>
        <v>40</v>
      </c>
      <c r="J529" s="234">
        <f t="shared" si="122"/>
        <v>49.2</v>
      </c>
      <c r="L529">
        <v>1</v>
      </c>
      <c r="M529">
        <f t="shared" si="117"/>
        <v>0</v>
      </c>
      <c r="N529">
        <f t="shared" si="123"/>
        <v>40</v>
      </c>
      <c r="O529">
        <f t="shared" si="120"/>
        <v>40</v>
      </c>
      <c r="Q529" s="19"/>
      <c r="R529" s="19"/>
    </row>
    <row r="530" spans="1:18">
      <c r="A530" s="39" t="s">
        <v>894</v>
      </c>
      <c r="B530" s="148" t="s">
        <v>913</v>
      </c>
      <c r="C530" s="39"/>
      <c r="D530" s="21" t="s">
        <v>914</v>
      </c>
      <c r="E530" s="21"/>
      <c r="F530" s="39"/>
      <c r="G530" s="39">
        <v>2</v>
      </c>
      <c r="H530" s="148"/>
      <c r="I530" s="233">
        <f t="shared" si="121"/>
        <v>80</v>
      </c>
      <c r="J530" s="234">
        <f t="shared" si="122"/>
        <v>98.4</v>
      </c>
      <c r="L530">
        <v>1</v>
      </c>
      <c r="M530">
        <f t="shared" si="117"/>
        <v>0</v>
      </c>
      <c r="N530">
        <f t="shared" si="123"/>
        <v>80</v>
      </c>
      <c r="O530">
        <f t="shared" si="120"/>
        <v>80</v>
      </c>
      <c r="Q530" s="39"/>
      <c r="R530" s="39"/>
    </row>
    <row r="531" spans="1:18">
      <c r="A531" s="39" t="s">
        <v>894</v>
      </c>
      <c r="B531" s="148" t="s">
        <v>915</v>
      </c>
      <c r="C531" s="39"/>
      <c r="D531" s="21" t="s">
        <v>916</v>
      </c>
      <c r="E531" s="21"/>
      <c r="F531" s="39"/>
      <c r="G531" s="39">
        <v>2</v>
      </c>
      <c r="H531" s="148"/>
      <c r="I531" s="233">
        <f t="shared" si="121"/>
        <v>80</v>
      </c>
      <c r="J531" s="234">
        <f t="shared" si="122"/>
        <v>98.4</v>
      </c>
      <c r="L531">
        <v>1</v>
      </c>
      <c r="M531">
        <f t="shared" si="117"/>
        <v>0</v>
      </c>
      <c r="N531">
        <f t="shared" si="123"/>
        <v>80</v>
      </c>
      <c r="O531">
        <f t="shared" si="120"/>
        <v>80</v>
      </c>
      <c r="Q531" s="39"/>
      <c r="R531" s="39"/>
    </row>
    <row r="532" spans="1:18">
      <c r="A532" s="39" t="s">
        <v>894</v>
      </c>
      <c r="B532" s="148" t="s">
        <v>917</v>
      </c>
      <c r="C532" s="39"/>
      <c r="D532" s="21" t="s">
        <v>918</v>
      </c>
      <c r="E532" s="21"/>
      <c r="F532" s="39"/>
      <c r="G532" s="39">
        <v>1</v>
      </c>
      <c r="H532" s="148"/>
      <c r="I532" s="233">
        <f t="shared" si="121"/>
        <v>40</v>
      </c>
      <c r="J532" s="234">
        <f t="shared" si="122"/>
        <v>49.2</v>
      </c>
      <c r="L532">
        <v>1</v>
      </c>
      <c r="M532">
        <f t="shared" si="117"/>
        <v>0</v>
      </c>
      <c r="N532">
        <f t="shared" si="123"/>
        <v>40</v>
      </c>
      <c r="O532">
        <f t="shared" si="120"/>
        <v>40</v>
      </c>
      <c r="Q532" s="39"/>
      <c r="R532" s="39"/>
    </row>
    <row r="533" spans="1:18" s="6" customFormat="1" ht="16" thickBot="1">
      <c r="A533" s="62" t="s">
        <v>894</v>
      </c>
      <c r="B533" s="63" t="s">
        <v>919</v>
      </c>
      <c r="C533" s="62"/>
      <c r="D533" s="64" t="s">
        <v>920</v>
      </c>
      <c r="E533" s="64"/>
      <c r="F533" s="62"/>
      <c r="G533" s="62">
        <v>1</v>
      </c>
      <c r="H533" s="63"/>
      <c r="I533" s="233">
        <f t="shared" si="121"/>
        <v>40</v>
      </c>
      <c r="J533" s="234">
        <f t="shared" si="122"/>
        <v>49.2</v>
      </c>
      <c r="K533"/>
      <c r="L533">
        <v>1</v>
      </c>
      <c r="M533">
        <f t="shared" si="117"/>
        <v>0</v>
      </c>
      <c r="N533">
        <f t="shared" si="123"/>
        <v>40</v>
      </c>
      <c r="O533">
        <f t="shared" si="120"/>
        <v>40</v>
      </c>
      <c r="Q533" s="62"/>
      <c r="R533" s="62"/>
    </row>
    <row r="534" spans="1:18" ht="16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</row>
    <row r="535" spans="1:18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24">O535</f>
        <v>440</v>
      </c>
      <c r="J535" s="234">
        <f t="shared" ref="J535:J553" si="125">I535*1.23</f>
        <v>541.20000000000005</v>
      </c>
      <c r="K535">
        <v>8</v>
      </c>
      <c r="L535">
        <v>4</v>
      </c>
      <c r="M535">
        <f t="shared" si="117"/>
        <v>280</v>
      </c>
      <c r="N535">
        <f t="shared" si="123"/>
        <v>160</v>
      </c>
      <c r="O535">
        <f t="shared" si="120"/>
        <v>440</v>
      </c>
      <c r="Q535" s="68"/>
      <c r="R535" s="68"/>
    </row>
    <row r="536" spans="1:18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17"/>
        <v>0</v>
      </c>
      <c r="N536">
        <f t="shared" si="123"/>
        <v>0</v>
      </c>
      <c r="O536">
        <f t="shared" si="120"/>
        <v>0</v>
      </c>
      <c r="Q536" s="10"/>
      <c r="R536" s="10"/>
    </row>
    <row r="537" spans="1:18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26">O537</f>
        <v>300</v>
      </c>
      <c r="J537" s="234">
        <f t="shared" si="125"/>
        <v>369</v>
      </c>
      <c r="K537">
        <v>4</v>
      </c>
      <c r="L537">
        <v>4</v>
      </c>
      <c r="M537">
        <f t="shared" si="117"/>
        <v>140</v>
      </c>
      <c r="N537">
        <f t="shared" si="123"/>
        <v>160</v>
      </c>
      <c r="O537">
        <f t="shared" si="120"/>
        <v>300</v>
      </c>
      <c r="Q537" s="206"/>
      <c r="R537" s="206"/>
    </row>
    <row r="538" spans="1:18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17"/>
        <v>0</v>
      </c>
      <c r="N538">
        <f t="shared" si="123"/>
        <v>0</v>
      </c>
      <c r="O538">
        <f t="shared" si="120"/>
        <v>0</v>
      </c>
      <c r="Q538" s="10"/>
      <c r="R538" s="10"/>
    </row>
    <row r="539" spans="1:18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27">O539</f>
        <v>300</v>
      </c>
      <c r="J539" s="234">
        <f t="shared" si="125"/>
        <v>369</v>
      </c>
      <c r="K539">
        <v>4</v>
      </c>
      <c r="L539">
        <v>4</v>
      </c>
      <c r="M539">
        <f t="shared" si="117"/>
        <v>140</v>
      </c>
      <c r="N539">
        <f t="shared" si="123"/>
        <v>160</v>
      </c>
      <c r="O539">
        <f t="shared" si="120"/>
        <v>300</v>
      </c>
      <c r="Q539" s="206"/>
      <c r="R539" s="206"/>
    </row>
    <row r="540" spans="1:18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17"/>
        <v>0</v>
      </c>
      <c r="N540">
        <f t="shared" si="123"/>
        <v>0</v>
      </c>
      <c r="O540">
        <f t="shared" si="120"/>
        <v>0</v>
      </c>
      <c r="Q540" s="10"/>
      <c r="R540" s="10"/>
    </row>
    <row r="541" spans="1:18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28">O541</f>
        <v>440</v>
      </c>
      <c r="J541" s="234">
        <f t="shared" si="125"/>
        <v>541.20000000000005</v>
      </c>
      <c r="K541">
        <v>8</v>
      </c>
      <c r="L541">
        <v>4</v>
      </c>
      <c r="M541">
        <f t="shared" si="117"/>
        <v>280</v>
      </c>
      <c r="N541">
        <f t="shared" si="123"/>
        <v>160</v>
      </c>
      <c r="O541">
        <f t="shared" si="120"/>
        <v>440</v>
      </c>
      <c r="Q541" s="206"/>
      <c r="R541" s="206"/>
    </row>
    <row r="542" spans="1:18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17"/>
        <v>0</v>
      </c>
      <c r="N542">
        <f t="shared" si="123"/>
        <v>0</v>
      </c>
      <c r="O542">
        <f t="shared" si="120"/>
        <v>0</v>
      </c>
      <c r="Q542" s="10"/>
      <c r="R542" s="10"/>
    </row>
    <row r="543" spans="1:18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29">O543</f>
        <v>440</v>
      </c>
      <c r="J543" s="234">
        <f t="shared" si="125"/>
        <v>541.20000000000005</v>
      </c>
      <c r="K543">
        <v>8</v>
      </c>
      <c r="L543">
        <v>4</v>
      </c>
      <c r="M543">
        <f t="shared" si="117"/>
        <v>280</v>
      </c>
      <c r="N543">
        <f t="shared" si="123"/>
        <v>160</v>
      </c>
      <c r="O543">
        <f t="shared" si="120"/>
        <v>440</v>
      </c>
      <c r="Q543" s="206"/>
      <c r="R543" s="206"/>
    </row>
    <row r="544" spans="1:18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17"/>
        <v>0</v>
      </c>
      <c r="N544">
        <f t="shared" si="123"/>
        <v>0</v>
      </c>
      <c r="O544">
        <f t="shared" si="120"/>
        <v>0</v>
      </c>
      <c r="Q544" s="19"/>
      <c r="R544" s="19"/>
    </row>
    <row r="545" spans="1:18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30">O545</f>
        <v>440</v>
      </c>
      <c r="J545" s="234">
        <f t="shared" si="125"/>
        <v>541.20000000000005</v>
      </c>
      <c r="K545">
        <v>8</v>
      </c>
      <c r="L545">
        <v>4</v>
      </c>
      <c r="M545">
        <f t="shared" si="117"/>
        <v>280</v>
      </c>
      <c r="N545">
        <f t="shared" si="123"/>
        <v>160</v>
      </c>
      <c r="O545">
        <f t="shared" si="120"/>
        <v>440</v>
      </c>
      <c r="Q545" s="206"/>
      <c r="R545" s="206"/>
    </row>
    <row r="546" spans="1:18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17"/>
        <v>0</v>
      </c>
      <c r="N546">
        <f t="shared" si="123"/>
        <v>0</v>
      </c>
      <c r="O546">
        <f t="shared" si="120"/>
        <v>0</v>
      </c>
      <c r="Q546" s="10"/>
      <c r="R546" s="10"/>
    </row>
    <row r="547" spans="1:18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31">O547</f>
        <v>440</v>
      </c>
      <c r="J547" s="234">
        <f t="shared" si="125"/>
        <v>541.20000000000005</v>
      </c>
      <c r="K547">
        <v>8</v>
      </c>
      <c r="L547">
        <v>4</v>
      </c>
      <c r="M547">
        <f t="shared" si="117"/>
        <v>280</v>
      </c>
      <c r="N547">
        <f t="shared" si="123"/>
        <v>160</v>
      </c>
      <c r="O547">
        <f t="shared" si="120"/>
        <v>440</v>
      </c>
      <c r="Q547" s="22"/>
      <c r="R547" s="22"/>
    </row>
    <row r="548" spans="1:18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17"/>
        <v>0</v>
      </c>
      <c r="N548">
        <f t="shared" si="123"/>
        <v>0</v>
      </c>
      <c r="O548">
        <f t="shared" si="120"/>
        <v>0</v>
      </c>
      <c r="Q548" s="24"/>
      <c r="R548" s="24"/>
    </row>
    <row r="549" spans="1:18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32">O549</f>
        <v>440</v>
      </c>
      <c r="J549" s="234">
        <f t="shared" si="125"/>
        <v>541.20000000000005</v>
      </c>
      <c r="K549">
        <v>8</v>
      </c>
      <c r="L549">
        <v>4</v>
      </c>
      <c r="M549">
        <f t="shared" si="117"/>
        <v>280</v>
      </c>
      <c r="N549">
        <f t="shared" si="123"/>
        <v>160</v>
      </c>
      <c r="O549">
        <f t="shared" si="120"/>
        <v>440</v>
      </c>
      <c r="Q549" s="206"/>
      <c r="R549" s="206"/>
    </row>
    <row r="550" spans="1:18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17"/>
        <v>0</v>
      </c>
      <c r="N550">
        <f t="shared" si="123"/>
        <v>0</v>
      </c>
      <c r="O550">
        <f t="shared" si="120"/>
        <v>0</v>
      </c>
      <c r="Q550" s="10"/>
      <c r="R550" s="10"/>
    </row>
    <row r="551" spans="1:18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33">O551</f>
        <v>300</v>
      </c>
      <c r="J551" s="234">
        <f t="shared" si="125"/>
        <v>369</v>
      </c>
      <c r="K551">
        <v>4</v>
      </c>
      <c r="L551">
        <v>4</v>
      </c>
      <c r="M551">
        <f t="shared" si="117"/>
        <v>140</v>
      </c>
      <c r="N551">
        <f t="shared" si="123"/>
        <v>160</v>
      </c>
      <c r="O551">
        <f t="shared" si="120"/>
        <v>300</v>
      </c>
      <c r="Q551" s="206"/>
      <c r="R551" s="206"/>
    </row>
    <row r="552" spans="1:18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17"/>
        <v>0</v>
      </c>
      <c r="N552">
        <f t="shared" si="123"/>
        <v>0</v>
      </c>
      <c r="O552">
        <f t="shared" si="120"/>
        <v>0</v>
      </c>
      <c r="Q552" s="10"/>
      <c r="R552" s="10"/>
    </row>
    <row r="553" spans="1:18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134">O553</f>
        <v>300</v>
      </c>
      <c r="J553" s="234">
        <f t="shared" si="125"/>
        <v>369</v>
      </c>
      <c r="K553">
        <v>4</v>
      </c>
      <c r="L553">
        <v>4</v>
      </c>
      <c r="M553">
        <f t="shared" si="117"/>
        <v>140</v>
      </c>
      <c r="N553">
        <f t="shared" si="123"/>
        <v>160</v>
      </c>
      <c r="O553">
        <f t="shared" si="120"/>
        <v>300</v>
      </c>
      <c r="Q553" s="206"/>
      <c r="R553" s="206"/>
    </row>
    <row r="554" spans="1:18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17"/>
        <v>0</v>
      </c>
      <c r="N554">
        <f t="shared" si="123"/>
        <v>0</v>
      </c>
      <c r="O554">
        <f t="shared" si="120"/>
        <v>0</v>
      </c>
      <c r="Q554" s="10"/>
      <c r="R554" s="10"/>
    </row>
    <row r="555" spans="1:18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17"/>
        <v>0</v>
      </c>
      <c r="N555">
        <f t="shared" si="123"/>
        <v>0</v>
      </c>
      <c r="O555">
        <f t="shared" si="120"/>
        <v>0</v>
      </c>
      <c r="Q555" s="19"/>
      <c r="R555" s="19"/>
    </row>
    <row r="556" spans="1:18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135">O556</f>
        <v>300</v>
      </c>
      <c r="J556" s="234">
        <f t="shared" ref="J556" si="136">I556*1.23</f>
        <v>369</v>
      </c>
      <c r="K556">
        <v>4</v>
      </c>
      <c r="L556">
        <v>4</v>
      </c>
      <c r="M556">
        <f t="shared" si="117"/>
        <v>140</v>
      </c>
      <c r="N556">
        <f t="shared" si="123"/>
        <v>160</v>
      </c>
      <c r="O556">
        <f t="shared" si="120"/>
        <v>300</v>
      </c>
      <c r="Q556" s="206"/>
      <c r="R556" s="206"/>
    </row>
    <row r="557" spans="1:18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17"/>
        <v>0</v>
      </c>
      <c r="N557">
        <f t="shared" si="123"/>
        <v>0</v>
      </c>
      <c r="O557">
        <f t="shared" si="120"/>
        <v>0</v>
      </c>
      <c r="Q557" s="19"/>
      <c r="R557" s="19"/>
    </row>
    <row r="558" spans="1:18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137">O558</f>
        <v>0</v>
      </c>
      <c r="J558" s="234">
        <f t="shared" ref="J558" si="138">I558*1.23</f>
        <v>0</v>
      </c>
      <c r="L558">
        <v>4</v>
      </c>
      <c r="M558">
        <f t="shared" si="117"/>
        <v>0</v>
      </c>
      <c r="N558">
        <f t="shared" si="123"/>
        <v>0</v>
      </c>
      <c r="O558">
        <f t="shared" si="120"/>
        <v>0</v>
      </c>
      <c r="Q558" s="206"/>
      <c r="R558" s="206"/>
    </row>
    <row r="559" spans="1:18">
      <c r="A559" s="19"/>
      <c r="B559" s="13" t="s">
        <v>978</v>
      </c>
      <c r="C559" s="19"/>
      <c r="D559" s="12" t="s">
        <v>979</v>
      </c>
      <c r="E559" s="12"/>
      <c r="F559" s="19"/>
      <c r="G559" s="19">
        <v>1</v>
      </c>
      <c r="H559" s="13"/>
      <c r="I559" s="13"/>
      <c r="J559" s="14"/>
      <c r="M559">
        <f t="shared" si="117"/>
        <v>0</v>
      </c>
      <c r="N559">
        <f t="shared" si="123"/>
        <v>0</v>
      </c>
      <c r="O559">
        <f t="shared" si="120"/>
        <v>0</v>
      </c>
      <c r="Q559" s="19"/>
      <c r="R559" s="19"/>
    </row>
    <row r="560" spans="1:18" ht="13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17"/>
        <v>0</v>
      </c>
      <c r="N560">
        <f t="shared" si="123"/>
        <v>0</v>
      </c>
      <c r="O560">
        <f t="shared" si="120"/>
        <v>0</v>
      </c>
      <c r="Q560" s="19"/>
      <c r="R560" s="19"/>
    </row>
    <row r="561" spans="1:18">
      <c r="A561" s="39" t="s">
        <v>922</v>
      </c>
      <c r="B561" s="148" t="s">
        <v>980</v>
      </c>
      <c r="C561" s="39">
        <v>2010</v>
      </c>
      <c r="D561" s="21">
        <v>136</v>
      </c>
      <c r="E561" s="21"/>
      <c r="F561" s="39"/>
      <c r="G561" s="39">
        <v>1</v>
      </c>
      <c r="H561" s="148"/>
      <c r="I561" s="233">
        <f t="shared" ref="I561:I577" si="139">O561</f>
        <v>40</v>
      </c>
      <c r="J561" s="234">
        <f t="shared" ref="J561:J577" si="140">I561*1.23</f>
        <v>49.2</v>
      </c>
      <c r="L561">
        <v>1</v>
      </c>
      <c r="M561">
        <f t="shared" si="117"/>
        <v>0</v>
      </c>
      <c r="N561">
        <f t="shared" si="123"/>
        <v>40</v>
      </c>
      <c r="O561">
        <f t="shared" si="120"/>
        <v>40</v>
      </c>
      <c r="Q561" s="39"/>
      <c r="R561" s="39"/>
    </row>
    <row r="562" spans="1:18">
      <c r="A562" s="39" t="s">
        <v>922</v>
      </c>
      <c r="B562" s="148" t="s">
        <v>981</v>
      </c>
      <c r="C562" s="39"/>
      <c r="D562" s="21">
        <v>405</v>
      </c>
      <c r="E562" s="21"/>
      <c r="F562" s="39"/>
      <c r="G562" s="39">
        <v>1</v>
      </c>
      <c r="H562" s="148"/>
      <c r="I562" s="233">
        <f t="shared" si="139"/>
        <v>40</v>
      </c>
      <c r="J562" s="234">
        <f t="shared" si="140"/>
        <v>49.2</v>
      </c>
      <c r="L562">
        <v>1</v>
      </c>
      <c r="M562">
        <f t="shared" si="117"/>
        <v>0</v>
      </c>
      <c r="N562">
        <f t="shared" si="123"/>
        <v>40</v>
      </c>
      <c r="O562">
        <f t="shared" si="120"/>
        <v>40</v>
      </c>
      <c r="Q562" s="39"/>
      <c r="R562" s="39"/>
    </row>
    <row r="563" spans="1:18">
      <c r="A563" s="39" t="s">
        <v>922</v>
      </c>
      <c r="B563" s="148" t="s">
        <v>982</v>
      </c>
      <c r="C563" s="39"/>
      <c r="D563" s="21">
        <v>104</v>
      </c>
      <c r="E563" s="21"/>
      <c r="F563" s="39"/>
      <c r="G563" s="39">
        <v>1</v>
      </c>
      <c r="H563" s="148"/>
      <c r="I563" s="233">
        <f t="shared" si="139"/>
        <v>40</v>
      </c>
      <c r="J563" s="234">
        <f t="shared" si="140"/>
        <v>49.2</v>
      </c>
      <c r="L563">
        <v>1</v>
      </c>
      <c r="M563">
        <f t="shared" si="117"/>
        <v>0</v>
      </c>
      <c r="N563">
        <f t="shared" si="123"/>
        <v>40</v>
      </c>
      <c r="O563">
        <f t="shared" si="120"/>
        <v>40</v>
      </c>
      <c r="Q563" s="39"/>
      <c r="R563" s="39"/>
    </row>
    <row r="564" spans="1:18" ht="13" thickBot="1">
      <c r="A564" s="62" t="s">
        <v>922</v>
      </c>
      <c r="B564" s="63" t="s">
        <v>983</v>
      </c>
      <c r="C564" s="62"/>
      <c r="D564" s="64" t="s">
        <v>984</v>
      </c>
      <c r="E564" s="64"/>
      <c r="F564" s="62"/>
      <c r="G564" s="62">
        <v>1</v>
      </c>
      <c r="H564" s="63"/>
      <c r="I564" s="233">
        <f t="shared" si="139"/>
        <v>40</v>
      </c>
      <c r="J564" s="234">
        <f t="shared" si="140"/>
        <v>49.2</v>
      </c>
      <c r="L564">
        <v>1</v>
      </c>
      <c r="M564">
        <f t="shared" si="117"/>
        <v>0</v>
      </c>
      <c r="N564">
        <f t="shared" si="123"/>
        <v>40</v>
      </c>
      <c r="O564">
        <f t="shared" si="120"/>
        <v>40</v>
      </c>
      <c r="Q564" s="62"/>
      <c r="R564" s="62"/>
    </row>
    <row r="565" spans="1:18">
      <c r="A565" s="206" t="s">
        <v>922</v>
      </c>
      <c r="B565" s="148" t="s">
        <v>985</v>
      </c>
      <c r="C565" s="39"/>
      <c r="D565" s="21" t="s">
        <v>986</v>
      </c>
      <c r="E565" s="21"/>
      <c r="F565" s="39"/>
      <c r="G565" s="39">
        <v>1</v>
      </c>
      <c r="H565" s="148"/>
      <c r="I565" s="233">
        <f t="shared" si="139"/>
        <v>40</v>
      </c>
      <c r="J565" s="234">
        <f t="shared" si="140"/>
        <v>49.2</v>
      </c>
      <c r="L565">
        <v>1</v>
      </c>
      <c r="M565">
        <f t="shared" si="117"/>
        <v>0</v>
      </c>
      <c r="N565">
        <f t="shared" si="123"/>
        <v>40</v>
      </c>
      <c r="O565">
        <f t="shared" si="120"/>
        <v>40</v>
      </c>
      <c r="Q565" s="39"/>
      <c r="R565" s="39"/>
    </row>
    <row r="566" spans="1:18">
      <c r="A566" s="206" t="s">
        <v>922</v>
      </c>
      <c r="B566" s="148" t="s">
        <v>987</v>
      </c>
      <c r="C566" s="39"/>
      <c r="D566" s="21" t="s">
        <v>988</v>
      </c>
      <c r="E566" s="21"/>
      <c r="F566" s="39"/>
      <c r="G566" s="39">
        <v>1</v>
      </c>
      <c r="H566" s="148"/>
      <c r="I566" s="233">
        <f t="shared" si="139"/>
        <v>40</v>
      </c>
      <c r="J566" s="234">
        <f t="shared" si="140"/>
        <v>49.2</v>
      </c>
      <c r="L566">
        <v>1</v>
      </c>
      <c r="M566">
        <f t="shared" si="117"/>
        <v>0</v>
      </c>
      <c r="N566">
        <f t="shared" si="123"/>
        <v>40</v>
      </c>
      <c r="O566">
        <f t="shared" si="120"/>
        <v>40</v>
      </c>
      <c r="Q566" s="39"/>
      <c r="R566" s="39"/>
    </row>
    <row r="567" spans="1:18">
      <c r="A567" s="206" t="s">
        <v>922</v>
      </c>
      <c r="B567" s="148" t="s">
        <v>774</v>
      </c>
      <c r="C567" s="39"/>
      <c r="D567" s="21" t="s">
        <v>989</v>
      </c>
      <c r="E567" s="21"/>
      <c r="F567" s="39"/>
      <c r="G567" s="39">
        <v>1</v>
      </c>
      <c r="H567" s="148"/>
      <c r="I567" s="233">
        <f t="shared" si="139"/>
        <v>40</v>
      </c>
      <c r="J567" s="234">
        <f t="shared" si="140"/>
        <v>49.2</v>
      </c>
      <c r="L567">
        <v>1</v>
      </c>
      <c r="M567">
        <f t="shared" si="117"/>
        <v>0</v>
      </c>
      <c r="N567">
        <f t="shared" si="123"/>
        <v>40</v>
      </c>
      <c r="O567">
        <f t="shared" si="120"/>
        <v>40</v>
      </c>
      <c r="Q567" s="39"/>
      <c r="R567" s="39"/>
    </row>
    <row r="568" spans="1:18">
      <c r="A568" s="206" t="s">
        <v>922</v>
      </c>
      <c r="B568" s="148" t="s">
        <v>990</v>
      </c>
      <c r="C568" s="39"/>
      <c r="D568" s="21" t="s">
        <v>989</v>
      </c>
      <c r="E568" s="21"/>
      <c r="F568" s="39"/>
      <c r="G568" s="39">
        <v>1</v>
      </c>
      <c r="H568" s="148"/>
      <c r="I568" s="233">
        <f t="shared" si="139"/>
        <v>40</v>
      </c>
      <c r="J568" s="234">
        <f t="shared" si="140"/>
        <v>49.2</v>
      </c>
      <c r="L568">
        <v>1</v>
      </c>
      <c r="M568">
        <f t="shared" si="117"/>
        <v>0</v>
      </c>
      <c r="N568">
        <f t="shared" si="123"/>
        <v>40</v>
      </c>
      <c r="O568">
        <f t="shared" si="120"/>
        <v>40</v>
      </c>
      <c r="Q568" s="39"/>
      <c r="R568" s="39"/>
    </row>
    <row r="569" spans="1:18">
      <c r="A569" s="206" t="s">
        <v>922</v>
      </c>
      <c r="B569" s="148" t="s">
        <v>991</v>
      </c>
      <c r="C569" s="39"/>
      <c r="D569" s="21" t="s">
        <v>992</v>
      </c>
      <c r="E569" s="21"/>
      <c r="F569" s="39"/>
      <c r="G569" s="39">
        <v>1</v>
      </c>
      <c r="H569" s="148"/>
      <c r="I569" s="233">
        <f t="shared" si="139"/>
        <v>40</v>
      </c>
      <c r="J569" s="234">
        <f t="shared" si="140"/>
        <v>49.2</v>
      </c>
      <c r="L569">
        <v>1</v>
      </c>
      <c r="M569">
        <f t="shared" si="117"/>
        <v>0</v>
      </c>
      <c r="N569">
        <f t="shared" si="123"/>
        <v>40</v>
      </c>
      <c r="O569">
        <f t="shared" si="120"/>
        <v>40</v>
      </c>
      <c r="Q569" s="39"/>
      <c r="R569" s="39"/>
    </row>
    <row r="570" spans="1:18">
      <c r="A570" s="206" t="s">
        <v>922</v>
      </c>
      <c r="B570" s="148" t="s">
        <v>993</v>
      </c>
      <c r="C570" s="39"/>
      <c r="D570" s="21" t="s">
        <v>994</v>
      </c>
      <c r="E570" s="21"/>
      <c r="F570" s="39"/>
      <c r="G570" s="39">
        <v>3</v>
      </c>
      <c r="H570" s="148"/>
      <c r="I570" s="233">
        <f t="shared" si="139"/>
        <v>120</v>
      </c>
      <c r="J570" s="234">
        <f t="shared" si="140"/>
        <v>147.6</v>
      </c>
      <c r="L570">
        <v>1</v>
      </c>
      <c r="M570">
        <f t="shared" si="117"/>
        <v>0</v>
      </c>
      <c r="N570">
        <f t="shared" si="123"/>
        <v>120</v>
      </c>
      <c r="O570">
        <f t="shared" si="120"/>
        <v>120</v>
      </c>
      <c r="Q570" s="39"/>
      <c r="R570" s="39"/>
    </row>
    <row r="571" spans="1:18">
      <c r="A571" s="206" t="s">
        <v>922</v>
      </c>
      <c r="B571" s="148" t="s">
        <v>993</v>
      </c>
      <c r="C571" s="39"/>
      <c r="D571" s="21" t="s">
        <v>869</v>
      </c>
      <c r="E571" s="21"/>
      <c r="F571" s="39"/>
      <c r="G571" s="39">
        <v>2</v>
      </c>
      <c r="H571" s="148"/>
      <c r="I571" s="233">
        <f t="shared" si="139"/>
        <v>80</v>
      </c>
      <c r="J571" s="234">
        <f t="shared" si="140"/>
        <v>98.4</v>
      </c>
      <c r="L571">
        <v>1</v>
      </c>
      <c r="M571">
        <f t="shared" si="117"/>
        <v>0</v>
      </c>
      <c r="N571">
        <f t="shared" si="123"/>
        <v>80</v>
      </c>
      <c r="O571">
        <f t="shared" si="120"/>
        <v>80</v>
      </c>
      <c r="Q571" s="39"/>
      <c r="R571" s="39"/>
    </row>
    <row r="572" spans="1:18">
      <c r="A572" s="206" t="s">
        <v>922</v>
      </c>
      <c r="B572" s="148" t="s">
        <v>991</v>
      </c>
      <c r="C572" s="39"/>
      <c r="D572" s="21" t="s">
        <v>995</v>
      </c>
      <c r="E572" s="21"/>
      <c r="F572" s="39"/>
      <c r="G572" s="39">
        <v>1</v>
      </c>
      <c r="H572" s="148"/>
      <c r="I572" s="233">
        <f t="shared" si="139"/>
        <v>40</v>
      </c>
      <c r="J572" s="234">
        <f t="shared" si="140"/>
        <v>49.2</v>
      </c>
      <c r="L572">
        <v>1</v>
      </c>
      <c r="M572">
        <f t="shared" si="117"/>
        <v>0</v>
      </c>
      <c r="N572">
        <f t="shared" si="123"/>
        <v>40</v>
      </c>
      <c r="O572">
        <f t="shared" si="120"/>
        <v>40</v>
      </c>
      <c r="Q572" s="39"/>
      <c r="R572" s="39"/>
    </row>
    <row r="573" spans="1:18">
      <c r="A573" s="206" t="s">
        <v>922</v>
      </c>
      <c r="B573" s="148" t="s">
        <v>996</v>
      </c>
      <c r="C573" s="39"/>
      <c r="D573" s="21" t="s">
        <v>997</v>
      </c>
      <c r="E573" s="21"/>
      <c r="F573" s="39"/>
      <c r="G573" s="39">
        <v>1</v>
      </c>
      <c r="H573" s="148"/>
      <c r="I573" s="233">
        <f t="shared" si="139"/>
        <v>40</v>
      </c>
      <c r="J573" s="234">
        <f t="shared" si="140"/>
        <v>49.2</v>
      </c>
      <c r="L573">
        <v>1</v>
      </c>
      <c r="M573">
        <f t="shared" si="117"/>
        <v>0</v>
      </c>
      <c r="N573">
        <f t="shared" si="123"/>
        <v>40</v>
      </c>
      <c r="O573">
        <f t="shared" si="120"/>
        <v>40</v>
      </c>
      <c r="Q573" s="39"/>
      <c r="R573" s="39"/>
    </row>
    <row r="574" spans="1:18">
      <c r="A574" s="206" t="s">
        <v>922</v>
      </c>
      <c r="B574" s="148" t="s">
        <v>998</v>
      </c>
      <c r="C574" s="39"/>
      <c r="D574" s="21" t="s">
        <v>999</v>
      </c>
      <c r="E574" s="21"/>
      <c r="F574" s="39"/>
      <c r="G574" s="39">
        <v>2</v>
      </c>
      <c r="H574" s="148"/>
      <c r="I574" s="233">
        <f t="shared" si="139"/>
        <v>80</v>
      </c>
      <c r="J574" s="234">
        <f t="shared" si="140"/>
        <v>98.4</v>
      </c>
      <c r="L574">
        <v>1</v>
      </c>
      <c r="M574">
        <f t="shared" si="117"/>
        <v>0</v>
      </c>
      <c r="N574">
        <f t="shared" si="123"/>
        <v>80</v>
      </c>
      <c r="O574">
        <f t="shared" si="120"/>
        <v>80</v>
      </c>
      <c r="Q574" s="39"/>
      <c r="R574" s="39"/>
    </row>
    <row r="575" spans="1:18">
      <c r="A575" s="206" t="s">
        <v>922</v>
      </c>
      <c r="B575" s="148" t="s">
        <v>998</v>
      </c>
      <c r="C575" s="39"/>
      <c r="D575" s="21" t="s">
        <v>778</v>
      </c>
      <c r="E575" s="21"/>
      <c r="F575" s="39"/>
      <c r="G575" s="39">
        <v>1</v>
      </c>
      <c r="H575" s="148"/>
      <c r="I575" s="233">
        <f t="shared" si="139"/>
        <v>40</v>
      </c>
      <c r="J575" s="234">
        <f t="shared" si="140"/>
        <v>49.2</v>
      </c>
      <c r="L575">
        <v>1</v>
      </c>
      <c r="M575">
        <f t="shared" si="117"/>
        <v>0</v>
      </c>
      <c r="N575">
        <f t="shared" si="123"/>
        <v>40</v>
      </c>
      <c r="O575">
        <f t="shared" si="120"/>
        <v>40</v>
      </c>
      <c r="Q575" s="39"/>
      <c r="R575" s="39"/>
    </row>
    <row r="576" spans="1:18">
      <c r="A576" s="206" t="s">
        <v>922</v>
      </c>
      <c r="B576" s="148" t="s">
        <v>998</v>
      </c>
      <c r="C576" s="39"/>
      <c r="D576" s="21" t="s">
        <v>478</v>
      </c>
      <c r="E576" s="21"/>
      <c r="F576" s="39"/>
      <c r="G576" s="39">
        <v>1</v>
      </c>
      <c r="H576" s="148"/>
      <c r="I576" s="233">
        <f t="shared" si="139"/>
        <v>40</v>
      </c>
      <c r="J576" s="234">
        <f t="shared" si="140"/>
        <v>49.2</v>
      </c>
      <c r="L576">
        <v>1</v>
      </c>
      <c r="M576">
        <f t="shared" si="117"/>
        <v>0</v>
      </c>
      <c r="N576">
        <f t="shared" si="123"/>
        <v>40</v>
      </c>
      <c r="O576">
        <f t="shared" si="120"/>
        <v>40</v>
      </c>
      <c r="Q576" s="39"/>
      <c r="R576" s="39"/>
    </row>
    <row r="577" spans="1:18" s="6" customFormat="1" ht="15.5">
      <c r="A577" s="206" t="s">
        <v>922</v>
      </c>
      <c r="B577" s="148" t="s">
        <v>1000</v>
      </c>
      <c r="C577" s="39"/>
      <c r="D577" s="21" t="s">
        <v>1001</v>
      </c>
      <c r="E577" s="21"/>
      <c r="F577" s="39"/>
      <c r="G577" s="39">
        <v>1</v>
      </c>
      <c r="H577" s="148"/>
      <c r="I577" s="233">
        <f t="shared" si="139"/>
        <v>40</v>
      </c>
      <c r="J577" s="234">
        <f t="shared" si="140"/>
        <v>49.2</v>
      </c>
      <c r="K577"/>
      <c r="L577">
        <v>1</v>
      </c>
      <c r="M577">
        <f t="shared" si="117"/>
        <v>0</v>
      </c>
      <c r="N577">
        <f t="shared" si="123"/>
        <v>40</v>
      </c>
      <c r="O577">
        <f t="shared" si="120"/>
        <v>40</v>
      </c>
      <c r="Q577" s="39"/>
      <c r="R577" s="39"/>
    </row>
    <row r="578" spans="1:18" ht="16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</row>
    <row r="579" spans="1:18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141">O579</f>
        <v>1280</v>
      </c>
      <c r="J579" s="234">
        <f t="shared" ref="J579" si="142">I579*1.23</f>
        <v>1574.4</v>
      </c>
      <c r="K579">
        <v>32</v>
      </c>
      <c r="L579">
        <v>4</v>
      </c>
      <c r="M579">
        <f t="shared" si="117"/>
        <v>1120</v>
      </c>
      <c r="N579">
        <f t="shared" si="123"/>
        <v>160</v>
      </c>
      <c r="O579">
        <f t="shared" si="120"/>
        <v>1280</v>
      </c>
      <c r="Q579" s="68"/>
      <c r="R579" s="68"/>
    </row>
    <row r="580" spans="1:18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17"/>
        <v>0</v>
      </c>
      <c r="N580">
        <f t="shared" si="123"/>
        <v>0</v>
      </c>
      <c r="O580">
        <f t="shared" si="120"/>
        <v>0</v>
      </c>
      <c r="Q580" s="19"/>
      <c r="R580" s="19"/>
    </row>
    <row r="581" spans="1:18" ht="13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17"/>
        <v>0</v>
      </c>
      <c r="N581">
        <f t="shared" si="123"/>
        <v>0</v>
      </c>
      <c r="O581">
        <f t="shared" si="120"/>
        <v>0</v>
      </c>
      <c r="Q581" s="19"/>
      <c r="R581" s="19"/>
    </row>
    <row r="582" spans="1:18">
      <c r="A582" s="39" t="s">
        <v>1003</v>
      </c>
      <c r="B582" s="148" t="s">
        <v>1008</v>
      </c>
      <c r="C582" s="39"/>
      <c r="D582" s="21" t="s">
        <v>273</v>
      </c>
      <c r="E582" s="21"/>
      <c r="F582" s="39"/>
      <c r="G582" s="39">
        <v>1</v>
      </c>
      <c r="H582" s="148"/>
      <c r="I582" s="233">
        <f t="shared" ref="I582:I591" si="143">O582</f>
        <v>40</v>
      </c>
      <c r="J582" s="234">
        <f t="shared" ref="J582:J591" si="144">I582*1.23</f>
        <v>49.2</v>
      </c>
      <c r="L582">
        <v>1</v>
      </c>
      <c r="M582">
        <f t="shared" ref="M582:M645" si="145">K582*35</f>
        <v>0</v>
      </c>
      <c r="N582">
        <f t="shared" si="123"/>
        <v>40</v>
      </c>
      <c r="O582">
        <f t="shared" si="120"/>
        <v>40</v>
      </c>
      <c r="Q582" s="39"/>
      <c r="R582" s="39"/>
    </row>
    <row r="583" spans="1:18">
      <c r="A583" s="39" t="s">
        <v>1003</v>
      </c>
      <c r="B583" s="148" t="s">
        <v>1009</v>
      </c>
      <c r="C583" s="39"/>
      <c r="D583" s="21" t="s">
        <v>272</v>
      </c>
      <c r="E583" s="21"/>
      <c r="F583" s="39"/>
      <c r="G583" s="39">
        <v>1</v>
      </c>
      <c r="H583" s="148"/>
      <c r="I583" s="233">
        <f t="shared" si="143"/>
        <v>40</v>
      </c>
      <c r="J583" s="234">
        <f t="shared" si="144"/>
        <v>49.2</v>
      </c>
      <c r="L583">
        <v>1</v>
      </c>
      <c r="M583">
        <f t="shared" si="145"/>
        <v>0</v>
      </c>
      <c r="N583">
        <f t="shared" si="123"/>
        <v>40</v>
      </c>
      <c r="O583">
        <f t="shared" si="120"/>
        <v>40</v>
      </c>
      <c r="Q583" s="39"/>
      <c r="R583" s="39"/>
    </row>
    <row r="584" spans="1:18">
      <c r="A584" s="39" t="s">
        <v>1003</v>
      </c>
      <c r="B584" s="148" t="s">
        <v>1009</v>
      </c>
      <c r="C584" s="39"/>
      <c r="D584" s="21" t="s">
        <v>1010</v>
      </c>
      <c r="E584" s="21"/>
      <c r="F584" s="39"/>
      <c r="G584" s="39">
        <v>1</v>
      </c>
      <c r="H584" s="148"/>
      <c r="I584" s="233">
        <f t="shared" si="143"/>
        <v>40</v>
      </c>
      <c r="J584" s="234">
        <f t="shared" si="144"/>
        <v>49.2</v>
      </c>
      <c r="L584">
        <v>1</v>
      </c>
      <c r="M584">
        <f t="shared" si="145"/>
        <v>0</v>
      </c>
      <c r="N584">
        <f t="shared" si="123"/>
        <v>40</v>
      </c>
      <c r="O584">
        <f t="shared" si="120"/>
        <v>40</v>
      </c>
      <c r="Q584" s="39"/>
      <c r="R584" s="39"/>
    </row>
    <row r="585" spans="1:18">
      <c r="A585" s="39" t="s">
        <v>1003</v>
      </c>
      <c r="B585" s="148" t="s">
        <v>1011</v>
      </c>
      <c r="C585" s="39"/>
      <c r="D585" s="21" t="s">
        <v>1012</v>
      </c>
      <c r="E585" s="21"/>
      <c r="F585" s="39"/>
      <c r="G585" s="39">
        <v>1</v>
      </c>
      <c r="H585" s="148"/>
      <c r="I585" s="233">
        <f t="shared" si="143"/>
        <v>40</v>
      </c>
      <c r="J585" s="234">
        <f t="shared" si="144"/>
        <v>49.2</v>
      </c>
      <c r="L585">
        <v>1</v>
      </c>
      <c r="M585">
        <f t="shared" si="145"/>
        <v>0</v>
      </c>
      <c r="N585">
        <f t="shared" si="123"/>
        <v>40</v>
      </c>
      <c r="O585">
        <f t="shared" si="120"/>
        <v>40</v>
      </c>
      <c r="Q585" s="39"/>
      <c r="R585" s="39"/>
    </row>
    <row r="586" spans="1:18">
      <c r="A586" s="39" t="s">
        <v>1003</v>
      </c>
      <c r="B586" s="148" t="s">
        <v>1011</v>
      </c>
      <c r="C586" s="39"/>
      <c r="D586" s="21" t="s">
        <v>1013</v>
      </c>
      <c r="E586" s="21"/>
      <c r="F586" s="39"/>
      <c r="G586" s="39">
        <v>1</v>
      </c>
      <c r="H586" s="148"/>
      <c r="I586" s="233">
        <f t="shared" si="143"/>
        <v>40</v>
      </c>
      <c r="J586" s="234">
        <f t="shared" si="144"/>
        <v>49.2</v>
      </c>
      <c r="L586">
        <v>1</v>
      </c>
      <c r="M586">
        <f t="shared" si="145"/>
        <v>0</v>
      </c>
      <c r="N586">
        <f t="shared" si="123"/>
        <v>40</v>
      </c>
      <c r="O586">
        <f t="shared" ref="O586:O649" si="146">M586+N586</f>
        <v>40</v>
      </c>
      <c r="Q586" s="39"/>
      <c r="R586" s="39"/>
    </row>
    <row r="587" spans="1:18">
      <c r="A587" s="39" t="s">
        <v>1003</v>
      </c>
      <c r="B587" s="148" t="s">
        <v>1014</v>
      </c>
      <c r="C587" s="39"/>
      <c r="D587" s="21" t="s">
        <v>1015</v>
      </c>
      <c r="E587" s="21"/>
      <c r="F587" s="39"/>
      <c r="G587" s="39">
        <v>1</v>
      </c>
      <c r="H587" s="148"/>
      <c r="I587" s="233">
        <f t="shared" si="143"/>
        <v>40</v>
      </c>
      <c r="J587" s="234">
        <f t="shared" si="144"/>
        <v>49.2</v>
      </c>
      <c r="L587">
        <v>1</v>
      </c>
      <c r="M587">
        <f t="shared" si="145"/>
        <v>0</v>
      </c>
      <c r="N587">
        <f t="shared" ref="N587:N650" si="147">L587*G587*40</f>
        <v>40</v>
      </c>
      <c r="O587">
        <f t="shared" si="146"/>
        <v>40</v>
      </c>
      <c r="Q587" s="39"/>
      <c r="R587" s="39"/>
    </row>
    <row r="588" spans="1:18">
      <c r="A588" s="39" t="s">
        <v>1003</v>
      </c>
      <c r="B588" s="148" t="s">
        <v>1016</v>
      </c>
      <c r="C588" s="39"/>
      <c r="D588" s="21" t="s">
        <v>1017</v>
      </c>
      <c r="E588" s="21"/>
      <c r="F588" s="39"/>
      <c r="G588" s="39">
        <v>1</v>
      </c>
      <c r="H588" s="15"/>
      <c r="I588" s="233">
        <f t="shared" si="143"/>
        <v>40</v>
      </c>
      <c r="J588" s="234">
        <f t="shared" si="144"/>
        <v>49.2</v>
      </c>
      <c r="L588">
        <v>1</v>
      </c>
      <c r="M588">
        <f t="shared" si="145"/>
        <v>0</v>
      </c>
      <c r="N588">
        <f t="shared" si="147"/>
        <v>40</v>
      </c>
      <c r="O588">
        <f t="shared" si="146"/>
        <v>40</v>
      </c>
      <c r="Q588" s="39"/>
      <c r="R588" s="39"/>
    </row>
    <row r="589" spans="1:18">
      <c r="A589" s="39" t="s">
        <v>1003</v>
      </c>
      <c r="B589" s="148" t="s">
        <v>1018</v>
      </c>
      <c r="C589" s="39">
        <v>2007</v>
      </c>
      <c r="D589" s="21" t="s">
        <v>1019</v>
      </c>
      <c r="E589" s="21"/>
      <c r="F589" s="39"/>
      <c r="G589" s="40">
        <v>1</v>
      </c>
      <c r="H589" s="148"/>
      <c r="I589" s="233">
        <f t="shared" si="143"/>
        <v>40</v>
      </c>
      <c r="J589" s="234">
        <f t="shared" si="144"/>
        <v>49.2</v>
      </c>
      <c r="L589">
        <v>1</v>
      </c>
      <c r="M589">
        <f t="shared" si="145"/>
        <v>0</v>
      </c>
      <c r="N589">
        <f t="shared" si="147"/>
        <v>40</v>
      </c>
      <c r="O589">
        <f t="shared" si="146"/>
        <v>40</v>
      </c>
      <c r="Q589" s="40"/>
      <c r="R589" s="40"/>
    </row>
    <row r="590" spans="1:18">
      <c r="A590" s="39" t="s">
        <v>1003</v>
      </c>
      <c r="B590" s="148" t="s">
        <v>1020</v>
      </c>
      <c r="C590" s="39"/>
      <c r="D590" s="21" t="s">
        <v>1021</v>
      </c>
      <c r="E590" s="21"/>
      <c r="F590" s="39"/>
      <c r="G590" s="39">
        <v>1</v>
      </c>
      <c r="H590" s="13"/>
      <c r="I590" s="233">
        <f t="shared" si="143"/>
        <v>40</v>
      </c>
      <c r="J590" s="234">
        <f t="shared" si="144"/>
        <v>49.2</v>
      </c>
      <c r="L590">
        <v>1</v>
      </c>
      <c r="M590">
        <f t="shared" si="145"/>
        <v>0</v>
      </c>
      <c r="N590">
        <f t="shared" si="147"/>
        <v>40</v>
      </c>
      <c r="O590">
        <f t="shared" si="146"/>
        <v>40</v>
      </c>
      <c r="Q590" s="39"/>
      <c r="R590" s="39"/>
    </row>
    <row r="591" spans="1:18" s="6" customFormat="1" ht="16" thickBot="1">
      <c r="A591" s="62" t="s">
        <v>1003</v>
      </c>
      <c r="B591" s="63" t="s">
        <v>1022</v>
      </c>
      <c r="C591" s="62"/>
      <c r="D591" s="64" t="s">
        <v>1021</v>
      </c>
      <c r="E591" s="64"/>
      <c r="F591" s="62"/>
      <c r="G591" s="62">
        <v>1</v>
      </c>
      <c r="H591" s="63"/>
      <c r="I591" s="233">
        <f t="shared" si="143"/>
        <v>40</v>
      </c>
      <c r="J591" s="234">
        <f t="shared" si="144"/>
        <v>49.2</v>
      </c>
      <c r="K591"/>
      <c r="L591">
        <v>1</v>
      </c>
      <c r="M591">
        <f t="shared" si="145"/>
        <v>0</v>
      </c>
      <c r="N591">
        <f t="shared" si="147"/>
        <v>40</v>
      </c>
      <c r="O591">
        <f t="shared" si="146"/>
        <v>40</v>
      </c>
      <c r="Q591" s="62"/>
      <c r="R591" s="62"/>
    </row>
    <row r="592" spans="1:18" ht="16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</row>
    <row r="593" spans="1:18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148">O593</f>
        <v>440</v>
      </c>
      <c r="J593" s="234">
        <f t="shared" ref="J593" si="149">I593*1.23</f>
        <v>541.20000000000005</v>
      </c>
      <c r="K593">
        <v>8</v>
      </c>
      <c r="L593">
        <v>4</v>
      </c>
      <c r="M593">
        <f t="shared" si="145"/>
        <v>280</v>
      </c>
      <c r="N593">
        <f t="shared" si="147"/>
        <v>160</v>
      </c>
      <c r="O593">
        <f t="shared" si="146"/>
        <v>440</v>
      </c>
      <c r="Q593" s="68"/>
      <c r="R593" s="68"/>
    </row>
    <row r="594" spans="1:18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145"/>
        <v>0</v>
      </c>
      <c r="N594">
        <f t="shared" si="147"/>
        <v>0</v>
      </c>
      <c r="O594">
        <f t="shared" si="146"/>
        <v>0</v>
      </c>
      <c r="Q594" s="19"/>
      <c r="R594" s="19"/>
    </row>
    <row r="595" spans="1:18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150">O595</f>
        <v>720</v>
      </c>
      <c r="J595" s="234">
        <f t="shared" ref="J595:J596" si="151">I595*1.23</f>
        <v>885.6</v>
      </c>
      <c r="K595">
        <v>16</v>
      </c>
      <c r="L595">
        <v>4</v>
      </c>
      <c r="M595">
        <f t="shared" si="145"/>
        <v>560</v>
      </c>
      <c r="N595">
        <f t="shared" si="147"/>
        <v>160</v>
      </c>
      <c r="O595">
        <f t="shared" si="146"/>
        <v>720</v>
      </c>
      <c r="Q595" s="39"/>
      <c r="R595" s="39"/>
    </row>
    <row r="596" spans="1:18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150"/>
        <v>300</v>
      </c>
      <c r="J596" s="234">
        <f t="shared" si="151"/>
        <v>369</v>
      </c>
      <c r="K596">
        <v>4</v>
      </c>
      <c r="L596">
        <v>4</v>
      </c>
      <c r="M596">
        <f t="shared" si="145"/>
        <v>140</v>
      </c>
      <c r="N596">
        <f t="shared" si="147"/>
        <v>160</v>
      </c>
      <c r="O596">
        <f t="shared" si="146"/>
        <v>300</v>
      </c>
      <c r="Q596" s="39"/>
      <c r="R596" s="39"/>
    </row>
    <row r="597" spans="1:18" ht="13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145"/>
        <v>0</v>
      </c>
      <c r="N597">
        <f t="shared" si="147"/>
        <v>0</v>
      </c>
      <c r="O597">
        <f t="shared" si="146"/>
        <v>0</v>
      </c>
      <c r="Q597" s="39"/>
      <c r="R597" s="39"/>
    </row>
    <row r="598" spans="1:18" ht="25">
      <c r="A598" s="39" t="s">
        <v>1024</v>
      </c>
      <c r="B598" s="21" t="s">
        <v>1034</v>
      </c>
      <c r="C598" s="206"/>
      <c r="D598" s="16" t="s">
        <v>1035</v>
      </c>
      <c r="E598" s="556" t="s">
        <v>1036</v>
      </c>
      <c r="F598" s="206"/>
      <c r="G598" s="206">
        <v>1</v>
      </c>
      <c r="H598" s="15"/>
      <c r="I598" s="16" t="s">
        <v>1037</v>
      </c>
      <c r="J598" s="51" t="s">
        <v>498</v>
      </c>
      <c r="M598">
        <f t="shared" si="145"/>
        <v>0</v>
      </c>
      <c r="N598">
        <f t="shared" si="147"/>
        <v>0</v>
      </c>
      <c r="O598">
        <f t="shared" si="146"/>
        <v>0</v>
      </c>
      <c r="Q598" s="589" t="s">
        <v>529</v>
      </c>
      <c r="R598" s="589" t="s">
        <v>529</v>
      </c>
    </row>
    <row r="599" spans="1:18" ht="25">
      <c r="A599" s="39" t="s">
        <v>1024</v>
      </c>
      <c r="B599" s="21" t="s">
        <v>1034</v>
      </c>
      <c r="C599" s="206"/>
      <c r="D599" s="16" t="s">
        <v>1038</v>
      </c>
      <c r="E599" s="556" t="s">
        <v>1036</v>
      </c>
      <c r="F599" s="206"/>
      <c r="G599" s="206">
        <v>1</v>
      </c>
      <c r="H599" s="15"/>
      <c r="I599" s="16" t="s">
        <v>1037</v>
      </c>
      <c r="J599" s="51" t="s">
        <v>498</v>
      </c>
      <c r="M599">
        <f t="shared" si="145"/>
        <v>0</v>
      </c>
      <c r="N599">
        <f t="shared" si="147"/>
        <v>0</v>
      </c>
      <c r="O599">
        <f t="shared" si="146"/>
        <v>0</v>
      </c>
      <c r="Q599" s="589" t="s">
        <v>529</v>
      </c>
      <c r="R599" s="589" t="s">
        <v>529</v>
      </c>
    </row>
    <row r="600" spans="1:18" ht="25">
      <c r="A600" s="39" t="s">
        <v>1024</v>
      </c>
      <c r="B600" s="21" t="s">
        <v>1034</v>
      </c>
      <c r="C600" s="206"/>
      <c r="D600" s="16" t="s">
        <v>1039</v>
      </c>
      <c r="E600" s="556" t="s">
        <v>1040</v>
      </c>
      <c r="F600" s="206"/>
      <c r="G600" s="206">
        <v>1</v>
      </c>
      <c r="H600" s="15"/>
      <c r="I600" s="16" t="s">
        <v>1037</v>
      </c>
      <c r="J600" s="51" t="s">
        <v>498</v>
      </c>
      <c r="M600">
        <f t="shared" si="145"/>
        <v>0</v>
      </c>
      <c r="N600">
        <f t="shared" si="147"/>
        <v>0</v>
      </c>
      <c r="O600">
        <f t="shared" si="146"/>
        <v>0</v>
      </c>
      <c r="Q600" s="589" t="s">
        <v>529</v>
      </c>
      <c r="R600" s="589" t="s">
        <v>529</v>
      </c>
    </row>
    <row r="601" spans="1:18" ht="25">
      <c r="A601" s="39" t="s">
        <v>1024</v>
      </c>
      <c r="B601" s="21" t="s">
        <v>1034</v>
      </c>
      <c r="C601" s="206"/>
      <c r="D601" s="16" t="s">
        <v>1041</v>
      </c>
      <c r="E601" s="556" t="s">
        <v>1040</v>
      </c>
      <c r="F601" s="206"/>
      <c r="G601" s="206">
        <v>1</v>
      </c>
      <c r="H601" s="15"/>
      <c r="I601" s="16" t="s">
        <v>1037</v>
      </c>
      <c r="J601" s="51" t="s">
        <v>498</v>
      </c>
      <c r="M601">
        <f t="shared" si="145"/>
        <v>0</v>
      </c>
      <c r="N601">
        <f t="shared" si="147"/>
        <v>0</v>
      </c>
      <c r="O601">
        <f t="shared" si="146"/>
        <v>0</v>
      </c>
      <c r="Q601" s="589" t="s">
        <v>529</v>
      </c>
      <c r="R601" s="589" t="s">
        <v>529</v>
      </c>
    </row>
    <row r="602" spans="1:18" ht="25">
      <c r="A602" s="39" t="s">
        <v>1024</v>
      </c>
      <c r="B602" s="21" t="s">
        <v>1034</v>
      </c>
      <c r="C602" s="206"/>
      <c r="D602" s="16" t="s">
        <v>1042</v>
      </c>
      <c r="E602" s="556" t="s">
        <v>1040</v>
      </c>
      <c r="F602" s="206"/>
      <c r="G602" s="206">
        <v>1</v>
      </c>
      <c r="H602" s="15"/>
      <c r="I602" s="16" t="s">
        <v>1037</v>
      </c>
      <c r="J602" s="51" t="s">
        <v>498</v>
      </c>
      <c r="M602">
        <f t="shared" si="145"/>
        <v>0</v>
      </c>
      <c r="N602">
        <f t="shared" si="147"/>
        <v>0</v>
      </c>
      <c r="O602">
        <f t="shared" si="146"/>
        <v>0</v>
      </c>
      <c r="Q602" s="589" t="s">
        <v>529</v>
      </c>
      <c r="R602" s="589" t="s">
        <v>529</v>
      </c>
    </row>
    <row r="603" spans="1:18" ht="25">
      <c r="A603" s="39" t="s">
        <v>1024</v>
      </c>
      <c r="B603" s="21" t="s">
        <v>1034</v>
      </c>
      <c r="C603" s="206"/>
      <c r="D603" s="16" t="s">
        <v>1043</v>
      </c>
      <c r="E603" s="556" t="s">
        <v>1040</v>
      </c>
      <c r="F603" s="206"/>
      <c r="G603" s="206">
        <v>1</v>
      </c>
      <c r="H603" s="15"/>
      <c r="I603" s="16" t="s">
        <v>1037</v>
      </c>
      <c r="J603" s="51" t="s">
        <v>498</v>
      </c>
      <c r="M603">
        <f t="shared" si="145"/>
        <v>0</v>
      </c>
      <c r="N603">
        <f t="shared" si="147"/>
        <v>0</v>
      </c>
      <c r="O603">
        <f t="shared" si="146"/>
        <v>0</v>
      </c>
      <c r="Q603" s="589" t="s">
        <v>529</v>
      </c>
      <c r="R603" s="589" t="s">
        <v>529</v>
      </c>
    </row>
    <row r="604" spans="1:18" ht="25">
      <c r="A604" s="39" t="s">
        <v>1024</v>
      </c>
      <c r="B604" s="21" t="s">
        <v>1034</v>
      </c>
      <c r="C604" s="206"/>
      <c r="D604" s="16" t="s">
        <v>1044</v>
      </c>
      <c r="E604" s="556" t="s">
        <v>1040</v>
      </c>
      <c r="F604" s="206"/>
      <c r="G604" s="206">
        <v>1</v>
      </c>
      <c r="H604" s="15"/>
      <c r="I604" s="16" t="s">
        <v>1037</v>
      </c>
      <c r="J604" s="51" t="s">
        <v>498</v>
      </c>
      <c r="M604">
        <f t="shared" si="145"/>
        <v>0</v>
      </c>
      <c r="N604">
        <f t="shared" si="147"/>
        <v>0</v>
      </c>
      <c r="O604">
        <f t="shared" si="146"/>
        <v>0</v>
      </c>
      <c r="Q604" s="589" t="s">
        <v>529</v>
      </c>
      <c r="R604" s="589" t="s">
        <v>529</v>
      </c>
    </row>
    <row r="605" spans="1:18" ht="25">
      <c r="A605" s="39" t="s">
        <v>1024</v>
      </c>
      <c r="B605" s="21" t="s">
        <v>1034</v>
      </c>
      <c r="C605" s="206"/>
      <c r="D605" s="16" t="s">
        <v>1045</v>
      </c>
      <c r="E605" s="556" t="s">
        <v>1040</v>
      </c>
      <c r="F605" s="206"/>
      <c r="G605" s="206">
        <v>2</v>
      </c>
      <c r="H605" s="15"/>
      <c r="I605" s="16" t="s">
        <v>1037</v>
      </c>
      <c r="J605" s="51" t="s">
        <v>498</v>
      </c>
      <c r="M605">
        <f t="shared" si="145"/>
        <v>0</v>
      </c>
      <c r="N605">
        <f t="shared" si="147"/>
        <v>0</v>
      </c>
      <c r="O605">
        <f t="shared" si="146"/>
        <v>0</v>
      </c>
      <c r="Q605" s="589" t="s">
        <v>529</v>
      </c>
      <c r="R605" s="589" t="s">
        <v>529</v>
      </c>
    </row>
    <row r="606" spans="1:18" s="6" customFormat="1" ht="26.5" thickBot="1">
      <c r="A606" s="206" t="s">
        <v>1024</v>
      </c>
      <c r="B606" s="15" t="s">
        <v>1046</v>
      </c>
      <c r="C606" s="206"/>
      <c r="D606" s="16" t="s">
        <v>1047</v>
      </c>
      <c r="E606" s="556" t="s">
        <v>1040</v>
      </c>
      <c r="F606" s="206"/>
      <c r="G606" s="206">
        <v>1</v>
      </c>
      <c r="H606" s="15"/>
      <c r="I606" s="16" t="s">
        <v>1037</v>
      </c>
      <c r="J606" s="51" t="s">
        <v>498</v>
      </c>
      <c r="M606">
        <f t="shared" si="145"/>
        <v>0</v>
      </c>
      <c r="N606">
        <f t="shared" si="147"/>
        <v>0</v>
      </c>
      <c r="O606">
        <f t="shared" si="146"/>
        <v>0</v>
      </c>
      <c r="Q606" s="589" t="s">
        <v>529</v>
      </c>
      <c r="R606" s="589" t="s">
        <v>529</v>
      </c>
    </row>
    <row r="607" spans="1:18" ht="16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</row>
    <row r="608" spans="1:18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152">O608</f>
        <v>1280</v>
      </c>
      <c r="J608" s="234">
        <f t="shared" ref="J608" si="153">I608*1.23</f>
        <v>1574.4</v>
      </c>
      <c r="K608">
        <v>32</v>
      </c>
      <c r="L608">
        <v>4</v>
      </c>
      <c r="M608">
        <f t="shared" si="145"/>
        <v>1120</v>
      </c>
      <c r="N608">
        <f t="shared" si="147"/>
        <v>160</v>
      </c>
      <c r="O608">
        <f t="shared" si="146"/>
        <v>1280</v>
      </c>
      <c r="Q608" s="68"/>
      <c r="R608" s="68"/>
    </row>
    <row r="609" spans="1:18" ht="2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145"/>
        <v>0</v>
      </c>
      <c r="N609">
        <f t="shared" si="147"/>
        <v>0</v>
      </c>
      <c r="O609">
        <f t="shared" si="146"/>
        <v>0</v>
      </c>
      <c r="Q609" s="19"/>
      <c r="R609" s="19"/>
    </row>
    <row r="610" spans="1:18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154">O610</f>
        <v>1280</v>
      </c>
      <c r="J610" s="234">
        <f t="shared" ref="J610" si="155">I610*1.23</f>
        <v>1574.4</v>
      </c>
      <c r="K610">
        <v>32</v>
      </c>
      <c r="L610">
        <v>4</v>
      </c>
      <c r="M610">
        <f t="shared" si="145"/>
        <v>1120</v>
      </c>
      <c r="N610">
        <f t="shared" si="147"/>
        <v>160</v>
      </c>
      <c r="O610">
        <f t="shared" si="146"/>
        <v>1280</v>
      </c>
      <c r="Q610" s="206"/>
      <c r="R610" s="206"/>
    </row>
    <row r="611" spans="1:18" ht="2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145"/>
        <v>0</v>
      </c>
      <c r="N611">
        <f t="shared" si="147"/>
        <v>0</v>
      </c>
      <c r="O611">
        <f t="shared" si="146"/>
        <v>0</v>
      </c>
      <c r="Q611" s="19"/>
      <c r="R611" s="19"/>
    </row>
    <row r="612" spans="1:18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156">O612</f>
        <v>720</v>
      </c>
      <c r="J612" s="234">
        <f t="shared" ref="J612" si="157">I612*1.23</f>
        <v>885.6</v>
      </c>
      <c r="K612">
        <v>16</v>
      </c>
      <c r="L612">
        <v>4</v>
      </c>
      <c r="M612">
        <f t="shared" si="145"/>
        <v>560</v>
      </c>
      <c r="N612">
        <f t="shared" si="147"/>
        <v>160</v>
      </c>
      <c r="O612">
        <f t="shared" si="146"/>
        <v>720</v>
      </c>
      <c r="Q612" s="206"/>
      <c r="R612" s="206"/>
    </row>
    <row r="613" spans="1:18" ht="2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145"/>
        <v>0</v>
      </c>
      <c r="N613">
        <f t="shared" si="147"/>
        <v>0</v>
      </c>
      <c r="O613">
        <f t="shared" si="146"/>
        <v>0</v>
      </c>
      <c r="Q613" s="10"/>
      <c r="R613" s="10"/>
    </row>
    <row r="614" spans="1:18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158">O614</f>
        <v>1840</v>
      </c>
      <c r="J614" s="234">
        <f t="shared" ref="J614" si="159">I614*1.23</f>
        <v>2263.1999999999998</v>
      </c>
      <c r="K614">
        <v>48</v>
      </c>
      <c r="L614">
        <v>4</v>
      </c>
      <c r="M614">
        <f t="shared" si="145"/>
        <v>1680</v>
      </c>
      <c r="N614">
        <f t="shared" si="147"/>
        <v>160</v>
      </c>
      <c r="O614">
        <f t="shared" si="146"/>
        <v>1840</v>
      </c>
      <c r="Q614" s="206"/>
      <c r="R614" s="206"/>
    </row>
    <row r="615" spans="1:18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145"/>
        <v>0</v>
      </c>
      <c r="N615">
        <f t="shared" si="147"/>
        <v>0</v>
      </c>
      <c r="O615">
        <f t="shared" si="146"/>
        <v>0</v>
      </c>
      <c r="Q615" s="10"/>
      <c r="R615" s="10"/>
    </row>
    <row r="616" spans="1:18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145"/>
        <v>0</v>
      </c>
      <c r="N616">
        <f t="shared" si="147"/>
        <v>0</v>
      </c>
      <c r="O616">
        <f t="shared" si="146"/>
        <v>0</v>
      </c>
      <c r="Q616" s="19"/>
      <c r="R616" s="19"/>
    </row>
    <row r="617" spans="1:18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160">O617</f>
        <v>720</v>
      </c>
      <c r="J617" s="234">
        <f t="shared" ref="J617" si="161">I617*1.23</f>
        <v>885.6</v>
      </c>
      <c r="K617">
        <v>16</v>
      </c>
      <c r="L617">
        <v>4</v>
      </c>
      <c r="M617">
        <f t="shared" si="145"/>
        <v>560</v>
      </c>
      <c r="N617">
        <f t="shared" si="147"/>
        <v>160</v>
      </c>
      <c r="O617">
        <f t="shared" si="146"/>
        <v>720</v>
      </c>
      <c r="Q617" s="206"/>
      <c r="R617" s="206"/>
    </row>
    <row r="618" spans="1:18" ht="2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145"/>
        <v>0</v>
      </c>
      <c r="N618">
        <f t="shared" si="147"/>
        <v>0</v>
      </c>
      <c r="O618">
        <f t="shared" si="146"/>
        <v>0</v>
      </c>
      <c r="Q618" s="10"/>
      <c r="R618" s="10"/>
    </row>
    <row r="619" spans="1:18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162">O619</f>
        <v>720</v>
      </c>
      <c r="J619" s="234">
        <f t="shared" ref="J619" si="163">I619*1.23</f>
        <v>885.6</v>
      </c>
      <c r="K619">
        <v>16</v>
      </c>
      <c r="L619">
        <v>4</v>
      </c>
      <c r="M619">
        <f t="shared" si="145"/>
        <v>560</v>
      </c>
      <c r="N619">
        <f t="shared" si="147"/>
        <v>160</v>
      </c>
      <c r="O619">
        <f t="shared" si="146"/>
        <v>720</v>
      </c>
      <c r="Q619" s="206"/>
      <c r="R619" s="206"/>
    </row>
    <row r="620" spans="1:18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145"/>
        <v>0</v>
      </c>
      <c r="N620">
        <f t="shared" si="147"/>
        <v>0</v>
      </c>
      <c r="O620">
        <f t="shared" si="146"/>
        <v>0</v>
      </c>
      <c r="Q620" s="19"/>
      <c r="R620" s="19"/>
    </row>
    <row r="621" spans="1:18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164">O621</f>
        <v>1000</v>
      </c>
      <c r="J621" s="234">
        <f t="shared" ref="J621" si="165">I621*1.23</f>
        <v>1230</v>
      </c>
      <c r="K621">
        <v>24</v>
      </c>
      <c r="L621">
        <v>4</v>
      </c>
      <c r="M621">
        <f t="shared" si="145"/>
        <v>840</v>
      </c>
      <c r="N621">
        <f t="shared" si="147"/>
        <v>160</v>
      </c>
      <c r="O621">
        <f t="shared" si="146"/>
        <v>1000</v>
      </c>
      <c r="Q621" s="206"/>
      <c r="R621" s="206"/>
    </row>
    <row r="622" spans="1:18" ht="2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145"/>
        <v>0</v>
      </c>
      <c r="N622">
        <f t="shared" si="147"/>
        <v>0</v>
      </c>
      <c r="O622">
        <f t="shared" si="146"/>
        <v>0</v>
      </c>
      <c r="Q622" s="19"/>
      <c r="R622" s="19"/>
    </row>
    <row r="623" spans="1:18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166">O623</f>
        <v>720</v>
      </c>
      <c r="J623" s="234">
        <f t="shared" ref="J623" si="167">I623*1.23</f>
        <v>885.6</v>
      </c>
      <c r="K623">
        <v>16</v>
      </c>
      <c r="L623">
        <v>4</v>
      </c>
      <c r="M623">
        <f t="shared" si="145"/>
        <v>560</v>
      </c>
      <c r="N623">
        <f t="shared" si="147"/>
        <v>160</v>
      </c>
      <c r="O623">
        <f t="shared" si="146"/>
        <v>720</v>
      </c>
      <c r="Q623" s="206"/>
      <c r="R623" s="206"/>
    </row>
    <row r="624" spans="1:18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145"/>
        <v>0</v>
      </c>
      <c r="N624">
        <f t="shared" si="147"/>
        <v>0</v>
      </c>
      <c r="O624">
        <f t="shared" si="146"/>
        <v>0</v>
      </c>
      <c r="Q624" s="10"/>
      <c r="R624" s="10"/>
    </row>
    <row r="625" spans="1:18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168">O625</f>
        <v>1840</v>
      </c>
      <c r="J625" s="234">
        <f t="shared" ref="J625" si="169">I625*1.23</f>
        <v>2263.1999999999998</v>
      </c>
      <c r="K625">
        <v>48</v>
      </c>
      <c r="L625">
        <v>4</v>
      </c>
      <c r="M625">
        <f t="shared" si="145"/>
        <v>1680</v>
      </c>
      <c r="N625">
        <f t="shared" si="147"/>
        <v>160</v>
      </c>
      <c r="O625">
        <f t="shared" si="146"/>
        <v>1840</v>
      </c>
      <c r="Q625" s="206"/>
      <c r="R625" s="206"/>
    </row>
    <row r="626" spans="1:18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145"/>
        <v>0</v>
      </c>
      <c r="N626">
        <f t="shared" si="147"/>
        <v>0</v>
      </c>
      <c r="O626">
        <f t="shared" si="146"/>
        <v>0</v>
      </c>
      <c r="Q626" s="19"/>
      <c r="R626" s="19"/>
    </row>
    <row r="627" spans="1:18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170">O627</f>
        <v>1840</v>
      </c>
      <c r="J627" s="234">
        <f t="shared" ref="J627" si="171">I627*1.23</f>
        <v>2263.1999999999998</v>
      </c>
      <c r="K627">
        <v>48</v>
      </c>
      <c r="L627">
        <v>4</v>
      </c>
      <c r="M627">
        <f t="shared" si="145"/>
        <v>1680</v>
      </c>
      <c r="N627">
        <f t="shared" si="147"/>
        <v>160</v>
      </c>
      <c r="O627">
        <f t="shared" si="146"/>
        <v>1840</v>
      </c>
      <c r="Q627" s="206"/>
      <c r="R627" s="206"/>
    </row>
    <row r="628" spans="1:18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145"/>
        <v>0</v>
      </c>
      <c r="N628">
        <f t="shared" si="147"/>
        <v>0</v>
      </c>
      <c r="O628">
        <f t="shared" si="146"/>
        <v>0</v>
      </c>
      <c r="Q628" s="19"/>
      <c r="R628" s="19"/>
    </row>
    <row r="629" spans="1:18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172">O629</f>
        <v>1840</v>
      </c>
      <c r="J629" s="234">
        <f t="shared" ref="J629" si="173">I629*1.23</f>
        <v>2263.1999999999998</v>
      </c>
      <c r="K629">
        <v>48</v>
      </c>
      <c r="L629">
        <v>4</v>
      </c>
      <c r="M629">
        <f t="shared" si="145"/>
        <v>1680</v>
      </c>
      <c r="N629">
        <f t="shared" si="147"/>
        <v>160</v>
      </c>
      <c r="O629">
        <f t="shared" si="146"/>
        <v>1840</v>
      </c>
      <c r="Q629" s="206"/>
      <c r="R629" s="206"/>
    </row>
    <row r="630" spans="1:18" ht="37.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145"/>
        <v>0</v>
      </c>
      <c r="N630">
        <f t="shared" si="147"/>
        <v>0</v>
      </c>
      <c r="O630">
        <f t="shared" si="146"/>
        <v>0</v>
      </c>
      <c r="Q630" s="10"/>
      <c r="R630" s="10"/>
    </row>
    <row r="631" spans="1:18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174">O631</f>
        <v>720</v>
      </c>
      <c r="J631" s="234">
        <f t="shared" ref="J631" si="175">I631*1.23</f>
        <v>885.6</v>
      </c>
      <c r="K631">
        <v>16</v>
      </c>
      <c r="L631">
        <v>4</v>
      </c>
      <c r="M631">
        <f t="shared" si="145"/>
        <v>560</v>
      </c>
      <c r="N631">
        <f t="shared" si="147"/>
        <v>160</v>
      </c>
      <c r="O631">
        <f t="shared" si="146"/>
        <v>720</v>
      </c>
      <c r="Q631" s="206"/>
      <c r="R631" s="206"/>
    </row>
    <row r="632" spans="1:18" ht="37.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145"/>
        <v>0</v>
      </c>
      <c r="N632">
        <f t="shared" si="147"/>
        <v>0</v>
      </c>
      <c r="O632">
        <f t="shared" si="146"/>
        <v>0</v>
      </c>
      <c r="Q632" s="19"/>
      <c r="R632" s="19"/>
    </row>
    <row r="633" spans="1:18">
      <c r="A633" s="206" t="s">
        <v>1049</v>
      </c>
      <c r="B633" s="15" t="s">
        <v>1090</v>
      </c>
      <c r="C633" s="206"/>
      <c r="D633" s="16" t="s">
        <v>1051</v>
      </c>
      <c r="E633" s="16"/>
      <c r="F633" s="206"/>
      <c r="G633" s="206">
        <v>1</v>
      </c>
      <c r="H633" s="15" t="s">
        <v>1051</v>
      </c>
      <c r="I633" s="233">
        <f t="shared" ref="I633" si="176">O633</f>
        <v>440</v>
      </c>
      <c r="J633" s="234">
        <f t="shared" ref="J633" si="177">I633*1.23</f>
        <v>541.20000000000005</v>
      </c>
      <c r="K633">
        <v>8</v>
      </c>
      <c r="L633">
        <v>4</v>
      </c>
      <c r="M633">
        <f t="shared" si="145"/>
        <v>280</v>
      </c>
      <c r="N633">
        <f t="shared" si="147"/>
        <v>160</v>
      </c>
      <c r="O633">
        <f t="shared" si="146"/>
        <v>440</v>
      </c>
      <c r="Q633" s="206"/>
      <c r="R633" s="206"/>
    </row>
    <row r="634" spans="1:18">
      <c r="A634" s="19"/>
      <c r="B634" s="13" t="s">
        <v>1091</v>
      </c>
      <c r="C634" s="19"/>
      <c r="D634" s="12"/>
      <c r="E634" s="12"/>
      <c r="F634" s="19"/>
      <c r="G634" s="19"/>
      <c r="H634" s="13"/>
      <c r="I634" s="13"/>
      <c r="J634" s="14"/>
      <c r="M634">
        <f t="shared" si="145"/>
        <v>0</v>
      </c>
      <c r="N634">
        <f t="shared" si="147"/>
        <v>0</v>
      </c>
      <c r="O634">
        <f t="shared" si="146"/>
        <v>0</v>
      </c>
      <c r="Q634" s="19"/>
      <c r="R634" s="19"/>
    </row>
    <row r="635" spans="1:18">
      <c r="A635" s="206" t="s">
        <v>1049</v>
      </c>
      <c r="B635" s="15" t="s">
        <v>1092</v>
      </c>
      <c r="C635" s="206"/>
      <c r="D635" s="16" t="s">
        <v>126</v>
      </c>
      <c r="E635" s="16"/>
      <c r="F635" s="206"/>
      <c r="G635" s="206">
        <v>1</v>
      </c>
      <c r="H635" s="15"/>
      <c r="I635" s="233">
        <f t="shared" ref="I635" si="178">O635</f>
        <v>160</v>
      </c>
      <c r="J635" s="234">
        <f t="shared" ref="J635" si="179">I635*1.23</f>
        <v>196.8</v>
      </c>
      <c r="L635">
        <v>4</v>
      </c>
      <c r="M635">
        <f t="shared" si="145"/>
        <v>0</v>
      </c>
      <c r="N635">
        <f t="shared" si="147"/>
        <v>160</v>
      </c>
      <c r="O635">
        <f t="shared" si="146"/>
        <v>160</v>
      </c>
      <c r="Q635" s="206"/>
      <c r="R635" s="206"/>
    </row>
    <row r="636" spans="1:18">
      <c r="A636" s="19"/>
      <c r="B636" s="13" t="s">
        <v>1093</v>
      </c>
      <c r="C636" s="19"/>
      <c r="D636" s="12"/>
      <c r="E636" s="12"/>
      <c r="F636" s="19"/>
      <c r="G636" s="19"/>
      <c r="H636" s="13"/>
      <c r="I636" s="13"/>
      <c r="J636" s="14"/>
      <c r="M636">
        <f t="shared" si="145"/>
        <v>0</v>
      </c>
      <c r="N636">
        <f t="shared" si="147"/>
        <v>0</v>
      </c>
      <c r="O636">
        <f t="shared" si="146"/>
        <v>0</v>
      </c>
      <c r="Q636" s="19"/>
      <c r="R636" s="19"/>
    </row>
    <row r="637" spans="1:18">
      <c r="A637" s="206" t="s">
        <v>1049</v>
      </c>
      <c r="B637" s="15" t="s">
        <v>1094</v>
      </c>
      <c r="C637" s="206"/>
      <c r="D637" s="16" t="s">
        <v>126</v>
      </c>
      <c r="E637" s="16"/>
      <c r="F637" s="206"/>
      <c r="G637" s="206">
        <v>1</v>
      </c>
      <c r="H637" s="15"/>
      <c r="I637" s="233">
        <f t="shared" ref="I637" si="180">O637</f>
        <v>160</v>
      </c>
      <c r="J637" s="234">
        <f t="shared" ref="J637" si="181">I637*1.23</f>
        <v>196.8</v>
      </c>
      <c r="L637">
        <v>4</v>
      </c>
      <c r="M637">
        <f t="shared" si="145"/>
        <v>0</v>
      </c>
      <c r="N637">
        <f t="shared" si="147"/>
        <v>160</v>
      </c>
      <c r="O637">
        <f t="shared" si="146"/>
        <v>160</v>
      </c>
      <c r="Q637" s="206"/>
      <c r="R637" s="206"/>
    </row>
    <row r="638" spans="1:18">
      <c r="A638" s="19"/>
      <c r="B638" s="13" t="s">
        <v>1095</v>
      </c>
      <c r="C638" s="19"/>
      <c r="D638" s="12"/>
      <c r="E638" s="12"/>
      <c r="F638" s="19"/>
      <c r="G638" s="19"/>
      <c r="H638" s="13"/>
      <c r="I638" s="13"/>
      <c r="J638" s="14"/>
      <c r="M638">
        <f t="shared" si="145"/>
        <v>0</v>
      </c>
      <c r="N638">
        <f t="shared" si="147"/>
        <v>0</v>
      </c>
      <c r="O638">
        <f t="shared" si="146"/>
        <v>0</v>
      </c>
      <c r="Q638" s="19"/>
      <c r="R638" s="19"/>
    </row>
    <row r="639" spans="1:18">
      <c r="A639" s="206" t="s">
        <v>1049</v>
      </c>
      <c r="B639" s="15" t="s">
        <v>1092</v>
      </c>
      <c r="C639" s="206">
        <v>2011</v>
      </c>
      <c r="D639" s="16" t="s">
        <v>126</v>
      </c>
      <c r="E639" s="16"/>
      <c r="F639" s="206"/>
      <c r="G639" s="206">
        <v>1</v>
      </c>
      <c r="H639" s="15"/>
      <c r="I639" s="233">
        <f t="shared" ref="I639" si="182">O639</f>
        <v>160</v>
      </c>
      <c r="J639" s="234">
        <f t="shared" ref="J639" si="183">I639*1.23</f>
        <v>196.8</v>
      </c>
      <c r="L639">
        <v>4</v>
      </c>
      <c r="M639">
        <f t="shared" si="145"/>
        <v>0</v>
      </c>
      <c r="N639">
        <f t="shared" si="147"/>
        <v>160</v>
      </c>
      <c r="O639">
        <f t="shared" si="146"/>
        <v>160</v>
      </c>
      <c r="Q639" s="206"/>
      <c r="R639" s="206"/>
    </row>
    <row r="640" spans="1:18">
      <c r="A640" s="19"/>
      <c r="B640" s="13" t="s">
        <v>1096</v>
      </c>
      <c r="C640" s="19"/>
      <c r="D640" s="12"/>
      <c r="E640" s="12"/>
      <c r="F640" s="19"/>
      <c r="G640" s="19"/>
      <c r="H640" s="13"/>
      <c r="I640" s="13"/>
      <c r="J640" s="14"/>
      <c r="M640">
        <f t="shared" si="145"/>
        <v>0</v>
      </c>
      <c r="N640">
        <f t="shared" si="147"/>
        <v>0</v>
      </c>
      <c r="O640">
        <f t="shared" si="146"/>
        <v>0</v>
      </c>
      <c r="Q640" s="19"/>
      <c r="R640" s="19"/>
    </row>
    <row r="641" spans="1:18" ht="13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145"/>
        <v>0</v>
      </c>
      <c r="N641">
        <f t="shared" si="147"/>
        <v>0</v>
      </c>
      <c r="O641">
        <f t="shared" si="146"/>
        <v>0</v>
      </c>
      <c r="Q641" s="19"/>
      <c r="R641" s="19"/>
    </row>
    <row r="642" spans="1:18">
      <c r="A642" s="206" t="s">
        <v>1049</v>
      </c>
      <c r="B642" s="15" t="s">
        <v>1097</v>
      </c>
      <c r="C642" s="206"/>
      <c r="D642" s="16" t="s">
        <v>126</v>
      </c>
      <c r="E642" s="16"/>
      <c r="F642" s="206"/>
      <c r="G642" s="206">
        <v>1</v>
      </c>
      <c r="H642" s="15"/>
      <c r="I642" s="233">
        <f t="shared" ref="I642" si="184">O642</f>
        <v>40</v>
      </c>
      <c r="J642" s="234">
        <f t="shared" ref="J642:J668" si="185">I642*1.23</f>
        <v>49.2</v>
      </c>
      <c r="L642">
        <v>1</v>
      </c>
      <c r="M642">
        <f t="shared" si="145"/>
        <v>0</v>
      </c>
      <c r="N642">
        <f t="shared" si="147"/>
        <v>40</v>
      </c>
      <c r="O642">
        <f t="shared" si="146"/>
        <v>40</v>
      </c>
      <c r="Q642" s="206"/>
      <c r="R642" s="206"/>
    </row>
    <row r="643" spans="1:18">
      <c r="A643" s="10"/>
      <c r="B643" s="229" t="s">
        <v>1098</v>
      </c>
      <c r="C643" s="10"/>
      <c r="D643" s="11"/>
      <c r="E643" s="11"/>
      <c r="F643" s="10"/>
      <c r="G643" s="10"/>
      <c r="H643" s="229"/>
      <c r="I643" s="229"/>
      <c r="J643" s="230"/>
      <c r="M643">
        <f t="shared" si="145"/>
        <v>0</v>
      </c>
      <c r="N643">
        <f t="shared" si="147"/>
        <v>0</v>
      </c>
      <c r="O643">
        <f t="shared" si="146"/>
        <v>0</v>
      </c>
      <c r="Q643" s="10"/>
      <c r="R643" s="10"/>
    </row>
    <row r="644" spans="1:18">
      <c r="A644" s="206" t="s">
        <v>1049</v>
      </c>
      <c r="B644" s="15" t="s">
        <v>1097</v>
      </c>
      <c r="C644" s="206"/>
      <c r="D644" s="16" t="s">
        <v>126</v>
      </c>
      <c r="E644" s="16"/>
      <c r="F644" s="206"/>
      <c r="G644" s="206">
        <v>1</v>
      </c>
      <c r="H644" s="15"/>
      <c r="I644" s="233">
        <f t="shared" ref="I644" si="186">O644</f>
        <v>40</v>
      </c>
      <c r="J644" s="234">
        <f t="shared" si="185"/>
        <v>49.2</v>
      </c>
      <c r="L644">
        <v>1</v>
      </c>
      <c r="M644">
        <f t="shared" si="145"/>
        <v>0</v>
      </c>
      <c r="N644">
        <f t="shared" si="147"/>
        <v>40</v>
      </c>
      <c r="O644">
        <f t="shared" si="146"/>
        <v>40</v>
      </c>
      <c r="Q644" s="206"/>
      <c r="R644" s="206"/>
    </row>
    <row r="645" spans="1:18">
      <c r="A645" s="19"/>
      <c r="B645" s="13" t="s">
        <v>1099</v>
      </c>
      <c r="C645" s="19"/>
      <c r="D645" s="12"/>
      <c r="E645" s="12"/>
      <c r="F645" s="19"/>
      <c r="G645" s="19"/>
      <c r="H645" s="13"/>
      <c r="I645" s="13"/>
      <c r="J645" s="14"/>
      <c r="M645">
        <f t="shared" si="145"/>
        <v>0</v>
      </c>
      <c r="N645">
        <f t="shared" si="147"/>
        <v>0</v>
      </c>
      <c r="O645">
        <f t="shared" si="146"/>
        <v>0</v>
      </c>
      <c r="Q645" s="19"/>
      <c r="R645" s="19"/>
    </row>
    <row r="646" spans="1:18">
      <c r="A646" s="206" t="s">
        <v>1049</v>
      </c>
      <c r="B646" s="15" t="s">
        <v>1100</v>
      </c>
      <c r="C646" s="206"/>
      <c r="D646" s="555" t="s">
        <v>1101</v>
      </c>
      <c r="E646" s="16"/>
      <c r="F646" s="206"/>
      <c r="G646" s="206">
        <v>1</v>
      </c>
      <c r="H646" s="15"/>
      <c r="I646" s="233">
        <f t="shared" ref="I646" si="187">O646</f>
        <v>40</v>
      </c>
      <c r="J646" s="234">
        <f t="shared" si="185"/>
        <v>49.2</v>
      </c>
      <c r="L646">
        <v>1</v>
      </c>
      <c r="M646">
        <f t="shared" ref="M646:M709" si="188">K646*35</f>
        <v>0</v>
      </c>
      <c r="N646">
        <f t="shared" si="147"/>
        <v>40</v>
      </c>
      <c r="O646">
        <f t="shared" si="146"/>
        <v>40</v>
      </c>
      <c r="Q646" s="206"/>
      <c r="R646" s="206"/>
    </row>
    <row r="647" spans="1:18">
      <c r="A647" s="10"/>
      <c r="B647" s="229" t="s">
        <v>1102</v>
      </c>
      <c r="C647" s="10"/>
      <c r="D647" s="11"/>
      <c r="E647" s="11"/>
      <c r="F647" s="10"/>
      <c r="G647" s="10"/>
      <c r="H647" s="229"/>
      <c r="I647" s="229"/>
      <c r="J647" s="230"/>
      <c r="M647">
        <f t="shared" si="188"/>
        <v>0</v>
      </c>
      <c r="N647">
        <f t="shared" si="147"/>
        <v>0</v>
      </c>
      <c r="O647">
        <f t="shared" si="146"/>
        <v>0</v>
      </c>
      <c r="Q647" s="10"/>
      <c r="R647" s="10"/>
    </row>
    <row r="648" spans="1:18">
      <c r="A648" s="206" t="s">
        <v>1049</v>
      </c>
      <c r="B648" s="15" t="s">
        <v>1100</v>
      </c>
      <c r="C648" s="206"/>
      <c r="D648" s="555" t="s">
        <v>1103</v>
      </c>
      <c r="E648" s="16"/>
      <c r="F648" s="206"/>
      <c r="G648" s="206">
        <v>1</v>
      </c>
      <c r="H648" s="15"/>
      <c r="I648" s="233">
        <f t="shared" ref="I648" si="189">O648</f>
        <v>40</v>
      </c>
      <c r="J648" s="234">
        <f t="shared" si="185"/>
        <v>49.2</v>
      </c>
      <c r="L648">
        <v>1</v>
      </c>
      <c r="M648">
        <f t="shared" si="188"/>
        <v>0</v>
      </c>
      <c r="N648">
        <f t="shared" si="147"/>
        <v>40</v>
      </c>
      <c r="O648">
        <f t="shared" si="146"/>
        <v>40</v>
      </c>
      <c r="Q648" s="206"/>
      <c r="R648" s="206"/>
    </row>
    <row r="649" spans="1:18">
      <c r="A649" s="19"/>
      <c r="B649" s="13" t="s">
        <v>1104</v>
      </c>
      <c r="C649" s="19"/>
      <c r="D649" s="12"/>
      <c r="E649" s="12"/>
      <c r="F649" s="19"/>
      <c r="G649" s="19"/>
      <c r="H649" s="13"/>
      <c r="I649" s="13"/>
      <c r="J649" s="14"/>
      <c r="M649">
        <f t="shared" si="188"/>
        <v>0</v>
      </c>
      <c r="N649">
        <f t="shared" si="147"/>
        <v>0</v>
      </c>
      <c r="O649">
        <f t="shared" si="146"/>
        <v>0</v>
      </c>
      <c r="Q649" s="19"/>
      <c r="R649" s="19"/>
    </row>
    <row r="650" spans="1:18">
      <c r="A650" s="206" t="s">
        <v>1049</v>
      </c>
      <c r="B650" s="15" t="s">
        <v>1100</v>
      </c>
      <c r="C650" s="206"/>
      <c r="D650" s="16" t="s">
        <v>1105</v>
      </c>
      <c r="E650" s="16"/>
      <c r="F650" s="206"/>
      <c r="G650" s="206">
        <v>1</v>
      </c>
      <c r="H650" s="15"/>
      <c r="I650" s="233">
        <f t="shared" ref="I650" si="190">O650</f>
        <v>40</v>
      </c>
      <c r="J650" s="234">
        <f t="shared" si="185"/>
        <v>49.2</v>
      </c>
      <c r="L650">
        <v>1</v>
      </c>
      <c r="M650">
        <f t="shared" si="188"/>
        <v>0</v>
      </c>
      <c r="N650">
        <f t="shared" si="147"/>
        <v>40</v>
      </c>
      <c r="O650">
        <f t="shared" ref="O650:O713" si="191">M650+N650</f>
        <v>40</v>
      </c>
      <c r="Q650" s="206"/>
      <c r="R650" s="206"/>
    </row>
    <row r="651" spans="1:18">
      <c r="A651" s="19"/>
      <c r="B651" s="13" t="s">
        <v>1106</v>
      </c>
      <c r="C651" s="19"/>
      <c r="D651" s="12"/>
      <c r="E651" s="12"/>
      <c r="F651" s="19"/>
      <c r="G651" s="19"/>
      <c r="H651" s="13"/>
      <c r="I651" s="13"/>
      <c r="J651" s="14"/>
      <c r="M651">
        <f t="shared" si="188"/>
        <v>0</v>
      </c>
      <c r="N651">
        <f t="shared" ref="N651:N714" si="192">L651*G651*40</f>
        <v>0</v>
      </c>
      <c r="O651">
        <f t="shared" si="191"/>
        <v>0</v>
      </c>
      <c r="Q651" s="19"/>
      <c r="R651" s="19"/>
    </row>
    <row r="652" spans="1:18">
      <c r="A652" s="206" t="s">
        <v>1049</v>
      </c>
      <c r="B652" s="15" t="s">
        <v>1100</v>
      </c>
      <c r="C652" s="206"/>
      <c r="D652" s="16" t="s">
        <v>1107</v>
      </c>
      <c r="E652" s="16"/>
      <c r="F652" s="206"/>
      <c r="G652" s="206">
        <v>1</v>
      </c>
      <c r="H652" s="15"/>
      <c r="I652" s="233">
        <f t="shared" ref="I652" si="193">O652</f>
        <v>40</v>
      </c>
      <c r="J652" s="234">
        <f t="shared" si="185"/>
        <v>49.2</v>
      </c>
      <c r="L652">
        <v>1</v>
      </c>
      <c r="M652">
        <f t="shared" si="188"/>
        <v>0</v>
      </c>
      <c r="N652">
        <f t="shared" si="192"/>
        <v>40</v>
      </c>
      <c r="O652">
        <f t="shared" si="191"/>
        <v>40</v>
      </c>
      <c r="Q652" s="206"/>
      <c r="R652" s="206"/>
    </row>
    <row r="653" spans="1:18">
      <c r="A653" s="10"/>
      <c r="B653" s="229" t="s">
        <v>1108</v>
      </c>
      <c r="C653" s="10"/>
      <c r="D653" s="11"/>
      <c r="E653" s="11"/>
      <c r="F653" s="10"/>
      <c r="G653" s="10"/>
      <c r="H653" s="229"/>
      <c r="I653" s="229"/>
      <c r="J653" s="230"/>
      <c r="M653">
        <f t="shared" si="188"/>
        <v>0</v>
      </c>
      <c r="N653">
        <f t="shared" si="192"/>
        <v>0</v>
      </c>
      <c r="O653">
        <f t="shared" si="191"/>
        <v>0</v>
      </c>
      <c r="Q653" s="10"/>
      <c r="R653" s="10"/>
    </row>
    <row r="654" spans="1:18">
      <c r="A654" s="206" t="s">
        <v>1049</v>
      </c>
      <c r="B654" s="15" t="s">
        <v>1109</v>
      </c>
      <c r="C654" s="206"/>
      <c r="D654" s="16" t="s">
        <v>1110</v>
      </c>
      <c r="E654" s="16"/>
      <c r="F654" s="206"/>
      <c r="G654" s="206">
        <v>1</v>
      </c>
      <c r="H654" s="15"/>
      <c r="I654" s="233">
        <f t="shared" ref="I654" si="194">O654</f>
        <v>40</v>
      </c>
      <c r="J654" s="234">
        <f t="shared" si="185"/>
        <v>49.2</v>
      </c>
      <c r="L654">
        <v>1</v>
      </c>
      <c r="M654">
        <f t="shared" si="188"/>
        <v>0</v>
      </c>
      <c r="N654">
        <f t="shared" si="192"/>
        <v>40</v>
      </c>
      <c r="O654">
        <f t="shared" si="191"/>
        <v>40</v>
      </c>
      <c r="Q654" s="206"/>
      <c r="R654" s="206"/>
    </row>
    <row r="655" spans="1:18">
      <c r="A655" s="10"/>
      <c r="B655" s="229" t="s">
        <v>1111</v>
      </c>
      <c r="C655" s="10"/>
      <c r="D655" s="11"/>
      <c r="E655" s="11"/>
      <c r="F655" s="10"/>
      <c r="G655" s="10"/>
      <c r="H655" s="229"/>
      <c r="I655" s="229"/>
      <c r="J655" s="230"/>
      <c r="M655">
        <f t="shared" si="188"/>
        <v>0</v>
      </c>
      <c r="N655">
        <f t="shared" si="192"/>
        <v>0</v>
      </c>
      <c r="O655">
        <f t="shared" si="191"/>
        <v>0</v>
      </c>
      <c r="Q655" s="10"/>
      <c r="R655" s="10"/>
    </row>
    <row r="656" spans="1:18">
      <c r="A656" s="206" t="s">
        <v>1049</v>
      </c>
      <c r="B656" s="15" t="s">
        <v>1112</v>
      </c>
      <c r="C656" s="206"/>
      <c r="D656" s="16" t="s">
        <v>1113</v>
      </c>
      <c r="E656" s="16"/>
      <c r="F656" s="206"/>
      <c r="G656" s="206">
        <v>4</v>
      </c>
      <c r="H656" s="15"/>
      <c r="I656" s="233">
        <f t="shared" ref="I656" si="195">O656</f>
        <v>160</v>
      </c>
      <c r="J656" s="234">
        <f t="shared" si="185"/>
        <v>196.8</v>
      </c>
      <c r="L656">
        <v>1</v>
      </c>
      <c r="M656">
        <f t="shared" si="188"/>
        <v>0</v>
      </c>
      <c r="N656">
        <f t="shared" si="192"/>
        <v>160</v>
      </c>
      <c r="O656">
        <f t="shared" si="191"/>
        <v>160</v>
      </c>
      <c r="Q656" s="206"/>
      <c r="R656" s="206"/>
    </row>
    <row r="657" spans="1:18" ht="25">
      <c r="A657" s="19"/>
      <c r="B657" s="13" t="s">
        <v>1114</v>
      </c>
      <c r="C657" s="19"/>
      <c r="D657" s="12"/>
      <c r="E657" s="12"/>
      <c r="F657" s="19"/>
      <c r="G657" s="19"/>
      <c r="H657" s="13"/>
      <c r="I657" s="13"/>
      <c r="J657" s="14"/>
      <c r="M657">
        <f t="shared" si="188"/>
        <v>0</v>
      </c>
      <c r="N657">
        <f t="shared" si="192"/>
        <v>0</v>
      </c>
      <c r="O657">
        <f t="shared" si="191"/>
        <v>0</v>
      </c>
      <c r="Q657" s="19"/>
      <c r="R657" s="19"/>
    </row>
    <row r="658" spans="1:18">
      <c r="A658" s="206" t="s">
        <v>1049</v>
      </c>
      <c r="B658" s="15" t="s">
        <v>1115</v>
      </c>
      <c r="C658" s="206"/>
      <c r="D658" s="16" t="s">
        <v>1116</v>
      </c>
      <c r="E658" s="16"/>
      <c r="F658" s="206"/>
      <c r="G658" s="206">
        <v>4</v>
      </c>
      <c r="H658" s="15"/>
      <c r="I658" s="233">
        <f t="shared" ref="I658" si="196">O658</f>
        <v>160</v>
      </c>
      <c r="J658" s="234">
        <f t="shared" si="185"/>
        <v>196.8</v>
      </c>
      <c r="L658">
        <v>1</v>
      </c>
      <c r="M658">
        <f t="shared" si="188"/>
        <v>0</v>
      </c>
      <c r="N658">
        <f t="shared" si="192"/>
        <v>160</v>
      </c>
      <c r="O658">
        <f t="shared" si="191"/>
        <v>160</v>
      </c>
      <c r="Q658" s="206"/>
      <c r="R658" s="206"/>
    </row>
    <row r="659" spans="1:18" ht="25">
      <c r="A659" s="19"/>
      <c r="B659" s="13" t="s">
        <v>1117</v>
      </c>
      <c r="C659" s="19"/>
      <c r="D659" s="12"/>
      <c r="E659" s="12"/>
      <c r="F659" s="19"/>
      <c r="G659" s="19"/>
      <c r="H659" s="13"/>
      <c r="I659" s="13"/>
      <c r="J659" s="14"/>
      <c r="M659">
        <f t="shared" si="188"/>
        <v>0</v>
      </c>
      <c r="N659">
        <f t="shared" si="192"/>
        <v>0</v>
      </c>
      <c r="O659">
        <f t="shared" si="191"/>
        <v>0</v>
      </c>
      <c r="Q659" s="19"/>
      <c r="R659" s="19"/>
    </row>
    <row r="660" spans="1:18">
      <c r="A660" s="206" t="s">
        <v>1049</v>
      </c>
      <c r="B660" s="15" t="s">
        <v>1112</v>
      </c>
      <c r="C660" s="206"/>
      <c r="D660" s="16" t="s">
        <v>1118</v>
      </c>
      <c r="E660" s="16"/>
      <c r="F660" s="206"/>
      <c r="G660" s="206">
        <v>2</v>
      </c>
      <c r="H660" s="15"/>
      <c r="I660" s="233">
        <f t="shared" ref="I660" si="197">O660</f>
        <v>80</v>
      </c>
      <c r="J660" s="234">
        <f t="shared" si="185"/>
        <v>98.4</v>
      </c>
      <c r="L660">
        <v>1</v>
      </c>
      <c r="M660">
        <f t="shared" si="188"/>
        <v>0</v>
      </c>
      <c r="N660">
        <f t="shared" si="192"/>
        <v>80</v>
      </c>
      <c r="O660">
        <f t="shared" si="191"/>
        <v>80</v>
      </c>
      <c r="Q660" s="206"/>
      <c r="R660" s="206"/>
    </row>
    <row r="661" spans="1:18">
      <c r="A661" s="19"/>
      <c r="B661" s="13" t="s">
        <v>1119</v>
      </c>
      <c r="C661" s="19"/>
      <c r="D661" s="12"/>
      <c r="E661" s="12"/>
      <c r="F661" s="19"/>
      <c r="G661" s="19"/>
      <c r="H661" s="13"/>
      <c r="I661" s="13"/>
      <c r="J661" s="14"/>
      <c r="M661">
        <f t="shared" si="188"/>
        <v>0</v>
      </c>
      <c r="N661">
        <f t="shared" si="192"/>
        <v>0</v>
      </c>
      <c r="O661">
        <f t="shared" si="191"/>
        <v>0</v>
      </c>
      <c r="Q661" s="19"/>
      <c r="R661" s="19"/>
    </row>
    <row r="662" spans="1:18">
      <c r="A662" s="206" t="s">
        <v>1049</v>
      </c>
      <c r="B662" s="15" t="s">
        <v>1120</v>
      </c>
      <c r="C662" s="206"/>
      <c r="D662" s="16" t="s">
        <v>1121</v>
      </c>
      <c r="E662" s="16"/>
      <c r="F662" s="206"/>
      <c r="G662" s="206">
        <v>2</v>
      </c>
      <c r="H662" s="15"/>
      <c r="I662" s="233">
        <f t="shared" ref="I662" si="198">O662</f>
        <v>80</v>
      </c>
      <c r="J662" s="234">
        <f t="shared" si="185"/>
        <v>98.4</v>
      </c>
      <c r="L662">
        <v>1</v>
      </c>
      <c r="M662">
        <f t="shared" si="188"/>
        <v>0</v>
      </c>
      <c r="N662">
        <f t="shared" si="192"/>
        <v>80</v>
      </c>
      <c r="O662">
        <f t="shared" si="191"/>
        <v>80</v>
      </c>
      <c r="Q662" s="206"/>
      <c r="R662" s="206"/>
    </row>
    <row r="663" spans="1:18">
      <c r="A663" s="10"/>
      <c r="B663" s="229" t="s">
        <v>1122</v>
      </c>
      <c r="C663" s="10"/>
      <c r="D663" s="11"/>
      <c r="E663" s="11"/>
      <c r="F663" s="10"/>
      <c r="G663" s="10"/>
      <c r="H663" s="229"/>
      <c r="I663" s="229"/>
      <c r="J663" s="230"/>
      <c r="M663">
        <f t="shared" si="188"/>
        <v>0</v>
      </c>
      <c r="N663">
        <f t="shared" si="192"/>
        <v>0</v>
      </c>
      <c r="O663">
        <f t="shared" si="191"/>
        <v>0</v>
      </c>
      <c r="Q663" s="10"/>
      <c r="R663" s="10"/>
    </row>
    <row r="664" spans="1:18">
      <c r="A664" s="206" t="s">
        <v>1049</v>
      </c>
      <c r="B664" s="15" t="s">
        <v>1112</v>
      </c>
      <c r="C664" s="206"/>
      <c r="D664" s="16" t="s">
        <v>1123</v>
      </c>
      <c r="E664" s="16"/>
      <c r="F664" s="206"/>
      <c r="G664" s="206">
        <v>2</v>
      </c>
      <c r="H664" s="15"/>
      <c r="I664" s="233">
        <f t="shared" ref="I664" si="199">O664</f>
        <v>80</v>
      </c>
      <c r="J664" s="234">
        <f t="shared" si="185"/>
        <v>98.4</v>
      </c>
      <c r="L664">
        <v>1</v>
      </c>
      <c r="M664">
        <f t="shared" si="188"/>
        <v>0</v>
      </c>
      <c r="N664">
        <f t="shared" si="192"/>
        <v>80</v>
      </c>
      <c r="O664">
        <f t="shared" si="191"/>
        <v>80</v>
      </c>
      <c r="Q664" s="206"/>
      <c r="R664" s="206"/>
    </row>
    <row r="665" spans="1:18">
      <c r="A665" s="19"/>
      <c r="B665" s="13" t="s">
        <v>1124</v>
      </c>
      <c r="C665" s="19"/>
      <c r="D665" s="12"/>
      <c r="E665" s="12"/>
      <c r="F665" s="19"/>
      <c r="G665" s="19"/>
      <c r="H665" s="13"/>
      <c r="I665" s="13"/>
      <c r="J665" s="14"/>
      <c r="M665">
        <f t="shared" si="188"/>
        <v>0</v>
      </c>
      <c r="N665">
        <f t="shared" si="192"/>
        <v>0</v>
      </c>
      <c r="O665">
        <f t="shared" si="191"/>
        <v>0</v>
      </c>
      <c r="Q665" s="19"/>
      <c r="R665" s="19"/>
    </row>
    <row r="666" spans="1:18">
      <c r="A666" s="206" t="s">
        <v>1049</v>
      </c>
      <c r="B666" s="15" t="s">
        <v>1120</v>
      </c>
      <c r="C666" s="206"/>
      <c r="D666" s="16" t="s">
        <v>1125</v>
      </c>
      <c r="E666" s="16"/>
      <c r="F666" s="206"/>
      <c r="G666" s="206">
        <v>2</v>
      </c>
      <c r="H666" s="15"/>
      <c r="I666" s="233">
        <f t="shared" ref="I666" si="200">O666</f>
        <v>80</v>
      </c>
      <c r="J666" s="234">
        <f t="shared" si="185"/>
        <v>98.4</v>
      </c>
      <c r="L666">
        <v>1</v>
      </c>
      <c r="M666">
        <f t="shared" si="188"/>
        <v>0</v>
      </c>
      <c r="N666">
        <f t="shared" si="192"/>
        <v>80</v>
      </c>
      <c r="O666">
        <f t="shared" si="191"/>
        <v>80</v>
      </c>
      <c r="Q666" s="206"/>
      <c r="R666" s="206"/>
    </row>
    <row r="667" spans="1:18">
      <c r="A667" s="10"/>
      <c r="B667" s="229" t="s">
        <v>1126</v>
      </c>
      <c r="C667" s="10"/>
      <c r="D667" s="11"/>
      <c r="E667" s="11"/>
      <c r="F667" s="10"/>
      <c r="G667" s="10"/>
      <c r="H667" s="229"/>
      <c r="I667" s="229"/>
      <c r="J667" s="230"/>
      <c r="M667">
        <f t="shared" si="188"/>
        <v>0</v>
      </c>
      <c r="N667">
        <f t="shared" si="192"/>
        <v>0</v>
      </c>
      <c r="O667">
        <f t="shared" si="191"/>
        <v>0</v>
      </c>
      <c r="Q667" s="10"/>
      <c r="R667" s="10"/>
    </row>
    <row r="668" spans="1:18">
      <c r="A668" s="206" t="s">
        <v>1049</v>
      </c>
      <c r="B668" s="15" t="s">
        <v>1127</v>
      </c>
      <c r="C668" s="206"/>
      <c r="D668" s="16" t="s">
        <v>1128</v>
      </c>
      <c r="E668" s="16"/>
      <c r="F668" s="206"/>
      <c r="G668" s="206">
        <v>2</v>
      </c>
      <c r="H668" s="15"/>
      <c r="I668" s="233">
        <f t="shared" ref="I668" si="201">O668</f>
        <v>80</v>
      </c>
      <c r="J668" s="234">
        <f t="shared" si="185"/>
        <v>98.4</v>
      </c>
      <c r="L668">
        <v>1</v>
      </c>
      <c r="M668">
        <f t="shared" si="188"/>
        <v>0</v>
      </c>
      <c r="N668">
        <f t="shared" si="192"/>
        <v>80</v>
      </c>
      <c r="O668">
        <f t="shared" si="191"/>
        <v>80</v>
      </c>
      <c r="Q668" s="206"/>
      <c r="R668" s="206"/>
    </row>
    <row r="669" spans="1:18">
      <c r="A669" s="19"/>
      <c r="B669" s="13" t="s">
        <v>1129</v>
      </c>
      <c r="C669" s="19"/>
      <c r="D669" s="12"/>
      <c r="E669" s="12"/>
      <c r="F669" s="19"/>
      <c r="G669" s="19"/>
      <c r="H669" s="13"/>
      <c r="I669" s="13"/>
      <c r="J669" s="14"/>
      <c r="M669">
        <f t="shared" si="188"/>
        <v>0</v>
      </c>
      <c r="N669">
        <f t="shared" si="192"/>
        <v>0</v>
      </c>
      <c r="O669">
        <f t="shared" si="191"/>
        <v>0</v>
      </c>
      <c r="Q669" s="19"/>
      <c r="R669" s="19"/>
    </row>
    <row r="670" spans="1:18" ht="25">
      <c r="A670" s="206" t="s">
        <v>1049</v>
      </c>
      <c r="B670" s="15" t="s">
        <v>1130</v>
      </c>
      <c r="C670" s="206"/>
      <c r="D670" s="16" t="s">
        <v>1131</v>
      </c>
      <c r="E670" s="16" t="s">
        <v>1132</v>
      </c>
      <c r="F670" s="206"/>
      <c r="G670" s="206">
        <v>1</v>
      </c>
      <c r="H670" s="15"/>
      <c r="I670" s="233">
        <f t="shared" ref="I670" si="202">O670</f>
        <v>300</v>
      </c>
      <c r="J670" s="234">
        <f t="shared" ref="J670:J672" si="203">I670*1.23</f>
        <v>369</v>
      </c>
      <c r="K670">
        <v>4</v>
      </c>
      <c r="L670">
        <v>4</v>
      </c>
      <c r="M670">
        <f t="shared" si="188"/>
        <v>140</v>
      </c>
      <c r="N670">
        <f t="shared" si="192"/>
        <v>160</v>
      </c>
      <c r="O670">
        <f t="shared" si="191"/>
        <v>300</v>
      </c>
      <c r="Q670" s="206"/>
      <c r="R670" s="206"/>
    </row>
    <row r="671" spans="1:18">
      <c r="A671" s="10"/>
      <c r="B671" s="229" t="s">
        <v>1133</v>
      </c>
      <c r="C671" s="10"/>
      <c r="D671" s="11"/>
      <c r="E671" s="11"/>
      <c r="F671" s="10"/>
      <c r="G671" s="10"/>
      <c r="H671" s="229"/>
      <c r="I671" s="229"/>
      <c r="J671" s="230"/>
      <c r="M671">
        <f t="shared" si="188"/>
        <v>0</v>
      </c>
      <c r="N671">
        <f t="shared" si="192"/>
        <v>0</v>
      </c>
      <c r="O671">
        <f t="shared" si="191"/>
        <v>0</v>
      </c>
      <c r="Q671" s="10"/>
      <c r="R671" s="10"/>
    </row>
    <row r="672" spans="1:18" ht="25">
      <c r="A672" s="206" t="s">
        <v>1049</v>
      </c>
      <c r="B672" s="15" t="s">
        <v>1130</v>
      </c>
      <c r="C672" s="206"/>
      <c r="D672" s="16" t="s">
        <v>1134</v>
      </c>
      <c r="E672" s="16" t="s">
        <v>1132</v>
      </c>
      <c r="F672" s="206"/>
      <c r="G672" s="206">
        <v>1</v>
      </c>
      <c r="H672" s="15"/>
      <c r="I672" s="233">
        <f t="shared" ref="I672" si="204">O672</f>
        <v>300</v>
      </c>
      <c r="J672" s="234">
        <f t="shared" si="203"/>
        <v>369</v>
      </c>
      <c r="K672">
        <v>4</v>
      </c>
      <c r="L672">
        <v>4</v>
      </c>
      <c r="M672">
        <f t="shared" si="188"/>
        <v>140</v>
      </c>
      <c r="N672">
        <f t="shared" si="192"/>
        <v>160</v>
      </c>
      <c r="O672">
        <f t="shared" si="191"/>
        <v>300</v>
      </c>
      <c r="Q672" s="206"/>
      <c r="R672" s="206"/>
    </row>
    <row r="673" spans="1:18">
      <c r="A673" s="19"/>
      <c r="B673" s="13" t="s">
        <v>1135</v>
      </c>
      <c r="C673" s="19"/>
      <c r="D673" s="12"/>
      <c r="E673" s="12"/>
      <c r="F673" s="19"/>
      <c r="G673" s="19"/>
      <c r="H673" s="13"/>
      <c r="I673" s="13"/>
      <c r="J673" s="14"/>
      <c r="M673">
        <f t="shared" si="188"/>
        <v>0</v>
      </c>
      <c r="N673">
        <f t="shared" si="192"/>
        <v>0</v>
      </c>
      <c r="O673">
        <f t="shared" si="191"/>
        <v>0</v>
      </c>
      <c r="Q673" s="19"/>
      <c r="R673" s="19"/>
    </row>
    <row r="674" spans="1:18">
      <c r="A674" s="206" t="s">
        <v>1049</v>
      </c>
      <c r="B674" s="15" t="s">
        <v>1136</v>
      </c>
      <c r="C674" s="206"/>
      <c r="D674" s="16" t="s">
        <v>126</v>
      </c>
      <c r="E674" s="16"/>
      <c r="F674" s="206"/>
      <c r="G674" s="206">
        <v>1</v>
      </c>
      <c r="H674" s="15"/>
      <c r="I674" s="233">
        <f t="shared" ref="I674" si="205">O674</f>
        <v>40</v>
      </c>
      <c r="J674" s="234">
        <f t="shared" ref="J674" si="206">I674*1.23</f>
        <v>49.2</v>
      </c>
      <c r="L674">
        <v>1</v>
      </c>
      <c r="M674">
        <f t="shared" si="188"/>
        <v>0</v>
      </c>
      <c r="N674">
        <f t="shared" si="192"/>
        <v>40</v>
      </c>
      <c r="O674">
        <f t="shared" si="191"/>
        <v>40</v>
      </c>
      <c r="Q674" s="206"/>
      <c r="R674" s="206"/>
    </row>
    <row r="675" spans="1:18">
      <c r="A675" s="10"/>
      <c r="B675" s="229" t="s">
        <v>1137</v>
      </c>
      <c r="C675" s="10"/>
      <c r="D675" s="11"/>
      <c r="E675" s="11"/>
      <c r="F675" s="10"/>
      <c r="G675" s="10"/>
      <c r="H675" s="229"/>
      <c r="I675" s="229"/>
      <c r="J675" s="230"/>
      <c r="M675">
        <f t="shared" si="188"/>
        <v>0</v>
      </c>
      <c r="N675">
        <f t="shared" si="192"/>
        <v>0</v>
      </c>
      <c r="O675">
        <f t="shared" si="191"/>
        <v>0</v>
      </c>
      <c r="Q675" s="10"/>
      <c r="R675" s="10"/>
    </row>
    <row r="676" spans="1:18">
      <c r="A676" s="10"/>
      <c r="B676" s="229" t="s">
        <v>1138</v>
      </c>
      <c r="C676" s="10"/>
      <c r="D676" s="11"/>
      <c r="E676" s="11"/>
      <c r="F676" s="10"/>
      <c r="G676" s="10"/>
      <c r="H676" s="229"/>
      <c r="I676" s="229"/>
      <c r="J676" s="230"/>
      <c r="M676">
        <f t="shared" si="188"/>
        <v>0</v>
      </c>
      <c r="N676">
        <f t="shared" si="192"/>
        <v>0</v>
      </c>
      <c r="O676">
        <f t="shared" si="191"/>
        <v>0</v>
      </c>
      <c r="Q676" s="10"/>
      <c r="R676" s="10"/>
    </row>
    <row r="677" spans="1:18">
      <c r="A677" s="206" t="s">
        <v>1049</v>
      </c>
      <c r="B677" s="15" t="s">
        <v>1136</v>
      </c>
      <c r="C677" s="206"/>
      <c r="D677" s="16" t="s">
        <v>1139</v>
      </c>
      <c r="E677" s="16"/>
      <c r="F677" s="206"/>
      <c r="G677" s="206">
        <v>1</v>
      </c>
      <c r="H677" s="15"/>
      <c r="I677" s="233">
        <f t="shared" ref="I677" si="207">O677</f>
        <v>40</v>
      </c>
      <c r="J677" s="234">
        <f t="shared" ref="J677" si="208">I677*1.23</f>
        <v>49.2</v>
      </c>
      <c r="L677">
        <v>1</v>
      </c>
      <c r="M677">
        <f t="shared" si="188"/>
        <v>0</v>
      </c>
      <c r="N677">
        <f t="shared" si="192"/>
        <v>40</v>
      </c>
      <c r="O677">
        <f t="shared" si="191"/>
        <v>40</v>
      </c>
      <c r="Q677" s="206"/>
      <c r="R677" s="206"/>
    </row>
    <row r="678" spans="1:18">
      <c r="A678" s="10"/>
      <c r="B678" s="229" t="s">
        <v>1137</v>
      </c>
      <c r="C678" s="10"/>
      <c r="D678" s="11"/>
      <c r="E678" s="11"/>
      <c r="F678" s="10"/>
      <c r="G678" s="10"/>
      <c r="H678" s="229"/>
      <c r="I678" s="229"/>
      <c r="J678" s="230"/>
      <c r="M678">
        <f t="shared" si="188"/>
        <v>0</v>
      </c>
      <c r="N678">
        <f t="shared" si="192"/>
        <v>0</v>
      </c>
      <c r="O678">
        <f t="shared" si="191"/>
        <v>0</v>
      </c>
      <c r="Q678" s="10"/>
      <c r="R678" s="10"/>
    </row>
    <row r="679" spans="1:18">
      <c r="A679" s="19"/>
      <c r="B679" s="13" t="s">
        <v>1140</v>
      </c>
      <c r="C679" s="19"/>
      <c r="D679" s="12"/>
      <c r="E679" s="12"/>
      <c r="F679" s="19"/>
      <c r="G679" s="19"/>
      <c r="H679" s="13"/>
      <c r="I679" s="229"/>
      <c r="J679" s="14"/>
      <c r="M679">
        <f t="shared" si="188"/>
        <v>0</v>
      </c>
      <c r="N679">
        <f t="shared" si="192"/>
        <v>0</v>
      </c>
      <c r="O679">
        <f t="shared" si="191"/>
        <v>0</v>
      </c>
      <c r="Q679" s="19"/>
      <c r="R679" s="19"/>
    </row>
    <row r="680" spans="1:18">
      <c r="A680" s="206" t="s">
        <v>1049</v>
      </c>
      <c r="B680" s="15" t="s">
        <v>1141</v>
      </c>
      <c r="C680" s="206"/>
      <c r="D680" s="16" t="s">
        <v>1142</v>
      </c>
      <c r="E680" s="16"/>
      <c r="F680" s="206"/>
      <c r="G680" s="206">
        <v>1</v>
      </c>
      <c r="H680" s="72"/>
      <c r="I680" s="233">
        <f t="shared" ref="I680" si="209">O680</f>
        <v>40</v>
      </c>
      <c r="J680" s="234">
        <f t="shared" ref="J680" si="210">I680*1.23</f>
        <v>49.2</v>
      </c>
      <c r="L680">
        <v>1</v>
      </c>
      <c r="M680">
        <f t="shared" si="188"/>
        <v>0</v>
      </c>
      <c r="N680">
        <f t="shared" si="192"/>
        <v>40</v>
      </c>
      <c r="O680">
        <f t="shared" si="191"/>
        <v>40</v>
      </c>
      <c r="Q680" s="206"/>
      <c r="R680" s="206"/>
    </row>
    <row r="681" spans="1:18">
      <c r="A681" s="10"/>
      <c r="B681" s="229" t="s">
        <v>1143</v>
      </c>
      <c r="C681" s="10"/>
      <c r="D681" s="11"/>
      <c r="E681" s="11"/>
      <c r="F681" s="10"/>
      <c r="G681" s="10"/>
      <c r="H681" s="73"/>
      <c r="I681" s="229"/>
      <c r="J681" s="116"/>
      <c r="M681">
        <f t="shared" si="188"/>
        <v>0</v>
      </c>
      <c r="N681">
        <f t="shared" si="192"/>
        <v>0</v>
      </c>
      <c r="O681">
        <f t="shared" si="191"/>
        <v>0</v>
      </c>
      <c r="Q681" s="10"/>
      <c r="R681" s="10"/>
    </row>
    <row r="682" spans="1:18">
      <c r="A682" s="10"/>
      <c r="B682" s="229" t="s">
        <v>1144</v>
      </c>
      <c r="C682" s="10"/>
      <c r="D682" s="11"/>
      <c r="E682" s="11"/>
      <c r="F682" s="10"/>
      <c r="G682" s="10"/>
      <c r="H682" s="73"/>
      <c r="I682" s="13"/>
      <c r="J682" s="116"/>
      <c r="M682">
        <f t="shared" si="188"/>
        <v>0</v>
      </c>
      <c r="N682">
        <f t="shared" si="192"/>
        <v>0</v>
      </c>
      <c r="O682">
        <f t="shared" si="191"/>
        <v>0</v>
      </c>
      <c r="Q682" s="10"/>
      <c r="R682" s="10"/>
    </row>
    <row r="683" spans="1:18">
      <c r="A683" s="206" t="s">
        <v>1049</v>
      </c>
      <c r="B683" s="15" t="s">
        <v>1141</v>
      </c>
      <c r="C683" s="206"/>
      <c r="D683" s="16" t="s">
        <v>1142</v>
      </c>
      <c r="E683" s="16"/>
      <c r="F683" s="206"/>
      <c r="G683" s="206">
        <v>1</v>
      </c>
      <c r="H683" s="15"/>
      <c r="I683" s="233">
        <f t="shared" ref="I683" si="211">O683</f>
        <v>40</v>
      </c>
      <c r="J683" s="234">
        <f t="shared" ref="J683" si="212">I683*1.23</f>
        <v>49.2</v>
      </c>
      <c r="L683">
        <v>1</v>
      </c>
      <c r="M683">
        <f t="shared" si="188"/>
        <v>0</v>
      </c>
      <c r="N683">
        <f t="shared" si="192"/>
        <v>40</v>
      </c>
      <c r="O683">
        <f t="shared" si="191"/>
        <v>40</v>
      </c>
      <c r="Q683" s="206"/>
      <c r="R683" s="206"/>
    </row>
    <row r="684" spans="1:18">
      <c r="A684" s="10"/>
      <c r="B684" s="229" t="s">
        <v>1145</v>
      </c>
      <c r="C684" s="10"/>
      <c r="D684" s="11"/>
      <c r="E684" s="11"/>
      <c r="F684" s="10"/>
      <c r="G684" s="10"/>
      <c r="H684" s="229"/>
      <c r="I684" s="229"/>
      <c r="J684" s="230"/>
      <c r="M684">
        <f t="shared" si="188"/>
        <v>0</v>
      </c>
      <c r="N684">
        <f t="shared" si="192"/>
        <v>0</v>
      </c>
      <c r="O684">
        <f t="shared" si="191"/>
        <v>0</v>
      </c>
      <c r="Q684" s="10"/>
      <c r="R684" s="10"/>
    </row>
    <row r="685" spans="1:18">
      <c r="A685" s="10"/>
      <c r="B685" s="229" t="s">
        <v>1146</v>
      </c>
      <c r="C685" s="10"/>
      <c r="D685" s="11"/>
      <c r="E685" s="11"/>
      <c r="F685" s="10"/>
      <c r="G685" s="10"/>
      <c r="H685" s="229"/>
      <c r="I685" s="229"/>
      <c r="J685" s="230"/>
      <c r="M685">
        <f t="shared" si="188"/>
        <v>0</v>
      </c>
      <c r="N685">
        <f t="shared" si="192"/>
        <v>0</v>
      </c>
      <c r="O685">
        <f t="shared" si="191"/>
        <v>0</v>
      </c>
      <c r="Q685" s="10"/>
      <c r="R685" s="10"/>
    </row>
    <row r="686" spans="1:18">
      <c r="A686" s="206" t="s">
        <v>1049</v>
      </c>
      <c r="B686" s="15" t="s">
        <v>1141</v>
      </c>
      <c r="C686" s="206"/>
      <c r="D686" s="16" t="s">
        <v>1147</v>
      </c>
      <c r="E686" s="16"/>
      <c r="F686" s="206"/>
      <c r="G686" s="206">
        <v>1</v>
      </c>
      <c r="H686" s="15"/>
      <c r="I686" s="233">
        <f t="shared" ref="I686" si="213">O686</f>
        <v>40</v>
      </c>
      <c r="J686" s="234">
        <f t="shared" ref="J686" si="214">I686*1.23</f>
        <v>49.2</v>
      </c>
      <c r="L686">
        <v>1</v>
      </c>
      <c r="M686">
        <f t="shared" si="188"/>
        <v>0</v>
      </c>
      <c r="N686">
        <f t="shared" si="192"/>
        <v>40</v>
      </c>
      <c r="O686">
        <f t="shared" si="191"/>
        <v>40</v>
      </c>
      <c r="Q686" s="206"/>
      <c r="R686" s="206"/>
    </row>
    <row r="687" spans="1:18">
      <c r="A687" s="10"/>
      <c r="B687" s="229" t="s">
        <v>1148</v>
      </c>
      <c r="C687" s="10"/>
      <c r="D687" s="11"/>
      <c r="E687" s="11"/>
      <c r="F687" s="10"/>
      <c r="G687" s="10"/>
      <c r="H687" s="229"/>
      <c r="I687" s="229"/>
      <c r="J687" s="230"/>
      <c r="M687">
        <f t="shared" si="188"/>
        <v>0</v>
      </c>
      <c r="N687">
        <f t="shared" si="192"/>
        <v>0</v>
      </c>
      <c r="O687">
        <f t="shared" si="191"/>
        <v>0</v>
      </c>
      <c r="Q687" s="10"/>
      <c r="R687" s="10"/>
    </row>
    <row r="688" spans="1:18">
      <c r="A688" s="19"/>
      <c r="B688" s="12">
        <v>1092896</v>
      </c>
      <c r="C688" s="19"/>
      <c r="D688" s="12"/>
      <c r="E688" s="12"/>
      <c r="F688" s="10"/>
      <c r="G688" s="19"/>
      <c r="H688" s="229"/>
      <c r="I688" s="13"/>
      <c r="J688" s="14"/>
      <c r="M688">
        <f t="shared" si="188"/>
        <v>0</v>
      </c>
      <c r="N688">
        <f t="shared" si="192"/>
        <v>0</v>
      </c>
      <c r="O688">
        <f t="shared" si="191"/>
        <v>0</v>
      </c>
      <c r="Q688" s="19"/>
      <c r="R688" s="19"/>
    </row>
    <row r="689" spans="1:18">
      <c r="A689" s="206" t="s">
        <v>1049</v>
      </c>
      <c r="B689" s="15" t="s">
        <v>1141</v>
      </c>
      <c r="C689" s="206"/>
      <c r="D689" s="16" t="s">
        <v>1147</v>
      </c>
      <c r="E689" s="103"/>
      <c r="F689" s="206"/>
      <c r="G689" s="52">
        <v>1</v>
      </c>
      <c r="H689" s="15"/>
      <c r="I689" s="233">
        <f t="shared" ref="I689" si="215">O689</f>
        <v>40</v>
      </c>
      <c r="J689" s="234">
        <f t="shared" ref="J689" si="216">I689*1.23</f>
        <v>49.2</v>
      </c>
      <c r="L689">
        <v>1</v>
      </c>
      <c r="M689">
        <f t="shared" si="188"/>
        <v>0</v>
      </c>
      <c r="N689">
        <f t="shared" si="192"/>
        <v>40</v>
      </c>
      <c r="O689">
        <f t="shared" si="191"/>
        <v>40</v>
      </c>
      <c r="Q689" s="52"/>
      <c r="R689" s="52"/>
    </row>
    <row r="690" spans="1:18">
      <c r="A690" s="10"/>
      <c r="B690" s="229" t="s">
        <v>1149</v>
      </c>
      <c r="C690" s="10"/>
      <c r="D690" s="11"/>
      <c r="E690" s="133"/>
      <c r="F690" s="10"/>
      <c r="H690" s="229"/>
      <c r="I690" s="115"/>
      <c r="J690" s="230"/>
      <c r="M690">
        <f t="shared" si="188"/>
        <v>0</v>
      </c>
      <c r="N690">
        <f t="shared" si="192"/>
        <v>0</v>
      </c>
      <c r="O690">
        <f t="shared" si="191"/>
        <v>0</v>
      </c>
    </row>
    <row r="691" spans="1:18">
      <c r="A691" s="10"/>
      <c r="B691" s="229" t="s">
        <v>1150</v>
      </c>
      <c r="C691" s="10"/>
      <c r="D691" s="11"/>
      <c r="E691" s="133"/>
      <c r="F691" s="10"/>
      <c r="H691" s="229"/>
      <c r="I691" s="115"/>
      <c r="J691" s="230"/>
      <c r="M691">
        <f t="shared" si="188"/>
        <v>0</v>
      </c>
      <c r="N691">
        <f t="shared" si="192"/>
        <v>0</v>
      </c>
      <c r="O691">
        <f t="shared" si="191"/>
        <v>0</v>
      </c>
    </row>
    <row r="692" spans="1:18" ht="21" customHeight="1">
      <c r="A692" s="49" t="s">
        <v>1049</v>
      </c>
      <c r="B692" s="158" t="s">
        <v>1151</v>
      </c>
      <c r="C692" s="39"/>
      <c r="D692" s="50" t="s">
        <v>1152</v>
      </c>
      <c r="E692" s="50"/>
      <c r="F692" s="49"/>
      <c r="G692" s="49">
        <v>1</v>
      </c>
      <c r="H692" s="158" t="s">
        <v>1153</v>
      </c>
      <c r="I692" s="534" t="s">
        <v>462</v>
      </c>
      <c r="J692" s="534" t="s">
        <v>146</v>
      </c>
      <c r="M692">
        <f t="shared" si="188"/>
        <v>0</v>
      </c>
      <c r="N692">
        <f t="shared" si="192"/>
        <v>0</v>
      </c>
      <c r="O692">
        <f t="shared" si="191"/>
        <v>0</v>
      </c>
      <c r="Q692" s="49"/>
      <c r="R692" s="49"/>
    </row>
    <row r="693" spans="1:18" ht="15.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</row>
    <row r="694" spans="1:18" s="6" customFormat="1" ht="15.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188"/>
        <v>0</v>
      </c>
      <c r="N694">
        <f t="shared" si="192"/>
        <v>0</v>
      </c>
      <c r="O694">
        <f t="shared" si="191"/>
        <v>0</v>
      </c>
      <c r="Q694" s="1"/>
      <c r="R694" s="1"/>
    </row>
    <row r="695" spans="1:18" ht="16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</row>
    <row r="696" spans="1:18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17">O696</f>
        <v>720</v>
      </c>
      <c r="J696" s="234">
        <f t="shared" ref="J696" si="218">I696*1.23</f>
        <v>885.6</v>
      </c>
      <c r="K696">
        <v>16</v>
      </c>
      <c r="L696">
        <v>4</v>
      </c>
      <c r="M696">
        <f t="shared" si="188"/>
        <v>560</v>
      </c>
      <c r="N696">
        <f t="shared" si="192"/>
        <v>160</v>
      </c>
      <c r="O696">
        <f t="shared" si="191"/>
        <v>720</v>
      </c>
      <c r="Q696" s="68"/>
      <c r="R696" s="68"/>
    </row>
    <row r="697" spans="1:18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188"/>
        <v>0</v>
      </c>
      <c r="N697">
        <f t="shared" si="192"/>
        <v>0</v>
      </c>
      <c r="O697">
        <f t="shared" si="191"/>
        <v>0</v>
      </c>
      <c r="Q697" s="19"/>
      <c r="R697" s="19"/>
    </row>
    <row r="698" spans="1:18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219">O698</f>
        <v>720</v>
      </c>
      <c r="J698" s="234">
        <f t="shared" ref="J698" si="220">I698*1.23</f>
        <v>885.6</v>
      </c>
      <c r="K698">
        <v>16</v>
      </c>
      <c r="L698">
        <v>4</v>
      </c>
      <c r="M698">
        <f t="shared" si="188"/>
        <v>560</v>
      </c>
      <c r="N698">
        <f t="shared" si="192"/>
        <v>160</v>
      </c>
      <c r="O698">
        <f t="shared" si="191"/>
        <v>720</v>
      </c>
      <c r="Q698" s="206"/>
      <c r="R698" s="206"/>
    </row>
    <row r="699" spans="1:18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188"/>
        <v>0</v>
      </c>
      <c r="N699">
        <f t="shared" si="192"/>
        <v>0</v>
      </c>
      <c r="O699">
        <f t="shared" si="191"/>
        <v>0</v>
      </c>
      <c r="Q699" s="19"/>
      <c r="R699" s="19"/>
    </row>
    <row r="700" spans="1:18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221">O700</f>
        <v>440</v>
      </c>
      <c r="J700" s="234">
        <f t="shared" ref="J700" si="222">I700*1.23</f>
        <v>541.20000000000005</v>
      </c>
      <c r="K700">
        <v>8</v>
      </c>
      <c r="L700">
        <v>4</v>
      </c>
      <c r="M700">
        <f t="shared" si="188"/>
        <v>280</v>
      </c>
      <c r="N700">
        <f t="shared" si="192"/>
        <v>160</v>
      </c>
      <c r="O700">
        <f t="shared" si="191"/>
        <v>440</v>
      </c>
      <c r="Q700" s="206"/>
      <c r="R700" s="206"/>
    </row>
    <row r="701" spans="1:18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188"/>
        <v>0</v>
      </c>
      <c r="N701">
        <f t="shared" si="192"/>
        <v>0</v>
      </c>
      <c r="O701">
        <f t="shared" si="191"/>
        <v>0</v>
      </c>
      <c r="Q701" s="19"/>
      <c r="R701" s="19"/>
    </row>
    <row r="702" spans="1:18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223">O702</f>
        <v>440</v>
      </c>
      <c r="J702" s="234">
        <f t="shared" ref="J702" si="224">I702*1.23</f>
        <v>541.20000000000005</v>
      </c>
      <c r="K702">
        <v>8</v>
      </c>
      <c r="L702">
        <v>4</v>
      </c>
      <c r="M702">
        <f t="shared" si="188"/>
        <v>280</v>
      </c>
      <c r="N702">
        <f t="shared" si="192"/>
        <v>160</v>
      </c>
      <c r="O702">
        <f t="shared" si="191"/>
        <v>440</v>
      </c>
      <c r="Q702" s="206"/>
      <c r="R702" s="206"/>
    </row>
    <row r="703" spans="1:18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188"/>
        <v>0</v>
      </c>
      <c r="N703">
        <f t="shared" si="192"/>
        <v>0</v>
      </c>
      <c r="O703">
        <f t="shared" si="191"/>
        <v>0</v>
      </c>
      <c r="Q703" s="19"/>
      <c r="R703" s="19"/>
    </row>
    <row r="704" spans="1:18" ht="13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188"/>
        <v>0</v>
      </c>
      <c r="N704">
        <f t="shared" si="192"/>
        <v>0</v>
      </c>
      <c r="O704">
        <f t="shared" si="191"/>
        <v>0</v>
      </c>
      <c r="Q704" s="19"/>
      <c r="R704" s="19"/>
    </row>
    <row r="705" spans="1:18">
      <c r="A705" s="206" t="s">
        <v>1158</v>
      </c>
      <c r="B705" s="15" t="s">
        <v>1175</v>
      </c>
      <c r="C705" s="206"/>
      <c r="D705" s="16">
        <v>502</v>
      </c>
      <c r="E705" s="16"/>
      <c r="F705" s="206"/>
      <c r="G705" s="206">
        <v>1</v>
      </c>
      <c r="H705" s="15"/>
      <c r="I705" s="233">
        <f t="shared" ref="I705:I754" si="225">O705</f>
        <v>40</v>
      </c>
      <c r="J705" s="234">
        <f t="shared" ref="J705:J757" si="226">I705*1.23</f>
        <v>49.2</v>
      </c>
      <c r="L705">
        <v>1</v>
      </c>
      <c r="M705">
        <f t="shared" si="188"/>
        <v>0</v>
      </c>
      <c r="N705">
        <f t="shared" si="192"/>
        <v>40</v>
      </c>
      <c r="O705">
        <f t="shared" si="191"/>
        <v>40</v>
      </c>
      <c r="Q705" s="206"/>
      <c r="R705" s="206"/>
    </row>
    <row r="706" spans="1:18">
      <c r="A706" s="39" t="s">
        <v>1158</v>
      </c>
      <c r="B706" s="15" t="s">
        <v>1176</v>
      </c>
      <c r="C706" s="206">
        <v>2009</v>
      </c>
      <c r="D706" s="16">
        <v>403</v>
      </c>
      <c r="E706" s="16"/>
      <c r="F706" s="206"/>
      <c r="G706" s="206">
        <v>1</v>
      </c>
      <c r="H706" s="15"/>
      <c r="I706" s="233">
        <f t="shared" si="225"/>
        <v>40</v>
      </c>
      <c r="J706" s="234">
        <f t="shared" si="226"/>
        <v>49.2</v>
      </c>
      <c r="L706">
        <v>1</v>
      </c>
      <c r="M706">
        <f t="shared" si="188"/>
        <v>0</v>
      </c>
      <c r="N706">
        <f t="shared" si="192"/>
        <v>40</v>
      </c>
      <c r="O706">
        <f t="shared" si="191"/>
        <v>40</v>
      </c>
      <c r="Q706" s="206"/>
      <c r="R706" s="206"/>
    </row>
    <row r="707" spans="1:18">
      <c r="A707" s="19" t="s">
        <v>1158</v>
      </c>
      <c r="B707" s="13" t="s">
        <v>1177</v>
      </c>
      <c r="C707" s="19">
        <v>2011</v>
      </c>
      <c r="D707" s="12">
        <v>503</v>
      </c>
      <c r="E707" s="12"/>
      <c r="F707" s="19"/>
      <c r="G707" s="19">
        <v>1</v>
      </c>
      <c r="H707" s="13"/>
      <c r="I707" s="233">
        <f t="shared" si="225"/>
        <v>40</v>
      </c>
      <c r="J707" s="234">
        <f t="shared" si="226"/>
        <v>49.2</v>
      </c>
      <c r="L707">
        <v>1</v>
      </c>
      <c r="M707">
        <f t="shared" si="188"/>
        <v>0</v>
      </c>
      <c r="N707">
        <f t="shared" si="192"/>
        <v>40</v>
      </c>
      <c r="O707">
        <f t="shared" si="191"/>
        <v>40</v>
      </c>
      <c r="Q707" s="19"/>
      <c r="R707" s="19"/>
    </row>
    <row r="708" spans="1:18">
      <c r="A708" s="39" t="s">
        <v>1158</v>
      </c>
      <c r="B708" s="148" t="s">
        <v>1177</v>
      </c>
      <c r="C708" s="39">
        <v>2011</v>
      </c>
      <c r="D708" s="21">
        <v>503</v>
      </c>
      <c r="E708" s="21"/>
      <c r="F708" s="39"/>
      <c r="G708" s="39">
        <v>1</v>
      </c>
      <c r="H708" s="148"/>
      <c r="I708" s="233">
        <f t="shared" si="225"/>
        <v>40</v>
      </c>
      <c r="J708" s="234">
        <f t="shared" si="226"/>
        <v>49.2</v>
      </c>
      <c r="L708">
        <v>1</v>
      </c>
      <c r="M708">
        <f t="shared" si="188"/>
        <v>0</v>
      </c>
      <c r="N708">
        <f t="shared" si="192"/>
        <v>40</v>
      </c>
      <c r="O708">
        <f t="shared" si="191"/>
        <v>40</v>
      </c>
      <c r="Q708" s="39"/>
      <c r="R708" s="39"/>
    </row>
    <row r="709" spans="1:18">
      <c r="A709" s="206" t="s">
        <v>1158</v>
      </c>
      <c r="B709" s="15" t="s">
        <v>1178</v>
      </c>
      <c r="C709" s="206">
        <v>2011</v>
      </c>
      <c r="D709" s="16">
        <v>504</v>
      </c>
      <c r="E709" s="16"/>
      <c r="F709" s="206"/>
      <c r="G709" s="206">
        <v>1</v>
      </c>
      <c r="H709" s="15"/>
      <c r="I709" s="233">
        <f t="shared" si="225"/>
        <v>40</v>
      </c>
      <c r="J709" s="234">
        <f t="shared" si="226"/>
        <v>49.2</v>
      </c>
      <c r="L709">
        <v>1</v>
      </c>
      <c r="M709">
        <f t="shared" si="188"/>
        <v>0</v>
      </c>
      <c r="N709">
        <f t="shared" si="192"/>
        <v>40</v>
      </c>
      <c r="O709">
        <f t="shared" si="191"/>
        <v>40</v>
      </c>
      <c r="Q709" s="206"/>
      <c r="R709" s="206"/>
    </row>
    <row r="710" spans="1:18">
      <c r="A710" s="206" t="s">
        <v>1158</v>
      </c>
      <c r="B710" s="15" t="s">
        <v>1179</v>
      </c>
      <c r="C710" s="206">
        <v>2005</v>
      </c>
      <c r="D710" s="16">
        <v>505</v>
      </c>
      <c r="E710" s="16"/>
      <c r="F710" s="206"/>
      <c r="G710" s="206">
        <v>1</v>
      </c>
      <c r="H710" s="15"/>
      <c r="I710" s="233">
        <f t="shared" si="225"/>
        <v>40</v>
      </c>
      <c r="J710" s="234">
        <f t="shared" si="226"/>
        <v>49.2</v>
      </c>
      <c r="L710">
        <v>1</v>
      </c>
      <c r="M710">
        <f t="shared" ref="M710:M773" si="227">K710*35</f>
        <v>0</v>
      </c>
      <c r="N710">
        <f t="shared" si="192"/>
        <v>40</v>
      </c>
      <c r="O710">
        <f t="shared" si="191"/>
        <v>40</v>
      </c>
      <c r="Q710" s="206"/>
      <c r="R710" s="206"/>
    </row>
    <row r="711" spans="1:18">
      <c r="A711" s="10"/>
      <c r="B711" s="552">
        <v>85221343798000</v>
      </c>
      <c r="C711" s="10"/>
      <c r="D711" s="11"/>
      <c r="E711" s="11"/>
      <c r="F711" s="10"/>
      <c r="G711" s="10"/>
      <c r="H711" s="229"/>
      <c r="I711" s="233">
        <f t="shared" si="225"/>
        <v>0</v>
      </c>
      <c r="J711" s="234">
        <f t="shared" si="226"/>
        <v>0</v>
      </c>
      <c r="L711">
        <v>1</v>
      </c>
      <c r="M711">
        <f t="shared" si="227"/>
        <v>0</v>
      </c>
      <c r="N711">
        <f t="shared" si="192"/>
        <v>0</v>
      </c>
      <c r="O711">
        <f t="shared" si="191"/>
        <v>0</v>
      </c>
      <c r="Q711" s="10"/>
      <c r="R711" s="10"/>
    </row>
    <row r="712" spans="1:18">
      <c r="A712" s="206" t="s">
        <v>1158</v>
      </c>
      <c r="B712" s="15" t="s">
        <v>1180</v>
      </c>
      <c r="C712" s="206">
        <v>2007</v>
      </c>
      <c r="D712" s="16">
        <v>414</v>
      </c>
      <c r="E712" s="16"/>
      <c r="F712" s="206"/>
      <c r="G712" s="206">
        <v>1</v>
      </c>
      <c r="H712" s="15"/>
      <c r="I712" s="233">
        <f t="shared" si="225"/>
        <v>40</v>
      </c>
      <c r="J712" s="234">
        <f t="shared" si="226"/>
        <v>49.2</v>
      </c>
      <c r="L712">
        <v>1</v>
      </c>
      <c r="M712">
        <f t="shared" si="227"/>
        <v>0</v>
      </c>
      <c r="N712">
        <f t="shared" si="192"/>
        <v>40</v>
      </c>
      <c r="O712">
        <f t="shared" si="191"/>
        <v>40</v>
      </c>
      <c r="Q712" s="206"/>
      <c r="R712" s="206"/>
    </row>
    <row r="713" spans="1:18">
      <c r="A713" s="19"/>
      <c r="B713" s="13" t="s">
        <v>1181</v>
      </c>
      <c r="C713" s="19"/>
      <c r="D713" s="12"/>
      <c r="E713" s="12"/>
      <c r="F713" s="19"/>
      <c r="G713" s="19"/>
      <c r="H713" s="13"/>
      <c r="I713" s="233">
        <f t="shared" si="225"/>
        <v>0</v>
      </c>
      <c r="J713" s="234">
        <f t="shared" si="226"/>
        <v>0</v>
      </c>
      <c r="L713">
        <v>1</v>
      </c>
      <c r="M713">
        <f t="shared" si="227"/>
        <v>0</v>
      </c>
      <c r="N713">
        <f t="shared" si="192"/>
        <v>0</v>
      </c>
      <c r="O713">
        <f t="shared" si="191"/>
        <v>0</v>
      </c>
      <c r="Q713" s="19"/>
      <c r="R713" s="19"/>
    </row>
    <row r="714" spans="1:18">
      <c r="A714" s="206" t="s">
        <v>1158</v>
      </c>
      <c r="B714" s="15" t="s">
        <v>1182</v>
      </c>
      <c r="C714" s="206">
        <v>2007</v>
      </c>
      <c r="D714" s="16">
        <v>414</v>
      </c>
      <c r="E714" s="16"/>
      <c r="F714" s="206"/>
      <c r="G714" s="206">
        <v>1</v>
      </c>
      <c r="H714" s="15"/>
      <c r="I714" s="233">
        <f t="shared" si="225"/>
        <v>40</v>
      </c>
      <c r="J714" s="234">
        <f t="shared" si="226"/>
        <v>49.2</v>
      </c>
      <c r="L714">
        <v>1</v>
      </c>
      <c r="M714">
        <f t="shared" si="227"/>
        <v>0</v>
      </c>
      <c r="N714">
        <f t="shared" si="192"/>
        <v>40</v>
      </c>
      <c r="O714">
        <f t="shared" ref="O714:O777" si="228">M714+N714</f>
        <v>40</v>
      </c>
      <c r="Q714" s="206"/>
      <c r="R714" s="206"/>
    </row>
    <row r="715" spans="1:18">
      <c r="A715" s="19"/>
      <c r="B715" s="13" t="s">
        <v>1183</v>
      </c>
      <c r="C715" s="19"/>
      <c r="D715" s="12"/>
      <c r="E715" s="12"/>
      <c r="F715" s="19"/>
      <c r="G715" s="19"/>
      <c r="H715" s="13"/>
      <c r="I715" s="233">
        <f t="shared" si="225"/>
        <v>0</v>
      </c>
      <c r="J715" s="234">
        <f t="shared" si="226"/>
        <v>0</v>
      </c>
      <c r="L715">
        <v>1</v>
      </c>
      <c r="M715">
        <f t="shared" si="227"/>
        <v>0</v>
      </c>
      <c r="N715">
        <f t="shared" ref="N715:N754" si="229">L715*G715*40</f>
        <v>0</v>
      </c>
      <c r="O715">
        <f t="shared" si="228"/>
        <v>0</v>
      </c>
      <c r="Q715" s="19"/>
      <c r="R715" s="19"/>
    </row>
    <row r="716" spans="1:18">
      <c r="A716" s="19" t="s">
        <v>1158</v>
      </c>
      <c r="B716" s="13" t="s">
        <v>1184</v>
      </c>
      <c r="C716" s="19">
        <v>2011</v>
      </c>
      <c r="D716" s="12" t="s">
        <v>1185</v>
      </c>
      <c r="E716" s="12"/>
      <c r="F716" s="19"/>
      <c r="G716" s="19">
        <v>1</v>
      </c>
      <c r="H716" s="13"/>
      <c r="I716" s="233">
        <f t="shared" si="225"/>
        <v>40</v>
      </c>
      <c r="J716" s="234">
        <f t="shared" si="226"/>
        <v>49.2</v>
      </c>
      <c r="L716">
        <v>1</v>
      </c>
      <c r="M716">
        <f t="shared" si="227"/>
        <v>0</v>
      </c>
      <c r="N716">
        <f t="shared" si="229"/>
        <v>40</v>
      </c>
      <c r="O716">
        <f t="shared" si="228"/>
        <v>40</v>
      </c>
      <c r="Q716" s="19"/>
      <c r="R716" s="19"/>
    </row>
    <row r="717" spans="1:18">
      <c r="A717" s="39" t="s">
        <v>1158</v>
      </c>
      <c r="B717" s="148" t="s">
        <v>1186</v>
      </c>
      <c r="C717" s="39">
        <v>2011</v>
      </c>
      <c r="D717" s="21" t="s">
        <v>1187</v>
      </c>
      <c r="E717" s="21"/>
      <c r="F717" s="39"/>
      <c r="G717" s="39">
        <v>1</v>
      </c>
      <c r="H717" s="148"/>
      <c r="I717" s="233">
        <f t="shared" si="225"/>
        <v>40</v>
      </c>
      <c r="J717" s="234">
        <f t="shared" si="226"/>
        <v>49.2</v>
      </c>
      <c r="L717">
        <v>1</v>
      </c>
      <c r="M717">
        <f t="shared" si="227"/>
        <v>0</v>
      </c>
      <c r="N717">
        <f t="shared" si="229"/>
        <v>40</v>
      </c>
      <c r="O717">
        <f t="shared" si="228"/>
        <v>40</v>
      </c>
      <c r="Q717" s="39"/>
      <c r="R717" s="39"/>
    </row>
    <row r="718" spans="1:18">
      <c r="A718" s="39" t="s">
        <v>1158</v>
      </c>
      <c r="B718" s="148" t="s">
        <v>1177</v>
      </c>
      <c r="C718" s="39">
        <v>2011</v>
      </c>
      <c r="D718" s="21" t="s">
        <v>1185</v>
      </c>
      <c r="E718" s="21"/>
      <c r="F718" s="39"/>
      <c r="G718" s="39">
        <v>1</v>
      </c>
      <c r="H718" s="148"/>
      <c r="I718" s="233">
        <f t="shared" si="225"/>
        <v>40</v>
      </c>
      <c r="J718" s="234">
        <f t="shared" si="226"/>
        <v>49.2</v>
      </c>
      <c r="L718">
        <v>1</v>
      </c>
      <c r="M718">
        <f t="shared" si="227"/>
        <v>0</v>
      </c>
      <c r="N718">
        <f t="shared" si="229"/>
        <v>40</v>
      </c>
      <c r="O718">
        <f t="shared" si="228"/>
        <v>40</v>
      </c>
      <c r="Q718" s="39"/>
      <c r="R718" s="39"/>
    </row>
    <row r="719" spans="1:18">
      <c r="A719" s="206" t="s">
        <v>1158</v>
      </c>
      <c r="B719" s="15" t="s">
        <v>1188</v>
      </c>
      <c r="C719" s="206">
        <v>2003</v>
      </c>
      <c r="D719" s="16">
        <v>414</v>
      </c>
      <c r="E719" s="16"/>
      <c r="F719" s="206"/>
      <c r="G719" s="206">
        <v>1</v>
      </c>
      <c r="H719" s="15"/>
      <c r="I719" s="233">
        <f t="shared" si="225"/>
        <v>40</v>
      </c>
      <c r="J719" s="234">
        <f t="shared" si="226"/>
        <v>49.2</v>
      </c>
      <c r="L719">
        <v>1</v>
      </c>
      <c r="M719">
        <f t="shared" si="227"/>
        <v>0</v>
      </c>
      <c r="N719">
        <f t="shared" si="229"/>
        <v>40</v>
      </c>
      <c r="O719">
        <f t="shared" si="228"/>
        <v>40</v>
      </c>
      <c r="Q719" s="206"/>
      <c r="R719" s="206"/>
    </row>
    <row r="720" spans="1:18">
      <c r="A720" s="206" t="s">
        <v>1158</v>
      </c>
      <c r="B720" s="15" t="s">
        <v>1189</v>
      </c>
      <c r="C720" s="206"/>
      <c r="D720" s="16">
        <v>512</v>
      </c>
      <c r="E720" s="16"/>
      <c r="F720" s="206"/>
      <c r="G720" s="206">
        <v>1</v>
      </c>
      <c r="H720" s="15"/>
      <c r="I720" s="233">
        <f t="shared" si="225"/>
        <v>40</v>
      </c>
      <c r="J720" s="234">
        <f t="shared" si="226"/>
        <v>49.2</v>
      </c>
      <c r="L720">
        <v>1</v>
      </c>
      <c r="M720">
        <f t="shared" si="227"/>
        <v>0</v>
      </c>
      <c r="N720">
        <f t="shared" si="229"/>
        <v>40</v>
      </c>
      <c r="O720">
        <f t="shared" si="228"/>
        <v>40</v>
      </c>
      <c r="Q720" s="206"/>
      <c r="R720" s="206"/>
    </row>
    <row r="721" spans="1:18">
      <c r="A721" s="19" t="s">
        <v>1158</v>
      </c>
      <c r="B721" s="13" t="s">
        <v>1190</v>
      </c>
      <c r="C721" s="19">
        <v>2007</v>
      </c>
      <c r="D721" s="12">
        <v>502</v>
      </c>
      <c r="E721" s="12"/>
      <c r="F721" s="19"/>
      <c r="G721" s="19">
        <v>1</v>
      </c>
      <c r="H721" s="13"/>
      <c r="I721" s="233">
        <f t="shared" si="225"/>
        <v>40</v>
      </c>
      <c r="J721" s="234">
        <f t="shared" si="226"/>
        <v>49.2</v>
      </c>
      <c r="L721">
        <v>1</v>
      </c>
      <c r="M721">
        <f t="shared" si="227"/>
        <v>0</v>
      </c>
      <c r="N721">
        <f t="shared" si="229"/>
        <v>40</v>
      </c>
      <c r="O721">
        <f t="shared" si="228"/>
        <v>40</v>
      </c>
      <c r="Q721" s="19"/>
      <c r="R721" s="19"/>
    </row>
    <row r="722" spans="1:18">
      <c r="A722" s="39" t="s">
        <v>1158</v>
      </c>
      <c r="B722" s="148" t="s">
        <v>1186</v>
      </c>
      <c r="C722" s="39">
        <v>2011</v>
      </c>
      <c r="D722" s="21">
        <v>406</v>
      </c>
      <c r="E722" s="21"/>
      <c r="F722" s="39"/>
      <c r="G722" s="39">
        <v>1</v>
      </c>
      <c r="H722" s="148"/>
      <c r="I722" s="233">
        <f t="shared" si="225"/>
        <v>40</v>
      </c>
      <c r="J722" s="234">
        <f t="shared" si="226"/>
        <v>49.2</v>
      </c>
      <c r="L722">
        <v>1</v>
      </c>
      <c r="M722">
        <f t="shared" si="227"/>
        <v>0</v>
      </c>
      <c r="N722">
        <f t="shared" si="229"/>
        <v>40</v>
      </c>
      <c r="O722">
        <f t="shared" si="228"/>
        <v>40</v>
      </c>
      <c r="Q722" s="39"/>
      <c r="R722" s="39"/>
    </row>
    <row r="723" spans="1:18">
      <c r="A723" s="39" t="s">
        <v>1158</v>
      </c>
      <c r="B723" s="148" t="s">
        <v>1186</v>
      </c>
      <c r="C723" s="39">
        <v>2011</v>
      </c>
      <c r="D723" s="21" t="s">
        <v>1191</v>
      </c>
      <c r="E723" s="21"/>
      <c r="F723" s="39"/>
      <c r="G723" s="39">
        <v>1</v>
      </c>
      <c r="H723" s="148"/>
      <c r="I723" s="233">
        <f t="shared" si="225"/>
        <v>40</v>
      </c>
      <c r="J723" s="234">
        <f t="shared" si="226"/>
        <v>49.2</v>
      </c>
      <c r="L723">
        <v>1</v>
      </c>
      <c r="M723">
        <f t="shared" si="227"/>
        <v>0</v>
      </c>
      <c r="N723">
        <f t="shared" si="229"/>
        <v>40</v>
      </c>
      <c r="O723">
        <f t="shared" si="228"/>
        <v>40</v>
      </c>
      <c r="Q723" s="39"/>
      <c r="R723" s="39"/>
    </row>
    <row r="724" spans="1:18">
      <c r="A724" s="39" t="s">
        <v>1158</v>
      </c>
      <c r="B724" s="148" t="s">
        <v>1192</v>
      </c>
      <c r="C724" s="39">
        <v>2007</v>
      </c>
      <c r="D724" s="21">
        <v>415</v>
      </c>
      <c r="E724" s="21"/>
      <c r="F724" s="39"/>
      <c r="G724" s="39">
        <v>1</v>
      </c>
      <c r="H724" s="148"/>
      <c r="I724" s="233">
        <f t="shared" si="225"/>
        <v>40</v>
      </c>
      <c r="J724" s="234">
        <f t="shared" si="226"/>
        <v>49.2</v>
      </c>
      <c r="L724">
        <v>1</v>
      </c>
      <c r="M724">
        <f t="shared" si="227"/>
        <v>0</v>
      </c>
      <c r="N724">
        <f t="shared" si="229"/>
        <v>40</v>
      </c>
      <c r="O724">
        <f t="shared" si="228"/>
        <v>40</v>
      </c>
      <c r="Q724" s="39"/>
      <c r="R724" s="39"/>
    </row>
    <row r="725" spans="1:18">
      <c r="A725" s="39" t="s">
        <v>1158</v>
      </c>
      <c r="B725" s="148" t="s">
        <v>1192</v>
      </c>
      <c r="C725" s="39">
        <v>2007</v>
      </c>
      <c r="D725" s="21">
        <v>404</v>
      </c>
      <c r="E725" s="21"/>
      <c r="F725" s="39"/>
      <c r="G725" s="39">
        <v>1</v>
      </c>
      <c r="H725" s="148"/>
      <c r="I725" s="233">
        <f t="shared" si="225"/>
        <v>40</v>
      </c>
      <c r="J725" s="234">
        <f t="shared" si="226"/>
        <v>49.2</v>
      </c>
      <c r="L725">
        <v>1</v>
      </c>
      <c r="M725">
        <f t="shared" si="227"/>
        <v>0</v>
      </c>
      <c r="N725">
        <f t="shared" si="229"/>
        <v>40</v>
      </c>
      <c r="O725">
        <f t="shared" si="228"/>
        <v>40</v>
      </c>
      <c r="Q725" s="39"/>
      <c r="R725" s="39"/>
    </row>
    <row r="726" spans="1:18">
      <c r="A726" s="39" t="s">
        <v>1158</v>
      </c>
      <c r="B726" s="148" t="s">
        <v>1193</v>
      </c>
      <c r="C726" s="39">
        <v>2006</v>
      </c>
      <c r="D726" s="21">
        <v>507</v>
      </c>
      <c r="E726" s="21"/>
      <c r="F726" s="39"/>
      <c r="G726" s="39">
        <v>1</v>
      </c>
      <c r="H726" s="148"/>
      <c r="I726" s="233">
        <f t="shared" si="225"/>
        <v>40</v>
      </c>
      <c r="J726" s="234">
        <f t="shared" si="226"/>
        <v>49.2</v>
      </c>
      <c r="L726">
        <v>1</v>
      </c>
      <c r="M726">
        <f t="shared" si="227"/>
        <v>0</v>
      </c>
      <c r="N726">
        <f t="shared" si="229"/>
        <v>40</v>
      </c>
      <c r="O726">
        <f t="shared" si="228"/>
        <v>40</v>
      </c>
      <c r="Q726" s="39"/>
      <c r="R726" s="39"/>
    </row>
    <row r="727" spans="1:18">
      <c r="A727" s="39" t="s">
        <v>1158</v>
      </c>
      <c r="B727" s="148" t="s">
        <v>1193</v>
      </c>
      <c r="C727" s="39">
        <v>2006</v>
      </c>
      <c r="D727" s="21">
        <v>506</v>
      </c>
      <c r="E727" s="21"/>
      <c r="F727" s="39"/>
      <c r="G727" s="39">
        <v>1</v>
      </c>
      <c r="H727" s="148"/>
      <c r="I727" s="233">
        <f t="shared" si="225"/>
        <v>40</v>
      </c>
      <c r="J727" s="234">
        <f t="shared" si="226"/>
        <v>49.2</v>
      </c>
      <c r="L727">
        <v>1</v>
      </c>
      <c r="M727">
        <f t="shared" si="227"/>
        <v>0</v>
      </c>
      <c r="N727">
        <f t="shared" si="229"/>
        <v>40</v>
      </c>
      <c r="O727">
        <f t="shared" si="228"/>
        <v>40</v>
      </c>
      <c r="Q727" s="39"/>
      <c r="R727" s="39"/>
    </row>
    <row r="728" spans="1:18">
      <c r="A728" s="39" t="s">
        <v>1158</v>
      </c>
      <c r="B728" s="148" t="s">
        <v>1194</v>
      </c>
      <c r="C728" s="39">
        <v>2002</v>
      </c>
      <c r="D728" s="21">
        <v>405</v>
      </c>
      <c r="E728" s="21"/>
      <c r="F728" s="39"/>
      <c r="G728" s="39">
        <v>1</v>
      </c>
      <c r="H728" s="148"/>
      <c r="I728" s="233">
        <f t="shared" si="225"/>
        <v>40</v>
      </c>
      <c r="J728" s="234">
        <f t="shared" si="226"/>
        <v>49.2</v>
      </c>
      <c r="L728">
        <v>1</v>
      </c>
      <c r="M728">
        <f t="shared" si="227"/>
        <v>0</v>
      </c>
      <c r="N728">
        <f t="shared" si="229"/>
        <v>40</v>
      </c>
      <c r="O728">
        <f t="shared" si="228"/>
        <v>40</v>
      </c>
      <c r="Q728" s="39"/>
      <c r="R728" s="39"/>
    </row>
    <row r="729" spans="1:18">
      <c r="A729" s="39" t="s">
        <v>1158</v>
      </c>
      <c r="B729" s="148" t="s">
        <v>1195</v>
      </c>
      <c r="C729" s="39"/>
      <c r="D729" s="21">
        <v>416</v>
      </c>
      <c r="E729" s="21"/>
      <c r="F729" s="39"/>
      <c r="G729" s="39">
        <v>1</v>
      </c>
      <c r="H729" s="148"/>
      <c r="I729" s="233">
        <f t="shared" si="225"/>
        <v>40</v>
      </c>
      <c r="J729" s="234">
        <f t="shared" si="226"/>
        <v>49.2</v>
      </c>
      <c r="L729">
        <v>1</v>
      </c>
      <c r="M729">
        <f t="shared" si="227"/>
        <v>0</v>
      </c>
      <c r="N729">
        <f t="shared" si="229"/>
        <v>40</v>
      </c>
      <c r="O729">
        <f t="shared" si="228"/>
        <v>40</v>
      </c>
      <c r="Q729" s="39"/>
      <c r="R729" s="39"/>
    </row>
    <row r="730" spans="1:18">
      <c r="A730" s="39" t="s">
        <v>1158</v>
      </c>
      <c r="B730" s="148" t="s">
        <v>1196</v>
      </c>
      <c r="C730" s="39">
        <v>2011</v>
      </c>
      <c r="D730" s="21">
        <v>413</v>
      </c>
      <c r="E730" s="21"/>
      <c r="F730" s="39"/>
      <c r="G730" s="39">
        <v>1</v>
      </c>
      <c r="H730" s="148"/>
      <c r="I730" s="233">
        <f t="shared" si="225"/>
        <v>40</v>
      </c>
      <c r="J730" s="234">
        <f t="shared" si="226"/>
        <v>49.2</v>
      </c>
      <c r="L730">
        <v>1</v>
      </c>
      <c r="M730">
        <f t="shared" si="227"/>
        <v>0</v>
      </c>
      <c r="N730">
        <f t="shared" si="229"/>
        <v>40</v>
      </c>
      <c r="O730">
        <f t="shared" si="228"/>
        <v>40</v>
      </c>
      <c r="Q730" s="39"/>
      <c r="R730" s="39"/>
    </row>
    <row r="731" spans="1:18">
      <c r="A731" s="39" t="s">
        <v>1158</v>
      </c>
      <c r="B731" s="148" t="s">
        <v>1197</v>
      </c>
      <c r="C731" s="39">
        <v>2011</v>
      </c>
      <c r="D731" s="21">
        <v>413</v>
      </c>
      <c r="E731" s="21"/>
      <c r="F731" s="39"/>
      <c r="G731" s="39">
        <v>1</v>
      </c>
      <c r="H731" s="148"/>
      <c r="I731" s="233">
        <f t="shared" si="225"/>
        <v>40</v>
      </c>
      <c r="J731" s="234">
        <f t="shared" si="226"/>
        <v>49.2</v>
      </c>
      <c r="L731">
        <v>1</v>
      </c>
      <c r="M731">
        <f t="shared" si="227"/>
        <v>0</v>
      </c>
      <c r="N731">
        <f t="shared" si="229"/>
        <v>40</v>
      </c>
      <c r="O731">
        <f t="shared" si="228"/>
        <v>40</v>
      </c>
      <c r="Q731" s="39"/>
      <c r="R731" s="39"/>
    </row>
    <row r="732" spans="1:18">
      <c r="A732" s="39" t="s">
        <v>1158</v>
      </c>
      <c r="B732" s="148" t="s">
        <v>1197</v>
      </c>
      <c r="C732" s="39">
        <v>2011</v>
      </c>
      <c r="D732" s="21">
        <v>413</v>
      </c>
      <c r="E732" s="21"/>
      <c r="F732" s="39"/>
      <c r="G732" s="39">
        <v>1</v>
      </c>
      <c r="H732" s="148"/>
      <c r="I732" s="233">
        <f t="shared" si="225"/>
        <v>40</v>
      </c>
      <c r="J732" s="234">
        <f t="shared" si="226"/>
        <v>49.2</v>
      </c>
      <c r="L732">
        <v>1</v>
      </c>
      <c r="M732">
        <f t="shared" si="227"/>
        <v>0</v>
      </c>
      <c r="N732">
        <f t="shared" si="229"/>
        <v>40</v>
      </c>
      <c r="O732">
        <f t="shared" si="228"/>
        <v>40</v>
      </c>
      <c r="Q732" s="39"/>
      <c r="R732" s="39"/>
    </row>
    <row r="733" spans="1:18">
      <c r="A733" s="39" t="s">
        <v>1158</v>
      </c>
      <c r="B733" s="148" t="s">
        <v>168</v>
      </c>
      <c r="C733" s="39">
        <v>2012</v>
      </c>
      <c r="D733" s="21" t="s">
        <v>1198</v>
      </c>
      <c r="E733" s="21"/>
      <c r="F733" s="39"/>
      <c r="G733" s="39">
        <v>1</v>
      </c>
      <c r="H733" s="15"/>
      <c r="I733" s="233">
        <f t="shared" si="225"/>
        <v>40</v>
      </c>
      <c r="J733" s="234">
        <f t="shared" si="226"/>
        <v>49.2</v>
      </c>
      <c r="L733">
        <v>1</v>
      </c>
      <c r="M733">
        <f t="shared" si="227"/>
        <v>0</v>
      </c>
      <c r="N733">
        <f t="shared" si="229"/>
        <v>40</v>
      </c>
      <c r="O733">
        <f t="shared" si="228"/>
        <v>40</v>
      </c>
      <c r="Q733" s="39"/>
      <c r="R733" s="39"/>
    </row>
    <row r="734" spans="1:18">
      <c r="A734" s="39" t="s">
        <v>1158</v>
      </c>
      <c r="B734" s="148" t="s">
        <v>1199</v>
      </c>
      <c r="C734" s="39"/>
      <c r="D734" s="21" t="s">
        <v>1200</v>
      </c>
      <c r="E734" s="21"/>
      <c r="F734" s="39"/>
      <c r="G734" s="39">
        <v>2</v>
      </c>
      <c r="H734" s="148"/>
      <c r="I734" s="233">
        <f t="shared" si="225"/>
        <v>80</v>
      </c>
      <c r="J734" s="234">
        <f t="shared" si="226"/>
        <v>98.4</v>
      </c>
      <c r="L734">
        <v>1</v>
      </c>
      <c r="M734">
        <f t="shared" si="227"/>
        <v>0</v>
      </c>
      <c r="N734">
        <f t="shared" si="229"/>
        <v>80</v>
      </c>
      <c r="O734">
        <f t="shared" si="228"/>
        <v>80</v>
      </c>
      <c r="Q734" s="39"/>
      <c r="R734" s="39"/>
    </row>
    <row r="735" spans="1:18" ht="25">
      <c r="A735" s="49" t="s">
        <v>1158</v>
      </c>
      <c r="B735" s="148" t="s">
        <v>1201</v>
      </c>
      <c r="C735" s="39">
        <v>2009</v>
      </c>
      <c r="D735" s="50" t="s">
        <v>126</v>
      </c>
      <c r="E735" s="21"/>
      <c r="F735" s="39"/>
      <c r="G735" s="49">
        <v>1</v>
      </c>
      <c r="H735" s="148"/>
      <c r="I735" s="233">
        <f t="shared" si="225"/>
        <v>40</v>
      </c>
      <c r="J735" s="234">
        <f t="shared" si="226"/>
        <v>49.2</v>
      </c>
      <c r="L735">
        <v>1</v>
      </c>
      <c r="M735">
        <f t="shared" si="227"/>
        <v>0</v>
      </c>
      <c r="N735">
        <f t="shared" si="229"/>
        <v>40</v>
      </c>
      <c r="O735">
        <f t="shared" si="228"/>
        <v>40</v>
      </c>
      <c r="Q735" s="49"/>
      <c r="R735" s="49"/>
    </row>
    <row r="736" spans="1:18">
      <c r="A736" s="39" t="s">
        <v>1158</v>
      </c>
      <c r="B736" s="148" t="s">
        <v>1202</v>
      </c>
      <c r="C736" s="39"/>
      <c r="D736" s="21" t="s">
        <v>1203</v>
      </c>
      <c r="E736" s="21"/>
      <c r="F736" s="39"/>
      <c r="G736" s="39">
        <v>2</v>
      </c>
      <c r="H736" s="148"/>
      <c r="I736" s="233">
        <f t="shared" si="225"/>
        <v>80</v>
      </c>
      <c r="J736" s="234">
        <f t="shared" si="226"/>
        <v>98.4</v>
      </c>
      <c r="L736">
        <v>1</v>
      </c>
      <c r="M736">
        <f t="shared" si="227"/>
        <v>0</v>
      </c>
      <c r="N736">
        <f t="shared" si="229"/>
        <v>80</v>
      </c>
      <c r="O736">
        <f t="shared" si="228"/>
        <v>80</v>
      </c>
      <c r="Q736" s="39"/>
      <c r="R736" s="39"/>
    </row>
    <row r="737" spans="1:18">
      <c r="A737" s="39" t="s">
        <v>1158</v>
      </c>
      <c r="B737" s="148" t="s">
        <v>1204</v>
      </c>
      <c r="C737" s="39"/>
      <c r="D737" s="21" t="s">
        <v>1205</v>
      </c>
      <c r="E737" s="21"/>
      <c r="F737" s="39"/>
      <c r="G737" s="39">
        <v>1</v>
      </c>
      <c r="H737" s="148"/>
      <c r="I737" s="233">
        <f t="shared" si="225"/>
        <v>40</v>
      </c>
      <c r="J737" s="234">
        <f t="shared" si="226"/>
        <v>49.2</v>
      </c>
      <c r="L737">
        <v>1</v>
      </c>
      <c r="M737">
        <f t="shared" si="227"/>
        <v>0</v>
      </c>
      <c r="N737">
        <f t="shared" si="229"/>
        <v>40</v>
      </c>
      <c r="O737">
        <f t="shared" si="228"/>
        <v>40</v>
      </c>
      <c r="Q737" s="39"/>
      <c r="R737" s="39"/>
    </row>
    <row r="738" spans="1:18">
      <c r="A738" s="39" t="s">
        <v>1158</v>
      </c>
      <c r="B738" s="148" t="s">
        <v>1206</v>
      </c>
      <c r="C738" s="39"/>
      <c r="D738" s="21" t="s">
        <v>1207</v>
      </c>
      <c r="E738" s="21"/>
      <c r="F738" s="39"/>
      <c r="G738" s="39">
        <v>1</v>
      </c>
      <c r="H738" s="148"/>
      <c r="I738" s="233">
        <f t="shared" si="225"/>
        <v>40</v>
      </c>
      <c r="J738" s="234">
        <f t="shared" si="226"/>
        <v>49.2</v>
      </c>
      <c r="L738">
        <v>1</v>
      </c>
      <c r="M738">
        <f t="shared" si="227"/>
        <v>0</v>
      </c>
      <c r="N738">
        <f t="shared" si="229"/>
        <v>40</v>
      </c>
      <c r="O738">
        <f t="shared" si="228"/>
        <v>40</v>
      </c>
      <c r="Q738" s="39"/>
      <c r="R738" s="39"/>
    </row>
    <row r="739" spans="1:18">
      <c r="A739" s="39" t="s">
        <v>1158</v>
      </c>
      <c r="B739" s="148" t="s">
        <v>1208</v>
      </c>
      <c r="C739" s="39"/>
      <c r="D739" s="21" t="s">
        <v>1209</v>
      </c>
      <c r="E739" s="21"/>
      <c r="F739" s="39"/>
      <c r="G739" s="39">
        <v>2</v>
      </c>
      <c r="H739" s="148"/>
      <c r="I739" s="233">
        <f t="shared" si="225"/>
        <v>80</v>
      </c>
      <c r="J739" s="234">
        <f t="shared" si="226"/>
        <v>98.4</v>
      </c>
      <c r="L739">
        <v>1</v>
      </c>
      <c r="M739">
        <f t="shared" si="227"/>
        <v>0</v>
      </c>
      <c r="N739">
        <f t="shared" si="229"/>
        <v>80</v>
      </c>
      <c r="O739">
        <f t="shared" si="228"/>
        <v>80</v>
      </c>
      <c r="Q739" s="39"/>
      <c r="R739" s="39"/>
    </row>
    <row r="740" spans="1:18">
      <c r="A740" s="39" t="s">
        <v>1158</v>
      </c>
      <c r="B740" s="148" t="s">
        <v>1210</v>
      </c>
      <c r="C740" s="39"/>
      <c r="D740" s="21" t="s">
        <v>1211</v>
      </c>
      <c r="E740" s="21"/>
      <c r="F740" s="39"/>
      <c r="G740" s="39">
        <v>2</v>
      </c>
      <c r="H740" s="148"/>
      <c r="I740" s="233">
        <f t="shared" si="225"/>
        <v>80</v>
      </c>
      <c r="J740" s="234">
        <f t="shared" si="226"/>
        <v>98.4</v>
      </c>
      <c r="L740">
        <v>1</v>
      </c>
      <c r="M740">
        <f t="shared" si="227"/>
        <v>0</v>
      </c>
      <c r="N740">
        <f t="shared" si="229"/>
        <v>80</v>
      </c>
      <c r="O740">
        <f t="shared" si="228"/>
        <v>80</v>
      </c>
      <c r="Q740" s="39"/>
      <c r="R740" s="39"/>
    </row>
    <row r="741" spans="1:18">
      <c r="A741" s="39" t="s">
        <v>1158</v>
      </c>
      <c r="B741" s="148" t="s">
        <v>772</v>
      </c>
      <c r="C741" s="39"/>
      <c r="D741" s="21" t="s">
        <v>995</v>
      </c>
      <c r="E741" s="21"/>
      <c r="F741" s="39"/>
      <c r="G741" s="39">
        <v>1</v>
      </c>
      <c r="H741" s="148"/>
      <c r="I741" s="233">
        <f t="shared" si="225"/>
        <v>40</v>
      </c>
      <c r="J741" s="234">
        <f t="shared" si="226"/>
        <v>49.2</v>
      </c>
      <c r="L741">
        <v>1</v>
      </c>
      <c r="M741">
        <f t="shared" si="227"/>
        <v>0</v>
      </c>
      <c r="N741">
        <f t="shared" si="229"/>
        <v>40</v>
      </c>
      <c r="O741">
        <f t="shared" si="228"/>
        <v>40</v>
      </c>
      <c r="Q741" s="39"/>
      <c r="R741" s="39"/>
    </row>
    <row r="742" spans="1:18">
      <c r="A742" s="39" t="s">
        <v>1158</v>
      </c>
      <c r="B742" s="148" t="s">
        <v>1212</v>
      </c>
      <c r="C742" s="39"/>
      <c r="D742" s="21" t="s">
        <v>1213</v>
      </c>
      <c r="E742" s="21"/>
      <c r="F742" s="39"/>
      <c r="G742" s="39">
        <v>1</v>
      </c>
      <c r="H742" s="148"/>
      <c r="I742" s="233">
        <f t="shared" si="225"/>
        <v>40</v>
      </c>
      <c r="J742" s="234">
        <f t="shared" si="226"/>
        <v>49.2</v>
      </c>
      <c r="L742">
        <v>1</v>
      </c>
      <c r="M742">
        <f t="shared" si="227"/>
        <v>0</v>
      </c>
      <c r="N742">
        <f t="shared" si="229"/>
        <v>40</v>
      </c>
      <c r="O742">
        <f t="shared" si="228"/>
        <v>40</v>
      </c>
      <c r="Q742" s="39"/>
      <c r="R742" s="39"/>
    </row>
    <row r="743" spans="1:18">
      <c r="A743" s="39" t="s">
        <v>1158</v>
      </c>
      <c r="B743" s="148" t="s">
        <v>1214</v>
      </c>
      <c r="C743" s="39"/>
      <c r="D743" s="21" t="s">
        <v>1215</v>
      </c>
      <c r="E743" s="21"/>
      <c r="F743" s="39"/>
      <c r="G743" s="39">
        <v>1</v>
      </c>
      <c r="H743" s="148"/>
      <c r="I743" s="233">
        <f t="shared" si="225"/>
        <v>40</v>
      </c>
      <c r="J743" s="234">
        <f t="shared" si="226"/>
        <v>49.2</v>
      </c>
      <c r="L743">
        <v>1</v>
      </c>
      <c r="M743">
        <f t="shared" si="227"/>
        <v>0</v>
      </c>
      <c r="N743">
        <f t="shared" si="229"/>
        <v>40</v>
      </c>
      <c r="O743">
        <f t="shared" si="228"/>
        <v>40</v>
      </c>
      <c r="Q743" s="39"/>
      <c r="R743" s="39"/>
    </row>
    <row r="744" spans="1:18">
      <c r="A744" s="39" t="s">
        <v>1158</v>
      </c>
      <c r="B744" s="148" t="s">
        <v>1216</v>
      </c>
      <c r="C744" s="39"/>
      <c r="D744" s="21" t="s">
        <v>1217</v>
      </c>
      <c r="E744" s="21"/>
      <c r="F744" s="39"/>
      <c r="G744" s="39">
        <v>1</v>
      </c>
      <c r="H744" s="148"/>
      <c r="I744" s="233">
        <f t="shared" si="225"/>
        <v>40</v>
      </c>
      <c r="J744" s="234">
        <f t="shared" si="226"/>
        <v>49.2</v>
      </c>
      <c r="L744">
        <v>1</v>
      </c>
      <c r="M744">
        <f t="shared" si="227"/>
        <v>0</v>
      </c>
      <c r="N744">
        <f t="shared" si="229"/>
        <v>40</v>
      </c>
      <c r="O744">
        <f t="shared" si="228"/>
        <v>40</v>
      </c>
      <c r="Q744" s="39"/>
      <c r="R744" s="39"/>
    </row>
    <row r="745" spans="1:18">
      <c r="A745" s="39" t="s">
        <v>1158</v>
      </c>
      <c r="B745" s="148" t="s">
        <v>990</v>
      </c>
      <c r="C745" s="39"/>
      <c r="D745" s="21" t="s">
        <v>1218</v>
      </c>
      <c r="E745" s="21"/>
      <c r="F745" s="39"/>
      <c r="G745" s="39">
        <v>1</v>
      </c>
      <c r="H745" s="148"/>
      <c r="I745" s="233">
        <f t="shared" si="225"/>
        <v>40</v>
      </c>
      <c r="J745" s="234">
        <f t="shared" si="226"/>
        <v>49.2</v>
      </c>
      <c r="L745">
        <v>1</v>
      </c>
      <c r="M745">
        <f t="shared" si="227"/>
        <v>0</v>
      </c>
      <c r="N745">
        <f t="shared" si="229"/>
        <v>40</v>
      </c>
      <c r="O745">
        <f t="shared" si="228"/>
        <v>40</v>
      </c>
      <c r="Q745" s="39"/>
      <c r="R745" s="39"/>
    </row>
    <row r="746" spans="1:18">
      <c r="A746" s="39" t="s">
        <v>1158</v>
      </c>
      <c r="B746" s="148" t="s">
        <v>1219</v>
      </c>
      <c r="C746" s="39"/>
      <c r="D746" s="21" t="s">
        <v>1220</v>
      </c>
      <c r="E746" s="21"/>
      <c r="F746" s="39"/>
      <c r="G746" s="39">
        <v>1</v>
      </c>
      <c r="H746" s="148"/>
      <c r="I746" s="233">
        <f t="shared" si="225"/>
        <v>40</v>
      </c>
      <c r="J746" s="234">
        <f t="shared" si="226"/>
        <v>49.2</v>
      </c>
      <c r="L746">
        <v>1</v>
      </c>
      <c r="M746">
        <f t="shared" si="227"/>
        <v>0</v>
      </c>
      <c r="N746">
        <f t="shared" si="229"/>
        <v>40</v>
      </c>
      <c r="O746">
        <f t="shared" si="228"/>
        <v>40</v>
      </c>
      <c r="Q746" s="39"/>
      <c r="R746" s="39"/>
    </row>
    <row r="747" spans="1:18">
      <c r="A747" s="39" t="s">
        <v>1158</v>
      </c>
      <c r="B747" s="148" t="s">
        <v>1221</v>
      </c>
      <c r="C747" s="39"/>
      <c r="D747" s="21" t="s">
        <v>1222</v>
      </c>
      <c r="E747" s="21"/>
      <c r="F747" s="39"/>
      <c r="G747" s="39">
        <v>1</v>
      </c>
      <c r="H747" s="148"/>
      <c r="I747" s="233">
        <f t="shared" si="225"/>
        <v>40</v>
      </c>
      <c r="J747" s="234">
        <f t="shared" si="226"/>
        <v>49.2</v>
      </c>
      <c r="L747">
        <v>1</v>
      </c>
      <c r="M747">
        <f t="shared" si="227"/>
        <v>0</v>
      </c>
      <c r="N747">
        <f t="shared" si="229"/>
        <v>40</v>
      </c>
      <c r="O747">
        <f t="shared" si="228"/>
        <v>40</v>
      </c>
      <c r="Q747" s="39"/>
      <c r="R747" s="39"/>
    </row>
    <row r="748" spans="1:18">
      <c r="A748" s="39" t="s">
        <v>1158</v>
      </c>
      <c r="B748" s="148" t="s">
        <v>1219</v>
      </c>
      <c r="C748" s="39"/>
      <c r="D748" s="21" t="s">
        <v>1223</v>
      </c>
      <c r="E748" s="21"/>
      <c r="F748" s="39"/>
      <c r="G748" s="39">
        <v>1</v>
      </c>
      <c r="H748" s="148"/>
      <c r="I748" s="233">
        <f t="shared" si="225"/>
        <v>40</v>
      </c>
      <c r="J748" s="234">
        <f t="shared" si="226"/>
        <v>49.2</v>
      </c>
      <c r="L748">
        <v>1</v>
      </c>
      <c r="M748">
        <f t="shared" si="227"/>
        <v>0</v>
      </c>
      <c r="N748">
        <f t="shared" si="229"/>
        <v>40</v>
      </c>
      <c r="O748">
        <f t="shared" si="228"/>
        <v>40</v>
      </c>
      <c r="Q748" s="39"/>
      <c r="R748" s="39"/>
    </row>
    <row r="749" spans="1:18">
      <c r="A749" s="39" t="s">
        <v>1158</v>
      </c>
      <c r="B749" s="148" t="s">
        <v>1224</v>
      </c>
      <c r="C749" s="39"/>
      <c r="D749" s="21" t="s">
        <v>1225</v>
      </c>
      <c r="E749" s="21"/>
      <c r="F749" s="39"/>
      <c r="G749" s="39">
        <v>1</v>
      </c>
      <c r="H749" s="148"/>
      <c r="I749" s="233">
        <f t="shared" si="225"/>
        <v>40</v>
      </c>
      <c r="J749" s="234">
        <f t="shared" si="226"/>
        <v>49.2</v>
      </c>
      <c r="L749">
        <v>1</v>
      </c>
      <c r="M749">
        <f t="shared" si="227"/>
        <v>0</v>
      </c>
      <c r="N749">
        <f t="shared" si="229"/>
        <v>40</v>
      </c>
      <c r="O749">
        <f t="shared" si="228"/>
        <v>40</v>
      </c>
      <c r="Q749" s="39"/>
      <c r="R749" s="39"/>
    </row>
    <row r="750" spans="1:18">
      <c r="A750" s="39" t="s">
        <v>1158</v>
      </c>
      <c r="B750" s="148" t="s">
        <v>1226</v>
      </c>
      <c r="C750" s="39"/>
      <c r="D750" s="21" t="s">
        <v>1227</v>
      </c>
      <c r="E750" s="21"/>
      <c r="F750" s="39"/>
      <c r="G750" s="39">
        <v>1</v>
      </c>
      <c r="H750" s="148"/>
      <c r="I750" s="233">
        <f t="shared" si="225"/>
        <v>40</v>
      </c>
      <c r="J750" s="234">
        <f t="shared" si="226"/>
        <v>49.2</v>
      </c>
      <c r="L750">
        <v>1</v>
      </c>
      <c r="M750">
        <f t="shared" si="227"/>
        <v>0</v>
      </c>
      <c r="N750">
        <f t="shared" si="229"/>
        <v>40</v>
      </c>
      <c r="O750">
        <f t="shared" si="228"/>
        <v>40</v>
      </c>
      <c r="Q750" s="39"/>
      <c r="R750" s="39"/>
    </row>
    <row r="751" spans="1:18">
      <c r="A751" s="39" t="s">
        <v>1158</v>
      </c>
      <c r="B751" s="148" t="s">
        <v>1228</v>
      </c>
      <c r="C751" s="39"/>
      <c r="D751" s="21" t="s">
        <v>1229</v>
      </c>
      <c r="E751" s="21"/>
      <c r="F751" s="39"/>
      <c r="G751" s="39">
        <v>1</v>
      </c>
      <c r="H751" s="148"/>
      <c r="I751" s="233">
        <f t="shared" si="225"/>
        <v>40</v>
      </c>
      <c r="J751" s="234">
        <f t="shared" si="226"/>
        <v>49.2</v>
      </c>
      <c r="L751">
        <v>1</v>
      </c>
      <c r="M751">
        <f t="shared" si="227"/>
        <v>0</v>
      </c>
      <c r="N751">
        <f t="shared" si="229"/>
        <v>40</v>
      </c>
      <c r="O751">
        <f t="shared" si="228"/>
        <v>40</v>
      </c>
      <c r="Q751" s="39"/>
      <c r="R751" s="39"/>
    </row>
    <row r="752" spans="1:18">
      <c r="A752" s="39" t="s">
        <v>1158</v>
      </c>
      <c r="B752" s="148" t="s">
        <v>1230</v>
      </c>
      <c r="C752" s="39"/>
      <c r="D752" s="21" t="s">
        <v>1231</v>
      </c>
      <c r="E752" s="21"/>
      <c r="F752" s="39"/>
      <c r="G752" s="39">
        <v>3</v>
      </c>
      <c r="H752" s="148"/>
      <c r="I752" s="233">
        <f t="shared" si="225"/>
        <v>120</v>
      </c>
      <c r="J752" s="234">
        <f t="shared" si="226"/>
        <v>147.6</v>
      </c>
      <c r="L752">
        <v>1</v>
      </c>
      <c r="M752">
        <f t="shared" si="227"/>
        <v>0</v>
      </c>
      <c r="N752">
        <f t="shared" si="229"/>
        <v>120</v>
      </c>
      <c r="O752">
        <f t="shared" si="228"/>
        <v>120</v>
      </c>
      <c r="Q752" s="39"/>
      <c r="R752" s="39"/>
    </row>
    <row r="753" spans="1:18">
      <c r="A753" s="49" t="s">
        <v>1158</v>
      </c>
      <c r="B753" s="158" t="s">
        <v>1232</v>
      </c>
      <c r="C753" s="49"/>
      <c r="D753" s="50" t="s">
        <v>1233</v>
      </c>
      <c r="E753" s="553"/>
      <c r="F753" s="49"/>
      <c r="G753" s="49">
        <v>1</v>
      </c>
      <c r="H753" s="148"/>
      <c r="I753" s="233">
        <f t="shared" si="225"/>
        <v>40</v>
      </c>
      <c r="J753" s="234">
        <f t="shared" si="226"/>
        <v>49.2</v>
      </c>
      <c r="L753">
        <v>1</v>
      </c>
      <c r="M753">
        <f t="shared" si="227"/>
        <v>0</v>
      </c>
      <c r="N753">
        <f t="shared" si="229"/>
        <v>40</v>
      </c>
      <c r="O753">
        <f t="shared" si="228"/>
        <v>40</v>
      </c>
      <c r="Q753" s="49"/>
      <c r="R753" s="49"/>
    </row>
    <row r="754" spans="1:18">
      <c r="A754" s="49" t="s">
        <v>1158</v>
      </c>
      <c r="B754" s="554" t="s">
        <v>1234</v>
      </c>
      <c r="C754" s="49"/>
      <c r="D754" s="50" t="s">
        <v>1235</v>
      </c>
      <c r="E754" s="553"/>
      <c r="F754" s="49"/>
      <c r="G754" s="49">
        <v>1</v>
      </c>
      <c r="H754" s="148"/>
      <c r="I754" s="233">
        <f t="shared" si="225"/>
        <v>40</v>
      </c>
      <c r="J754" s="234">
        <f t="shared" si="226"/>
        <v>49.2</v>
      </c>
      <c r="L754">
        <v>1</v>
      </c>
      <c r="M754">
        <f t="shared" si="227"/>
        <v>0</v>
      </c>
      <c r="N754">
        <f t="shared" si="229"/>
        <v>40</v>
      </c>
      <c r="O754">
        <f t="shared" si="228"/>
        <v>40</v>
      </c>
      <c r="Q754" s="49"/>
      <c r="R754" s="49"/>
    </row>
    <row r="755" spans="1:18" ht="37.5">
      <c r="A755" s="49" t="s">
        <v>1158</v>
      </c>
      <c r="B755" s="554" t="s">
        <v>1236</v>
      </c>
      <c r="C755" s="49"/>
      <c r="D755" s="50" t="s">
        <v>1237</v>
      </c>
      <c r="E755" s="553" t="s">
        <v>1238</v>
      </c>
      <c r="F755" s="49"/>
      <c r="G755" s="49">
        <v>4</v>
      </c>
      <c r="H755" s="148" t="s">
        <v>1239</v>
      </c>
      <c r="I755" s="233">
        <f>O755</f>
        <v>40</v>
      </c>
      <c r="J755" s="234">
        <f t="shared" si="226"/>
        <v>49.2</v>
      </c>
      <c r="L755">
        <v>1</v>
      </c>
      <c r="M755">
        <f t="shared" si="227"/>
        <v>0</v>
      </c>
      <c r="N755">
        <f>L755*P755*40</f>
        <v>40</v>
      </c>
      <c r="O755">
        <f t="shared" si="228"/>
        <v>40</v>
      </c>
      <c r="P755">
        <v>1</v>
      </c>
      <c r="Q755" s="49"/>
      <c r="R755" s="49"/>
    </row>
    <row r="756" spans="1:18" ht="37.5">
      <c r="A756" s="49" t="s">
        <v>1158</v>
      </c>
      <c r="B756" s="554" t="s">
        <v>1240</v>
      </c>
      <c r="C756" s="49"/>
      <c r="D756" s="50">
        <v>212</v>
      </c>
      <c r="E756" s="553" t="s">
        <v>1241</v>
      </c>
      <c r="F756" s="49"/>
      <c r="G756" s="49">
        <v>1</v>
      </c>
      <c r="H756" s="158" t="s">
        <v>1242</v>
      </c>
      <c r="I756" s="233">
        <f t="shared" ref="I756:I757" si="230">O756</f>
        <v>40</v>
      </c>
      <c r="J756" s="234">
        <f t="shared" si="226"/>
        <v>49.2</v>
      </c>
      <c r="L756">
        <v>1</v>
      </c>
      <c r="M756">
        <f t="shared" si="227"/>
        <v>0</v>
      </c>
      <c r="N756">
        <f t="shared" ref="N756:N757" si="231">L756*P756*40</f>
        <v>40</v>
      </c>
      <c r="O756">
        <f t="shared" si="228"/>
        <v>40</v>
      </c>
      <c r="P756">
        <v>1</v>
      </c>
      <c r="Q756" s="49"/>
      <c r="R756" s="49"/>
    </row>
    <row r="757" spans="1:18" s="6" customFormat="1" ht="37.5">
      <c r="A757" s="49" t="s">
        <v>1158</v>
      </c>
      <c r="B757" s="554" t="s">
        <v>1243</v>
      </c>
      <c r="C757" s="49"/>
      <c r="D757" s="50" t="s">
        <v>1244</v>
      </c>
      <c r="E757" s="553" t="s">
        <v>1245</v>
      </c>
      <c r="F757" s="49"/>
      <c r="G757" s="49">
        <v>2</v>
      </c>
      <c r="H757" s="158" t="s">
        <v>1242</v>
      </c>
      <c r="I757" s="233">
        <f t="shared" si="230"/>
        <v>40</v>
      </c>
      <c r="J757" s="234">
        <f t="shared" si="226"/>
        <v>49.2</v>
      </c>
      <c r="L757" s="6">
        <v>1</v>
      </c>
      <c r="M757">
        <f t="shared" si="227"/>
        <v>0</v>
      </c>
      <c r="N757">
        <f t="shared" si="231"/>
        <v>40</v>
      </c>
      <c r="O757">
        <f t="shared" si="228"/>
        <v>40</v>
      </c>
      <c r="P757" s="6">
        <v>1</v>
      </c>
      <c r="Q757" s="49"/>
      <c r="R757" s="49"/>
    </row>
    <row r="758" spans="1:18" s="6" customFormat="1" ht="15.5">
      <c r="A758" s="49" t="s">
        <v>1158</v>
      </c>
      <c r="B758" s="50" t="s">
        <v>1246</v>
      </c>
      <c r="C758" s="49"/>
      <c r="D758" s="50" t="s">
        <v>1247</v>
      </c>
      <c r="E758" s="50" t="s">
        <v>1248</v>
      </c>
      <c r="F758" s="39"/>
      <c r="G758" s="49">
        <v>1</v>
      </c>
      <c r="H758" s="148"/>
      <c r="I758" s="534" t="s">
        <v>146</v>
      </c>
      <c r="J758" s="534" t="s">
        <v>146</v>
      </c>
      <c r="M758">
        <f t="shared" si="227"/>
        <v>0</v>
      </c>
      <c r="N758">
        <f t="shared" ref="N758:N767" si="232">L758*G758*39</f>
        <v>0</v>
      </c>
      <c r="O758">
        <f t="shared" si="228"/>
        <v>0</v>
      </c>
      <c r="Q758" s="589" t="s">
        <v>529</v>
      </c>
      <c r="R758" s="589" t="s">
        <v>529</v>
      </c>
    </row>
    <row r="759" spans="1:18" s="6" customFormat="1" ht="15.5">
      <c r="A759" s="49" t="s">
        <v>1158</v>
      </c>
      <c r="B759" s="50" t="s">
        <v>615</v>
      </c>
      <c r="C759" s="49"/>
      <c r="D759" s="50" t="s">
        <v>1249</v>
      </c>
      <c r="E759" s="50" t="s">
        <v>1248</v>
      </c>
      <c r="F759" s="39"/>
      <c r="G759" s="49">
        <v>1</v>
      </c>
      <c r="H759" s="148"/>
      <c r="I759" s="534" t="s">
        <v>146</v>
      </c>
      <c r="J759" s="534" t="s">
        <v>146</v>
      </c>
      <c r="M759">
        <f t="shared" si="227"/>
        <v>0</v>
      </c>
      <c r="N759">
        <f t="shared" si="232"/>
        <v>0</v>
      </c>
      <c r="O759">
        <f t="shared" si="228"/>
        <v>0</v>
      </c>
      <c r="Q759" s="589" t="s">
        <v>529</v>
      </c>
      <c r="R759" s="589" t="s">
        <v>529</v>
      </c>
    </row>
    <row r="760" spans="1:18" s="6" customFormat="1" ht="37.5">
      <c r="A760" s="49" t="s">
        <v>1158</v>
      </c>
      <c r="B760" s="50" t="s">
        <v>1250</v>
      </c>
      <c r="C760" s="49"/>
      <c r="D760" s="50" t="s">
        <v>1251</v>
      </c>
      <c r="E760" s="50" t="s">
        <v>1248</v>
      </c>
      <c r="F760" s="39"/>
      <c r="G760" s="49">
        <v>1</v>
      </c>
      <c r="H760" s="148"/>
      <c r="I760" s="534" t="s">
        <v>146</v>
      </c>
      <c r="J760" s="534" t="s">
        <v>146</v>
      </c>
      <c r="M760">
        <f t="shared" si="227"/>
        <v>0</v>
      </c>
      <c r="N760">
        <f t="shared" si="232"/>
        <v>0</v>
      </c>
      <c r="O760">
        <f t="shared" si="228"/>
        <v>0</v>
      </c>
      <c r="Q760" s="589" t="s">
        <v>529</v>
      </c>
      <c r="R760" s="589" t="s">
        <v>529</v>
      </c>
    </row>
    <row r="761" spans="1:18" s="6" customFormat="1" ht="15.5">
      <c r="A761" s="49" t="s">
        <v>1158</v>
      </c>
      <c r="B761" s="50" t="s">
        <v>1252</v>
      </c>
      <c r="C761" s="49"/>
      <c r="D761" s="50" t="s">
        <v>1253</v>
      </c>
      <c r="E761" s="50" t="s">
        <v>1248</v>
      </c>
      <c r="F761" s="39"/>
      <c r="G761" s="49">
        <v>1</v>
      </c>
      <c r="H761" s="148"/>
      <c r="I761" s="534" t="s">
        <v>146</v>
      </c>
      <c r="J761" s="534" t="s">
        <v>146</v>
      </c>
      <c r="M761">
        <f t="shared" si="227"/>
        <v>0</v>
      </c>
      <c r="N761">
        <f t="shared" si="232"/>
        <v>0</v>
      </c>
      <c r="O761">
        <f t="shared" si="228"/>
        <v>0</v>
      </c>
      <c r="Q761" s="589" t="s">
        <v>529</v>
      </c>
      <c r="R761" s="589" t="s">
        <v>529</v>
      </c>
    </row>
    <row r="762" spans="1:18" s="6" customFormat="1" ht="15.5">
      <c r="A762" s="49" t="s">
        <v>1158</v>
      </c>
      <c r="B762" s="50" t="s">
        <v>615</v>
      </c>
      <c r="C762" s="49"/>
      <c r="D762" s="50" t="s">
        <v>1254</v>
      </c>
      <c r="E762" s="50" t="s">
        <v>1248</v>
      </c>
      <c r="F762" s="39"/>
      <c r="G762" s="49">
        <v>1</v>
      </c>
      <c r="H762" s="148"/>
      <c r="I762" s="534" t="s">
        <v>146</v>
      </c>
      <c r="J762" s="534" t="s">
        <v>146</v>
      </c>
      <c r="M762">
        <f t="shared" si="227"/>
        <v>0</v>
      </c>
      <c r="N762">
        <f t="shared" si="232"/>
        <v>0</v>
      </c>
      <c r="O762">
        <f t="shared" si="228"/>
        <v>0</v>
      </c>
      <c r="Q762" s="589" t="s">
        <v>529</v>
      </c>
      <c r="R762" s="589" t="s">
        <v>529</v>
      </c>
    </row>
    <row r="763" spans="1:18" s="6" customFormat="1" ht="37.5">
      <c r="A763" s="49" t="s">
        <v>1158</v>
      </c>
      <c r="B763" s="50" t="s">
        <v>1255</v>
      </c>
      <c r="C763" s="49"/>
      <c r="D763" s="50" t="s">
        <v>1251</v>
      </c>
      <c r="E763" s="50" t="s">
        <v>1248</v>
      </c>
      <c r="F763" s="39"/>
      <c r="G763" s="49">
        <v>1</v>
      </c>
      <c r="H763" s="148"/>
      <c r="I763" s="534" t="s">
        <v>146</v>
      </c>
      <c r="J763" s="534" t="s">
        <v>146</v>
      </c>
      <c r="M763">
        <f t="shared" si="227"/>
        <v>0</v>
      </c>
      <c r="N763">
        <f t="shared" si="232"/>
        <v>0</v>
      </c>
      <c r="O763">
        <f t="shared" si="228"/>
        <v>0</v>
      </c>
      <c r="Q763" s="589" t="s">
        <v>529</v>
      </c>
      <c r="R763" s="589" t="s">
        <v>529</v>
      </c>
    </row>
    <row r="764" spans="1:18" s="6" customFormat="1" ht="15.5">
      <c r="A764" s="49" t="s">
        <v>1158</v>
      </c>
      <c r="B764" s="50" t="s">
        <v>1252</v>
      </c>
      <c r="C764" s="49"/>
      <c r="D764" s="50" t="s">
        <v>1256</v>
      </c>
      <c r="E764" s="50" t="s">
        <v>1248</v>
      </c>
      <c r="F764" s="39"/>
      <c r="G764" s="49">
        <v>1</v>
      </c>
      <c r="H764" s="148"/>
      <c r="I764" s="534" t="s">
        <v>146</v>
      </c>
      <c r="J764" s="534" t="s">
        <v>146</v>
      </c>
      <c r="M764">
        <f t="shared" si="227"/>
        <v>0</v>
      </c>
      <c r="N764">
        <f t="shared" si="232"/>
        <v>0</v>
      </c>
      <c r="O764">
        <f t="shared" si="228"/>
        <v>0</v>
      </c>
      <c r="Q764" s="589" t="s">
        <v>529</v>
      </c>
      <c r="R764" s="589" t="s">
        <v>529</v>
      </c>
    </row>
    <row r="765" spans="1:18" s="6" customFormat="1" ht="15.5">
      <c r="A765" s="49" t="s">
        <v>1158</v>
      </c>
      <c r="B765" s="50" t="s">
        <v>1252</v>
      </c>
      <c r="C765" s="49"/>
      <c r="D765" s="50" t="s">
        <v>489</v>
      </c>
      <c r="E765" s="50" t="s">
        <v>1248</v>
      </c>
      <c r="F765" s="39"/>
      <c r="G765" s="49">
        <v>1</v>
      </c>
      <c r="H765" s="148"/>
      <c r="I765" s="534" t="s">
        <v>146</v>
      </c>
      <c r="J765" s="534" t="s">
        <v>146</v>
      </c>
      <c r="M765">
        <f t="shared" si="227"/>
        <v>0</v>
      </c>
      <c r="N765">
        <f t="shared" si="232"/>
        <v>0</v>
      </c>
      <c r="O765">
        <f t="shared" si="228"/>
        <v>0</v>
      </c>
      <c r="Q765" s="589" t="s">
        <v>529</v>
      </c>
      <c r="R765" s="589" t="s">
        <v>529</v>
      </c>
    </row>
    <row r="766" spans="1:18" s="6" customFormat="1" ht="37.5">
      <c r="A766" s="49" t="s">
        <v>1158</v>
      </c>
      <c r="B766" s="50" t="s">
        <v>1257</v>
      </c>
      <c r="C766" s="49"/>
      <c r="D766" s="50" t="s">
        <v>1251</v>
      </c>
      <c r="E766" s="50" t="s">
        <v>1248</v>
      </c>
      <c r="F766" s="39"/>
      <c r="G766" s="49">
        <v>1</v>
      </c>
      <c r="H766" s="148"/>
      <c r="I766" s="534" t="s">
        <v>146</v>
      </c>
      <c r="J766" s="534" t="s">
        <v>146</v>
      </c>
      <c r="M766">
        <f t="shared" si="227"/>
        <v>0</v>
      </c>
      <c r="N766">
        <f t="shared" si="232"/>
        <v>0</v>
      </c>
      <c r="O766">
        <f t="shared" si="228"/>
        <v>0</v>
      </c>
      <c r="Q766" s="589" t="s">
        <v>529</v>
      </c>
      <c r="R766" s="589" t="s">
        <v>529</v>
      </c>
    </row>
    <row r="767" spans="1:18" s="6" customFormat="1" ht="15.5">
      <c r="A767" s="49" t="s">
        <v>1158</v>
      </c>
      <c r="B767" s="50" t="s">
        <v>1258</v>
      </c>
      <c r="C767" s="49"/>
      <c r="D767" s="50" t="s">
        <v>1259</v>
      </c>
      <c r="E767" s="50" t="s">
        <v>1260</v>
      </c>
      <c r="F767" s="39"/>
      <c r="G767" s="49">
        <v>1</v>
      </c>
      <c r="H767" s="148"/>
      <c r="I767" s="549" t="s">
        <v>1261</v>
      </c>
      <c r="J767" s="549" t="s">
        <v>1261</v>
      </c>
      <c r="M767">
        <f t="shared" si="227"/>
        <v>0</v>
      </c>
      <c r="N767">
        <f t="shared" si="232"/>
        <v>0</v>
      </c>
      <c r="O767">
        <f t="shared" si="228"/>
        <v>0</v>
      </c>
      <c r="Q767" s="589" t="s">
        <v>529</v>
      </c>
      <c r="R767" s="589" t="s">
        <v>529</v>
      </c>
    </row>
    <row r="768" spans="1:18" s="59" customFormat="1" ht="15.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</row>
    <row r="769" spans="1:18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233">O769</f>
        <v>720</v>
      </c>
      <c r="J769" s="234">
        <f t="shared" ref="J769:J770" si="234">I769*1.23</f>
        <v>885.6</v>
      </c>
      <c r="K769">
        <v>16</v>
      </c>
      <c r="L769">
        <v>4</v>
      </c>
      <c r="M769">
        <f t="shared" si="227"/>
        <v>560</v>
      </c>
      <c r="N769">
        <f>L769*G769*40</f>
        <v>160</v>
      </c>
      <c r="O769">
        <f t="shared" si="228"/>
        <v>720</v>
      </c>
      <c r="Q769" s="29"/>
      <c r="R769" s="29"/>
    </row>
    <row r="770" spans="1:18" s="6" customFormat="1" ht="25">
      <c r="A770" s="49" t="s">
        <v>1263</v>
      </c>
      <c r="B770" s="50" t="s">
        <v>1265</v>
      </c>
      <c r="C770" s="49">
        <v>2016</v>
      </c>
      <c r="D770" s="49" t="s">
        <v>1266</v>
      </c>
      <c r="E770" s="49"/>
      <c r="F770" s="49"/>
      <c r="G770" s="49">
        <v>1</v>
      </c>
      <c r="H770" s="148"/>
      <c r="I770" s="233">
        <f t="shared" si="233"/>
        <v>160</v>
      </c>
      <c r="J770" s="234">
        <f t="shared" si="234"/>
        <v>196.8</v>
      </c>
      <c r="K770"/>
      <c r="L770">
        <v>4</v>
      </c>
      <c r="M770">
        <f t="shared" si="227"/>
        <v>0</v>
      </c>
      <c r="N770">
        <f t="shared" ref="N770:N796" si="235">L770*G770*40</f>
        <v>160</v>
      </c>
      <c r="O770">
        <f t="shared" si="228"/>
        <v>160</v>
      </c>
      <c r="Q770" s="49"/>
      <c r="R770" s="49"/>
    </row>
    <row r="771" spans="1:18" ht="15.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227"/>
        <v>0</v>
      </c>
      <c r="N771">
        <f t="shared" si="235"/>
        <v>0</v>
      </c>
      <c r="O771">
        <f t="shared" si="228"/>
        <v>0</v>
      </c>
      <c r="Q771" s="123"/>
      <c r="R771" s="123"/>
    </row>
    <row r="772" spans="1:18">
      <c r="A772" s="39" t="s">
        <v>1263</v>
      </c>
      <c r="B772" s="148" t="s">
        <v>623</v>
      </c>
      <c r="C772" s="125">
        <v>2014</v>
      </c>
      <c r="D772" s="148" t="s">
        <v>1267</v>
      </c>
      <c r="E772" s="21"/>
      <c r="F772" s="39"/>
      <c r="G772" s="39">
        <v>6</v>
      </c>
      <c r="H772" s="148"/>
      <c r="I772" s="233">
        <f t="shared" ref="I772:I796" si="236">O772</f>
        <v>240</v>
      </c>
      <c r="J772" s="234">
        <f t="shared" ref="J772:J797" si="237">I772*1.23</f>
        <v>295.2</v>
      </c>
      <c r="L772">
        <v>1</v>
      </c>
      <c r="M772">
        <f t="shared" si="227"/>
        <v>0</v>
      </c>
      <c r="N772">
        <f t="shared" si="235"/>
        <v>240</v>
      </c>
      <c r="O772">
        <f t="shared" si="228"/>
        <v>240</v>
      </c>
      <c r="Q772" s="39"/>
      <c r="R772" s="39"/>
    </row>
    <row r="773" spans="1:18">
      <c r="A773" s="39" t="s">
        <v>1263</v>
      </c>
      <c r="B773" s="148" t="s">
        <v>623</v>
      </c>
      <c r="C773" s="125">
        <v>2014</v>
      </c>
      <c r="D773" s="148" t="s">
        <v>1268</v>
      </c>
      <c r="E773" s="21"/>
      <c r="F773" s="39"/>
      <c r="G773" s="39">
        <v>6</v>
      </c>
      <c r="H773" s="148"/>
      <c r="I773" s="233">
        <f t="shared" si="236"/>
        <v>240</v>
      </c>
      <c r="J773" s="234">
        <f t="shared" si="237"/>
        <v>295.2</v>
      </c>
      <c r="L773">
        <v>1</v>
      </c>
      <c r="M773">
        <f t="shared" si="227"/>
        <v>0</v>
      </c>
      <c r="N773">
        <f t="shared" si="235"/>
        <v>240</v>
      </c>
      <c r="O773">
        <f t="shared" si="228"/>
        <v>240</v>
      </c>
      <c r="Q773" s="39"/>
      <c r="R773" s="39"/>
    </row>
    <row r="774" spans="1:18">
      <c r="A774" s="39" t="s">
        <v>1263</v>
      </c>
      <c r="B774" s="148" t="s">
        <v>1269</v>
      </c>
      <c r="C774" s="125"/>
      <c r="D774" s="21" t="s">
        <v>1270</v>
      </c>
      <c r="E774" s="21"/>
      <c r="F774" s="39"/>
      <c r="G774" s="39">
        <v>1</v>
      </c>
      <c r="H774" s="148"/>
      <c r="I774" s="233">
        <f t="shared" si="236"/>
        <v>40</v>
      </c>
      <c r="J774" s="234">
        <f t="shared" si="237"/>
        <v>49.2</v>
      </c>
      <c r="L774">
        <v>1</v>
      </c>
      <c r="M774">
        <f t="shared" ref="M774:M837" si="238">K774*35</f>
        <v>0</v>
      </c>
      <c r="N774">
        <f t="shared" si="235"/>
        <v>40</v>
      </c>
      <c r="O774">
        <f t="shared" si="228"/>
        <v>40</v>
      </c>
      <c r="Q774" s="39"/>
      <c r="R774" s="39"/>
    </row>
    <row r="775" spans="1:18">
      <c r="A775" s="39" t="s">
        <v>1263</v>
      </c>
      <c r="B775" s="148" t="s">
        <v>1269</v>
      </c>
      <c r="C775" s="125"/>
      <c r="D775" s="21" t="s">
        <v>1270</v>
      </c>
      <c r="E775" s="21"/>
      <c r="F775" s="39"/>
      <c r="G775" s="39">
        <v>1</v>
      </c>
      <c r="H775" s="148"/>
      <c r="I775" s="233">
        <f t="shared" si="236"/>
        <v>40</v>
      </c>
      <c r="J775" s="234">
        <f t="shared" si="237"/>
        <v>49.2</v>
      </c>
      <c r="L775">
        <v>1</v>
      </c>
      <c r="M775">
        <f t="shared" si="238"/>
        <v>0</v>
      </c>
      <c r="N775">
        <f t="shared" si="235"/>
        <v>40</v>
      </c>
      <c r="O775">
        <f t="shared" si="228"/>
        <v>40</v>
      </c>
      <c r="Q775" s="39"/>
      <c r="R775" s="39"/>
    </row>
    <row r="776" spans="1:18">
      <c r="A776" s="39" t="s">
        <v>1263</v>
      </c>
      <c r="B776" s="148" t="s">
        <v>1271</v>
      </c>
      <c r="C776" s="125"/>
      <c r="D776" s="21" t="s">
        <v>1272</v>
      </c>
      <c r="E776" s="21"/>
      <c r="F776" s="39"/>
      <c r="G776" s="39">
        <v>1</v>
      </c>
      <c r="H776" s="148"/>
      <c r="I776" s="233">
        <f t="shared" si="236"/>
        <v>40</v>
      </c>
      <c r="J776" s="234">
        <f t="shared" si="237"/>
        <v>49.2</v>
      </c>
      <c r="L776">
        <v>1</v>
      </c>
      <c r="M776">
        <f t="shared" si="238"/>
        <v>0</v>
      </c>
      <c r="N776">
        <f t="shared" si="235"/>
        <v>40</v>
      </c>
      <c r="O776">
        <f t="shared" si="228"/>
        <v>40</v>
      </c>
      <c r="Q776" s="39"/>
      <c r="R776" s="39"/>
    </row>
    <row r="777" spans="1:18">
      <c r="A777" s="39" t="s">
        <v>1263</v>
      </c>
      <c r="B777" s="148" t="s">
        <v>1271</v>
      </c>
      <c r="C777" s="125"/>
      <c r="D777" s="21" t="s">
        <v>1273</v>
      </c>
      <c r="E777" s="21"/>
      <c r="F777" s="39"/>
      <c r="G777" s="39">
        <v>1</v>
      </c>
      <c r="H777" s="148"/>
      <c r="I777" s="233">
        <f t="shared" si="236"/>
        <v>40</v>
      </c>
      <c r="J777" s="234">
        <f t="shared" si="237"/>
        <v>49.2</v>
      </c>
      <c r="L777">
        <v>1</v>
      </c>
      <c r="M777">
        <f t="shared" si="238"/>
        <v>0</v>
      </c>
      <c r="N777">
        <f t="shared" si="235"/>
        <v>40</v>
      </c>
      <c r="O777">
        <f t="shared" si="228"/>
        <v>40</v>
      </c>
      <c r="Q777" s="39"/>
      <c r="R777" s="39"/>
    </row>
    <row r="778" spans="1:18">
      <c r="A778" s="39" t="s">
        <v>1263</v>
      </c>
      <c r="B778" s="148" t="s">
        <v>1271</v>
      </c>
      <c r="C778" s="125"/>
      <c r="D778" s="21" t="s">
        <v>1274</v>
      </c>
      <c r="E778" s="21"/>
      <c r="F778" s="39"/>
      <c r="G778" s="39">
        <v>1</v>
      </c>
      <c r="H778" s="148"/>
      <c r="I778" s="233">
        <f t="shared" si="236"/>
        <v>40</v>
      </c>
      <c r="J778" s="234">
        <f t="shared" si="237"/>
        <v>49.2</v>
      </c>
      <c r="L778">
        <v>1</v>
      </c>
      <c r="M778">
        <f t="shared" si="238"/>
        <v>0</v>
      </c>
      <c r="N778">
        <f t="shared" si="235"/>
        <v>40</v>
      </c>
      <c r="O778">
        <f t="shared" ref="O778:O841" si="239">M778+N778</f>
        <v>40</v>
      </c>
      <c r="Q778" s="39"/>
      <c r="R778" s="39"/>
    </row>
    <row r="779" spans="1:18">
      <c r="A779" s="39" t="s">
        <v>1263</v>
      </c>
      <c r="B779" s="148" t="s">
        <v>1271</v>
      </c>
      <c r="C779" s="125"/>
      <c r="D779" s="21" t="s">
        <v>1275</v>
      </c>
      <c r="E779" s="21"/>
      <c r="F779" s="39"/>
      <c r="G779" s="39">
        <v>1</v>
      </c>
      <c r="H779" s="148"/>
      <c r="I779" s="233">
        <f t="shared" si="236"/>
        <v>40</v>
      </c>
      <c r="J779" s="234">
        <f t="shared" si="237"/>
        <v>49.2</v>
      </c>
      <c r="L779">
        <v>1</v>
      </c>
      <c r="M779">
        <f t="shared" si="238"/>
        <v>0</v>
      </c>
      <c r="N779">
        <f t="shared" si="235"/>
        <v>40</v>
      </c>
      <c r="O779">
        <f t="shared" si="239"/>
        <v>40</v>
      </c>
      <c r="Q779" s="39"/>
      <c r="R779" s="39"/>
    </row>
    <row r="780" spans="1:18">
      <c r="A780" s="39" t="s">
        <v>1263</v>
      </c>
      <c r="B780" s="148" t="s">
        <v>1271</v>
      </c>
      <c r="C780" s="125"/>
      <c r="D780" s="21" t="s">
        <v>1276</v>
      </c>
      <c r="E780" s="21"/>
      <c r="F780" s="39"/>
      <c r="G780" s="39">
        <v>1</v>
      </c>
      <c r="H780" s="148"/>
      <c r="I780" s="233">
        <f t="shared" si="236"/>
        <v>40</v>
      </c>
      <c r="J780" s="234">
        <f t="shared" si="237"/>
        <v>49.2</v>
      </c>
      <c r="L780">
        <v>1</v>
      </c>
      <c r="M780">
        <f t="shared" si="238"/>
        <v>0</v>
      </c>
      <c r="N780">
        <f t="shared" si="235"/>
        <v>40</v>
      </c>
      <c r="O780">
        <f t="shared" si="239"/>
        <v>40</v>
      </c>
      <c r="Q780" s="39"/>
      <c r="R780" s="39"/>
    </row>
    <row r="781" spans="1:18">
      <c r="A781" s="39" t="s">
        <v>1263</v>
      </c>
      <c r="B781" s="148" t="s">
        <v>1271</v>
      </c>
      <c r="C781" s="125"/>
      <c r="D781" s="21" t="s">
        <v>1277</v>
      </c>
      <c r="E781" s="21"/>
      <c r="F781" s="39"/>
      <c r="G781" s="39">
        <v>1</v>
      </c>
      <c r="H781" s="148"/>
      <c r="I781" s="233">
        <f t="shared" si="236"/>
        <v>40</v>
      </c>
      <c r="J781" s="234">
        <f t="shared" si="237"/>
        <v>49.2</v>
      </c>
      <c r="L781">
        <v>1</v>
      </c>
      <c r="M781">
        <f t="shared" si="238"/>
        <v>0</v>
      </c>
      <c r="N781">
        <f t="shared" si="235"/>
        <v>40</v>
      </c>
      <c r="O781">
        <f t="shared" si="239"/>
        <v>40</v>
      </c>
      <c r="Q781" s="39"/>
      <c r="R781" s="39"/>
    </row>
    <row r="782" spans="1:18">
      <c r="A782" s="39" t="s">
        <v>1263</v>
      </c>
      <c r="B782" s="148" t="s">
        <v>1278</v>
      </c>
      <c r="C782" s="125"/>
      <c r="D782" s="21" t="s">
        <v>1279</v>
      </c>
      <c r="E782" s="21"/>
      <c r="F782" s="39"/>
      <c r="G782" s="39">
        <v>1</v>
      </c>
      <c r="H782" s="148"/>
      <c r="I782" s="233">
        <f t="shared" si="236"/>
        <v>40</v>
      </c>
      <c r="J782" s="234">
        <f t="shared" si="237"/>
        <v>49.2</v>
      </c>
      <c r="L782">
        <v>1</v>
      </c>
      <c r="M782">
        <f t="shared" si="238"/>
        <v>0</v>
      </c>
      <c r="N782">
        <f t="shared" si="235"/>
        <v>40</v>
      </c>
      <c r="O782">
        <f t="shared" si="239"/>
        <v>40</v>
      </c>
      <c r="Q782" s="39"/>
      <c r="R782" s="39"/>
    </row>
    <row r="783" spans="1:18">
      <c r="A783" s="39" t="s">
        <v>1263</v>
      </c>
      <c r="B783" s="148" t="s">
        <v>1271</v>
      </c>
      <c r="C783" s="125"/>
      <c r="D783" s="21" t="s">
        <v>1279</v>
      </c>
      <c r="E783" s="21"/>
      <c r="F783" s="39"/>
      <c r="G783" s="39">
        <v>1</v>
      </c>
      <c r="H783" s="148"/>
      <c r="I783" s="233">
        <f t="shared" si="236"/>
        <v>40</v>
      </c>
      <c r="J783" s="234">
        <f t="shared" si="237"/>
        <v>49.2</v>
      </c>
      <c r="L783">
        <v>1</v>
      </c>
      <c r="M783">
        <f t="shared" si="238"/>
        <v>0</v>
      </c>
      <c r="N783">
        <f t="shared" si="235"/>
        <v>40</v>
      </c>
      <c r="O783">
        <f t="shared" si="239"/>
        <v>40</v>
      </c>
      <c r="Q783" s="39"/>
      <c r="R783" s="39"/>
    </row>
    <row r="784" spans="1:18">
      <c r="A784" s="39" t="s">
        <v>1263</v>
      </c>
      <c r="B784" s="148" t="s">
        <v>1280</v>
      </c>
      <c r="C784" s="125"/>
      <c r="D784" s="21" t="s">
        <v>1281</v>
      </c>
      <c r="E784" s="21"/>
      <c r="F784" s="39"/>
      <c r="G784" s="39">
        <v>1</v>
      </c>
      <c r="H784" s="148"/>
      <c r="I784" s="233">
        <f t="shared" si="236"/>
        <v>40</v>
      </c>
      <c r="J784" s="234">
        <f t="shared" si="237"/>
        <v>49.2</v>
      </c>
      <c r="L784">
        <v>1</v>
      </c>
      <c r="M784">
        <f t="shared" si="238"/>
        <v>0</v>
      </c>
      <c r="N784">
        <f t="shared" si="235"/>
        <v>40</v>
      </c>
      <c r="O784">
        <f t="shared" si="239"/>
        <v>40</v>
      </c>
      <c r="Q784" s="39"/>
      <c r="R784" s="39"/>
    </row>
    <row r="785" spans="1:18">
      <c r="A785" s="39" t="s">
        <v>1263</v>
      </c>
      <c r="B785" s="148" t="s">
        <v>1282</v>
      </c>
      <c r="C785" s="125"/>
      <c r="D785" s="21" t="s">
        <v>1283</v>
      </c>
      <c r="E785" s="21"/>
      <c r="F785" s="39"/>
      <c r="G785" s="39">
        <v>1</v>
      </c>
      <c r="H785" s="148"/>
      <c r="I785" s="233">
        <f t="shared" si="236"/>
        <v>40</v>
      </c>
      <c r="J785" s="234">
        <f t="shared" si="237"/>
        <v>49.2</v>
      </c>
      <c r="L785">
        <v>1</v>
      </c>
      <c r="M785">
        <f t="shared" si="238"/>
        <v>0</v>
      </c>
      <c r="N785">
        <f t="shared" si="235"/>
        <v>40</v>
      </c>
      <c r="O785">
        <f t="shared" si="239"/>
        <v>40</v>
      </c>
      <c r="Q785" s="39"/>
      <c r="R785" s="39"/>
    </row>
    <row r="786" spans="1:18">
      <c r="A786" s="39" t="s">
        <v>1263</v>
      </c>
      <c r="B786" s="148" t="s">
        <v>1284</v>
      </c>
      <c r="C786" s="125"/>
      <c r="D786" s="21" t="s">
        <v>1285</v>
      </c>
      <c r="E786" s="21"/>
      <c r="F786" s="39"/>
      <c r="G786" s="39">
        <v>1</v>
      </c>
      <c r="H786" s="148"/>
      <c r="I786" s="233">
        <f t="shared" si="236"/>
        <v>40</v>
      </c>
      <c r="J786" s="234">
        <f t="shared" si="237"/>
        <v>49.2</v>
      </c>
      <c r="L786">
        <v>1</v>
      </c>
      <c r="M786">
        <f t="shared" si="238"/>
        <v>0</v>
      </c>
      <c r="N786">
        <f t="shared" si="235"/>
        <v>40</v>
      </c>
      <c r="O786">
        <f t="shared" si="239"/>
        <v>40</v>
      </c>
      <c r="Q786" s="39"/>
      <c r="R786" s="39"/>
    </row>
    <row r="787" spans="1:18">
      <c r="A787" s="39" t="s">
        <v>1263</v>
      </c>
      <c r="B787" s="148" t="s">
        <v>1194</v>
      </c>
      <c r="C787" s="125"/>
      <c r="D787" s="21" t="s">
        <v>410</v>
      </c>
      <c r="E787" s="21"/>
      <c r="F787" s="39"/>
      <c r="G787" s="39">
        <v>1</v>
      </c>
      <c r="H787" s="148"/>
      <c r="I787" s="233">
        <f t="shared" si="236"/>
        <v>40</v>
      </c>
      <c r="J787" s="234">
        <f t="shared" si="237"/>
        <v>49.2</v>
      </c>
      <c r="L787">
        <v>1</v>
      </c>
      <c r="M787">
        <f t="shared" si="238"/>
        <v>0</v>
      </c>
      <c r="N787">
        <f t="shared" si="235"/>
        <v>40</v>
      </c>
      <c r="O787">
        <f t="shared" si="239"/>
        <v>40</v>
      </c>
      <c r="Q787" s="39"/>
      <c r="R787" s="39"/>
    </row>
    <row r="788" spans="1:18">
      <c r="A788" s="39" t="s">
        <v>1263</v>
      </c>
      <c r="B788" s="148" t="s">
        <v>1212</v>
      </c>
      <c r="C788" s="125"/>
      <c r="D788" s="21" t="s">
        <v>1286</v>
      </c>
      <c r="E788" s="21"/>
      <c r="F788" s="39"/>
      <c r="G788" s="39">
        <v>1</v>
      </c>
      <c r="H788" s="148"/>
      <c r="I788" s="233">
        <f t="shared" si="236"/>
        <v>40</v>
      </c>
      <c r="J788" s="234">
        <f t="shared" si="237"/>
        <v>49.2</v>
      </c>
      <c r="L788">
        <v>1</v>
      </c>
      <c r="M788">
        <f t="shared" si="238"/>
        <v>0</v>
      </c>
      <c r="N788">
        <f t="shared" si="235"/>
        <v>40</v>
      </c>
      <c r="O788">
        <f t="shared" si="239"/>
        <v>40</v>
      </c>
      <c r="Q788" s="39"/>
      <c r="R788" s="39"/>
    </row>
    <row r="789" spans="1:18">
      <c r="A789" s="39" t="s">
        <v>1263</v>
      </c>
      <c r="B789" s="148" t="s">
        <v>1284</v>
      </c>
      <c r="C789" s="125"/>
      <c r="D789" s="21" t="s">
        <v>1287</v>
      </c>
      <c r="E789" s="21"/>
      <c r="F789" s="39"/>
      <c r="G789" s="39">
        <v>1</v>
      </c>
      <c r="H789" s="148"/>
      <c r="I789" s="233">
        <f t="shared" si="236"/>
        <v>40</v>
      </c>
      <c r="J789" s="234">
        <f t="shared" si="237"/>
        <v>49.2</v>
      </c>
      <c r="L789">
        <v>1</v>
      </c>
      <c r="M789">
        <f t="shared" si="238"/>
        <v>0</v>
      </c>
      <c r="N789">
        <f t="shared" si="235"/>
        <v>40</v>
      </c>
      <c r="O789">
        <f t="shared" si="239"/>
        <v>40</v>
      </c>
      <c r="Q789" s="39"/>
      <c r="R789" s="39"/>
    </row>
    <row r="790" spans="1:18">
      <c r="A790" s="39" t="s">
        <v>1263</v>
      </c>
      <c r="B790" s="148" t="s">
        <v>1214</v>
      </c>
      <c r="C790" s="125"/>
      <c r="D790" s="21" t="s">
        <v>1288</v>
      </c>
      <c r="E790" s="21"/>
      <c r="F790" s="39"/>
      <c r="G790" s="39">
        <v>1</v>
      </c>
      <c r="H790" s="148"/>
      <c r="I790" s="233">
        <f t="shared" si="236"/>
        <v>40</v>
      </c>
      <c r="J790" s="234">
        <f t="shared" si="237"/>
        <v>49.2</v>
      </c>
      <c r="L790">
        <v>1</v>
      </c>
      <c r="M790">
        <f t="shared" si="238"/>
        <v>0</v>
      </c>
      <c r="N790">
        <f t="shared" si="235"/>
        <v>40</v>
      </c>
      <c r="O790">
        <f t="shared" si="239"/>
        <v>40</v>
      </c>
      <c r="Q790" s="39"/>
      <c r="R790" s="39"/>
    </row>
    <row r="791" spans="1:18">
      <c r="A791" s="39" t="s">
        <v>1263</v>
      </c>
      <c r="B791" s="148" t="s">
        <v>1271</v>
      </c>
      <c r="C791" s="125"/>
      <c r="D791" s="21" t="s">
        <v>1289</v>
      </c>
      <c r="E791" s="21"/>
      <c r="F791" s="39"/>
      <c r="G791" s="39">
        <v>1</v>
      </c>
      <c r="H791" s="148"/>
      <c r="I791" s="233">
        <f t="shared" si="236"/>
        <v>40</v>
      </c>
      <c r="J791" s="234">
        <f t="shared" si="237"/>
        <v>49.2</v>
      </c>
      <c r="L791">
        <v>1</v>
      </c>
      <c r="M791">
        <f t="shared" si="238"/>
        <v>0</v>
      </c>
      <c r="N791">
        <f t="shared" si="235"/>
        <v>40</v>
      </c>
      <c r="O791">
        <f t="shared" si="239"/>
        <v>40</v>
      </c>
      <c r="Q791" s="39"/>
      <c r="R791" s="39"/>
    </row>
    <row r="792" spans="1:18">
      <c r="A792" s="39" t="s">
        <v>1263</v>
      </c>
      <c r="B792" s="148" t="s">
        <v>1290</v>
      </c>
      <c r="C792" s="125"/>
      <c r="D792" s="21" t="s">
        <v>1291</v>
      </c>
      <c r="E792" s="21"/>
      <c r="F792" s="39"/>
      <c r="G792" s="39">
        <v>1</v>
      </c>
      <c r="H792" s="148"/>
      <c r="I792" s="233">
        <f t="shared" si="236"/>
        <v>40</v>
      </c>
      <c r="J792" s="234">
        <f t="shared" si="237"/>
        <v>49.2</v>
      </c>
      <c r="L792">
        <v>1</v>
      </c>
      <c r="M792">
        <f t="shared" si="238"/>
        <v>0</v>
      </c>
      <c r="N792">
        <f t="shared" si="235"/>
        <v>40</v>
      </c>
      <c r="O792">
        <f t="shared" si="239"/>
        <v>40</v>
      </c>
      <c r="Q792" s="39"/>
      <c r="R792" s="39"/>
    </row>
    <row r="793" spans="1:18">
      <c r="A793" s="39" t="s">
        <v>1263</v>
      </c>
      <c r="B793" s="148" t="s">
        <v>1290</v>
      </c>
      <c r="C793" s="125"/>
      <c r="D793" s="21" t="s">
        <v>1292</v>
      </c>
      <c r="E793" s="21"/>
      <c r="F793" s="39"/>
      <c r="G793" s="39">
        <v>1</v>
      </c>
      <c r="H793" s="148"/>
      <c r="I793" s="233">
        <f t="shared" si="236"/>
        <v>40</v>
      </c>
      <c r="J793" s="234">
        <f t="shared" si="237"/>
        <v>49.2</v>
      </c>
      <c r="L793">
        <v>1</v>
      </c>
      <c r="M793">
        <f t="shared" si="238"/>
        <v>0</v>
      </c>
      <c r="N793">
        <f t="shared" si="235"/>
        <v>40</v>
      </c>
      <c r="O793">
        <f t="shared" si="239"/>
        <v>40</v>
      </c>
      <c r="Q793" s="39"/>
      <c r="R793" s="39"/>
    </row>
    <row r="794" spans="1:18" s="6" customFormat="1" ht="15.5">
      <c r="A794" s="39" t="s">
        <v>1263</v>
      </c>
      <c r="B794" s="148" t="s">
        <v>1290</v>
      </c>
      <c r="C794" s="125"/>
      <c r="D794" s="21" t="s">
        <v>1293</v>
      </c>
      <c r="E794" s="21"/>
      <c r="F794" s="39"/>
      <c r="G794" s="39">
        <v>1</v>
      </c>
      <c r="H794" s="148"/>
      <c r="I794" s="233">
        <f t="shared" si="236"/>
        <v>40</v>
      </c>
      <c r="J794" s="234">
        <f t="shared" si="237"/>
        <v>49.2</v>
      </c>
      <c r="K794"/>
      <c r="L794">
        <v>1</v>
      </c>
      <c r="M794">
        <f t="shared" si="238"/>
        <v>0</v>
      </c>
      <c r="N794">
        <f t="shared" si="235"/>
        <v>40</v>
      </c>
      <c r="O794">
        <f t="shared" si="239"/>
        <v>40</v>
      </c>
      <c r="Q794" s="39"/>
      <c r="R794" s="39"/>
    </row>
    <row r="795" spans="1:18">
      <c r="A795" s="49" t="s">
        <v>1263</v>
      </c>
      <c r="B795" s="548" t="s">
        <v>1294</v>
      </c>
      <c r="C795" s="548"/>
      <c r="D795" s="548" t="s">
        <v>1295</v>
      </c>
      <c r="E795" s="548"/>
      <c r="F795" s="548"/>
      <c r="G795" s="88">
        <v>1</v>
      </c>
      <c r="H795" s="548"/>
      <c r="I795" s="233">
        <f t="shared" si="236"/>
        <v>40</v>
      </c>
      <c r="J795" s="234">
        <f t="shared" si="237"/>
        <v>49.2</v>
      </c>
      <c r="L795">
        <v>1</v>
      </c>
      <c r="M795">
        <f t="shared" si="238"/>
        <v>0</v>
      </c>
      <c r="N795">
        <f t="shared" si="235"/>
        <v>40</v>
      </c>
      <c r="O795">
        <f t="shared" si="239"/>
        <v>40</v>
      </c>
      <c r="Q795" s="88"/>
      <c r="R795" s="88"/>
    </row>
    <row r="796" spans="1:18">
      <c r="A796" s="49" t="s">
        <v>1263</v>
      </c>
      <c r="B796" s="158" t="s">
        <v>187</v>
      </c>
      <c r="C796" s="157"/>
      <c r="D796" s="50" t="s">
        <v>1296</v>
      </c>
      <c r="E796" s="50"/>
      <c r="F796" s="49"/>
      <c r="G796" s="49">
        <v>1</v>
      </c>
      <c r="H796" s="148"/>
      <c r="I796" s="233">
        <f t="shared" si="236"/>
        <v>40</v>
      </c>
      <c r="J796" s="234">
        <f t="shared" si="237"/>
        <v>49.2</v>
      </c>
      <c r="L796">
        <v>1</v>
      </c>
      <c r="M796">
        <f t="shared" si="238"/>
        <v>0</v>
      </c>
      <c r="N796">
        <f t="shared" si="235"/>
        <v>40</v>
      </c>
      <c r="O796">
        <f t="shared" si="239"/>
        <v>40</v>
      </c>
      <c r="Q796" s="49"/>
      <c r="R796" s="49"/>
    </row>
    <row r="797" spans="1:18" s="6" customFormat="1" ht="38.5">
      <c r="A797" s="49" t="s">
        <v>1263</v>
      </c>
      <c r="B797" s="158" t="s">
        <v>1297</v>
      </c>
      <c r="C797" s="157"/>
      <c r="D797" s="50" t="s">
        <v>1298</v>
      </c>
      <c r="E797" s="50" t="s">
        <v>1299</v>
      </c>
      <c r="F797" s="49"/>
      <c r="G797" s="49">
        <v>6</v>
      </c>
      <c r="H797" s="148" t="s">
        <v>1242</v>
      </c>
      <c r="I797" s="233">
        <v>70</v>
      </c>
      <c r="J797" s="234">
        <f t="shared" si="237"/>
        <v>86.1</v>
      </c>
      <c r="K797"/>
      <c r="L797">
        <v>1</v>
      </c>
      <c r="M797">
        <f t="shared" si="238"/>
        <v>0</v>
      </c>
      <c r="N797">
        <f>L797*P797*40</f>
        <v>40</v>
      </c>
      <c r="O797">
        <f t="shared" si="239"/>
        <v>40</v>
      </c>
      <c r="P797" s="6">
        <v>1</v>
      </c>
      <c r="Q797" s="49"/>
      <c r="R797" s="49"/>
    </row>
    <row r="798" spans="1:18" s="6" customFormat="1" ht="15.5">
      <c r="A798" s="49" t="s">
        <v>1263</v>
      </c>
      <c r="B798" s="50" t="s">
        <v>615</v>
      </c>
      <c r="C798" s="49"/>
      <c r="D798" s="50" t="s">
        <v>1300</v>
      </c>
      <c r="E798" s="50" t="s">
        <v>1301</v>
      </c>
      <c r="F798" s="39"/>
      <c r="G798" s="49">
        <v>1</v>
      </c>
      <c r="H798" s="148"/>
      <c r="I798" s="534" t="s">
        <v>491</v>
      </c>
      <c r="J798" s="534" t="s">
        <v>146</v>
      </c>
      <c r="M798">
        <f t="shared" si="238"/>
        <v>0</v>
      </c>
      <c r="N798">
        <f t="shared" ref="N798:N820" si="240">L798*G798*39</f>
        <v>0</v>
      </c>
      <c r="O798">
        <f t="shared" si="239"/>
        <v>0</v>
      </c>
      <c r="Q798" s="589" t="s">
        <v>529</v>
      </c>
      <c r="R798" s="589" t="s">
        <v>529</v>
      </c>
    </row>
    <row r="799" spans="1:18" s="6" customFormat="1" ht="15.5">
      <c r="A799" s="49" t="s">
        <v>1263</v>
      </c>
      <c r="B799" s="50" t="s">
        <v>615</v>
      </c>
      <c r="C799" s="49"/>
      <c r="D799" s="50" t="s">
        <v>1302</v>
      </c>
      <c r="E799" s="50" t="s">
        <v>1301</v>
      </c>
      <c r="F799" s="39"/>
      <c r="G799" s="49">
        <v>1</v>
      </c>
      <c r="H799" s="148"/>
      <c r="I799" s="534" t="s">
        <v>502</v>
      </c>
      <c r="J799" s="534" t="s">
        <v>146</v>
      </c>
      <c r="M799">
        <f t="shared" si="238"/>
        <v>0</v>
      </c>
      <c r="N799">
        <f t="shared" si="240"/>
        <v>0</v>
      </c>
      <c r="O799">
        <f t="shared" si="239"/>
        <v>0</v>
      </c>
      <c r="Q799" s="589" t="s">
        <v>529</v>
      </c>
      <c r="R799" s="589" t="s">
        <v>529</v>
      </c>
    </row>
    <row r="800" spans="1:18" s="6" customFormat="1" ht="15.5">
      <c r="A800" s="49" t="s">
        <v>1263</v>
      </c>
      <c r="B800" s="50" t="s">
        <v>615</v>
      </c>
      <c r="C800" s="49"/>
      <c r="D800" s="50" t="s">
        <v>1303</v>
      </c>
      <c r="E800" s="50" t="s">
        <v>1301</v>
      </c>
      <c r="F800" s="39"/>
      <c r="G800" s="49">
        <v>1</v>
      </c>
      <c r="H800" s="148"/>
      <c r="I800" s="534" t="s">
        <v>491</v>
      </c>
      <c r="J800" s="534" t="s">
        <v>146</v>
      </c>
      <c r="M800">
        <f t="shared" si="238"/>
        <v>0</v>
      </c>
      <c r="N800">
        <f t="shared" si="240"/>
        <v>0</v>
      </c>
      <c r="O800">
        <f t="shared" si="239"/>
        <v>0</v>
      </c>
      <c r="Q800" s="589" t="s">
        <v>529</v>
      </c>
      <c r="R800" s="589" t="s">
        <v>529</v>
      </c>
    </row>
    <row r="801" spans="1:18" s="6" customFormat="1" ht="25">
      <c r="A801" s="49" t="s">
        <v>1263</v>
      </c>
      <c r="B801" s="50" t="s">
        <v>1304</v>
      </c>
      <c r="C801" s="49"/>
      <c r="D801" s="50" t="s">
        <v>1305</v>
      </c>
      <c r="E801" s="50" t="s">
        <v>1301</v>
      </c>
      <c r="F801" s="39"/>
      <c r="G801" s="49">
        <v>1</v>
      </c>
      <c r="H801" s="148"/>
      <c r="I801" s="534" t="s">
        <v>502</v>
      </c>
      <c r="J801" s="534" t="s">
        <v>146</v>
      </c>
      <c r="M801">
        <f t="shared" si="238"/>
        <v>0</v>
      </c>
      <c r="N801">
        <f t="shared" si="240"/>
        <v>0</v>
      </c>
      <c r="O801">
        <f t="shared" si="239"/>
        <v>0</v>
      </c>
      <c r="Q801" s="589" t="s">
        <v>529</v>
      </c>
      <c r="R801" s="589" t="s">
        <v>529</v>
      </c>
    </row>
    <row r="802" spans="1:18" s="6" customFormat="1" ht="15.5">
      <c r="A802" s="49" t="s">
        <v>1263</v>
      </c>
      <c r="B802" s="50" t="s">
        <v>615</v>
      </c>
      <c r="C802" s="49"/>
      <c r="D802" s="50" t="s">
        <v>1306</v>
      </c>
      <c r="E802" s="50" t="s">
        <v>1301</v>
      </c>
      <c r="F802" s="39"/>
      <c r="G802" s="49">
        <v>1</v>
      </c>
      <c r="H802" s="148"/>
      <c r="I802" s="534" t="s">
        <v>502</v>
      </c>
      <c r="J802" s="534" t="s">
        <v>147</v>
      </c>
      <c r="M802">
        <f t="shared" si="238"/>
        <v>0</v>
      </c>
      <c r="N802">
        <f t="shared" si="240"/>
        <v>0</v>
      </c>
      <c r="O802">
        <f t="shared" si="239"/>
        <v>0</v>
      </c>
      <c r="Q802" s="589" t="s">
        <v>529</v>
      </c>
      <c r="R802" s="589" t="s">
        <v>529</v>
      </c>
    </row>
    <row r="803" spans="1:18" s="6" customFormat="1" ht="15.5">
      <c r="A803" s="49" t="s">
        <v>1263</v>
      </c>
      <c r="B803" s="50" t="s">
        <v>615</v>
      </c>
      <c r="C803" s="49"/>
      <c r="D803" s="50" t="s">
        <v>1307</v>
      </c>
      <c r="E803" s="50" t="s">
        <v>1301</v>
      </c>
      <c r="F803" s="39"/>
      <c r="G803" s="49">
        <v>1</v>
      </c>
      <c r="H803" s="148"/>
      <c r="I803" s="534" t="s">
        <v>502</v>
      </c>
      <c r="J803" s="534" t="s">
        <v>496</v>
      </c>
      <c r="M803">
        <f t="shared" si="238"/>
        <v>0</v>
      </c>
      <c r="N803">
        <f t="shared" si="240"/>
        <v>0</v>
      </c>
      <c r="O803">
        <f t="shared" si="239"/>
        <v>0</v>
      </c>
      <c r="Q803" s="589" t="s">
        <v>529</v>
      </c>
      <c r="R803" s="589" t="s">
        <v>529</v>
      </c>
    </row>
    <row r="804" spans="1:18" s="6" customFormat="1" ht="15.5">
      <c r="A804" s="49" t="s">
        <v>1263</v>
      </c>
      <c r="B804" s="50" t="s">
        <v>615</v>
      </c>
      <c r="C804" s="49"/>
      <c r="D804" s="50" t="s">
        <v>1308</v>
      </c>
      <c r="E804" s="50" t="s">
        <v>1301</v>
      </c>
      <c r="F804" s="39"/>
      <c r="G804" s="49">
        <v>1</v>
      </c>
      <c r="H804" s="148"/>
      <c r="I804" s="534" t="s">
        <v>147</v>
      </c>
      <c r="J804" s="534" t="s">
        <v>498</v>
      </c>
      <c r="M804">
        <f t="shared" si="238"/>
        <v>0</v>
      </c>
      <c r="N804">
        <f t="shared" si="240"/>
        <v>0</v>
      </c>
      <c r="O804">
        <f t="shared" si="239"/>
        <v>0</v>
      </c>
      <c r="Q804" s="589" t="s">
        <v>529</v>
      </c>
      <c r="R804" s="589" t="s">
        <v>529</v>
      </c>
    </row>
    <row r="805" spans="1:18" s="6" customFormat="1" ht="25">
      <c r="A805" s="49" t="s">
        <v>1263</v>
      </c>
      <c r="B805" s="50" t="s">
        <v>1309</v>
      </c>
      <c r="C805" s="49"/>
      <c r="D805" s="50" t="s">
        <v>1305</v>
      </c>
      <c r="E805" s="50" t="s">
        <v>1301</v>
      </c>
      <c r="F805" s="39"/>
      <c r="G805" s="49">
        <v>1</v>
      </c>
      <c r="H805" s="148"/>
      <c r="I805" s="534" t="s">
        <v>491</v>
      </c>
      <c r="J805" s="534" t="s">
        <v>147</v>
      </c>
      <c r="M805">
        <f t="shared" si="238"/>
        <v>0</v>
      </c>
      <c r="N805">
        <f t="shared" si="240"/>
        <v>0</v>
      </c>
      <c r="O805">
        <f t="shared" si="239"/>
        <v>0</v>
      </c>
      <c r="Q805" s="589" t="s">
        <v>529</v>
      </c>
      <c r="R805" s="589" t="s">
        <v>529</v>
      </c>
    </row>
    <row r="806" spans="1:18" s="6" customFormat="1" ht="15.5">
      <c r="A806" s="49" t="s">
        <v>1263</v>
      </c>
      <c r="B806" s="50" t="s">
        <v>615</v>
      </c>
      <c r="C806" s="49"/>
      <c r="D806" s="50" t="s">
        <v>1310</v>
      </c>
      <c r="E806" s="50" t="s">
        <v>1301</v>
      </c>
      <c r="F806" s="39"/>
      <c r="G806" s="49">
        <v>1</v>
      </c>
      <c r="H806" s="148"/>
      <c r="I806" s="534" t="s">
        <v>463</v>
      </c>
      <c r="J806" s="534" t="s">
        <v>146</v>
      </c>
      <c r="M806">
        <f t="shared" si="238"/>
        <v>0</v>
      </c>
      <c r="N806">
        <f t="shared" si="240"/>
        <v>0</v>
      </c>
      <c r="O806">
        <f t="shared" si="239"/>
        <v>0</v>
      </c>
      <c r="Q806" s="589" t="s">
        <v>529</v>
      </c>
      <c r="R806" s="589" t="s">
        <v>529</v>
      </c>
    </row>
    <row r="807" spans="1:18" s="6" customFormat="1" ht="15.5">
      <c r="A807" s="49" t="s">
        <v>1263</v>
      </c>
      <c r="B807" s="50" t="s">
        <v>615</v>
      </c>
      <c r="C807" s="49"/>
      <c r="D807" s="50" t="s">
        <v>1311</v>
      </c>
      <c r="E807" s="50" t="s">
        <v>1301</v>
      </c>
      <c r="F807" s="39"/>
      <c r="G807" s="49">
        <v>1</v>
      </c>
      <c r="H807" s="148"/>
      <c r="I807" s="534" t="s">
        <v>491</v>
      </c>
      <c r="J807" s="534" t="s">
        <v>496</v>
      </c>
      <c r="M807">
        <f t="shared" si="238"/>
        <v>0</v>
      </c>
      <c r="N807">
        <f t="shared" si="240"/>
        <v>0</v>
      </c>
      <c r="O807">
        <f t="shared" si="239"/>
        <v>0</v>
      </c>
      <c r="Q807" s="589" t="s">
        <v>529</v>
      </c>
      <c r="R807" s="589" t="s">
        <v>529</v>
      </c>
    </row>
    <row r="808" spans="1:18" s="6" customFormat="1" ht="15.5">
      <c r="A808" s="49" t="s">
        <v>1263</v>
      </c>
      <c r="B808" s="50" t="s">
        <v>615</v>
      </c>
      <c r="C808" s="49"/>
      <c r="D808" s="50" t="s">
        <v>1312</v>
      </c>
      <c r="E808" s="50" t="s">
        <v>1301</v>
      </c>
      <c r="F808" s="39"/>
      <c r="G808" s="49">
        <v>1</v>
      </c>
      <c r="H808" s="148"/>
      <c r="I808" s="534" t="s">
        <v>491</v>
      </c>
      <c r="J808" s="534" t="s">
        <v>147</v>
      </c>
      <c r="M808">
        <f t="shared" si="238"/>
        <v>0</v>
      </c>
      <c r="N808">
        <f t="shared" si="240"/>
        <v>0</v>
      </c>
      <c r="O808">
        <f t="shared" si="239"/>
        <v>0</v>
      </c>
      <c r="Q808" s="589" t="s">
        <v>529</v>
      </c>
      <c r="R808" s="589" t="s">
        <v>529</v>
      </c>
    </row>
    <row r="809" spans="1:18" s="6" customFormat="1" ht="25">
      <c r="A809" s="49" t="s">
        <v>1263</v>
      </c>
      <c r="B809" s="50" t="s">
        <v>1309</v>
      </c>
      <c r="C809" s="49"/>
      <c r="D809" s="50" t="s">
        <v>1305</v>
      </c>
      <c r="E809" s="50" t="s">
        <v>1301</v>
      </c>
      <c r="F809" s="39"/>
      <c r="G809" s="49">
        <v>1</v>
      </c>
      <c r="H809" s="148"/>
      <c r="I809" s="534" t="s">
        <v>502</v>
      </c>
      <c r="J809" s="534" t="s">
        <v>498</v>
      </c>
      <c r="M809">
        <f t="shared" si="238"/>
        <v>0</v>
      </c>
      <c r="N809">
        <f t="shared" si="240"/>
        <v>0</v>
      </c>
      <c r="O809">
        <f t="shared" si="239"/>
        <v>0</v>
      </c>
      <c r="Q809" s="589" t="s">
        <v>529</v>
      </c>
      <c r="R809" s="589" t="s">
        <v>529</v>
      </c>
    </row>
    <row r="810" spans="1:18" s="6" customFormat="1" ht="15.5">
      <c r="A810" s="49" t="s">
        <v>1263</v>
      </c>
      <c r="B810" s="50" t="s">
        <v>1313</v>
      </c>
      <c r="C810" s="49"/>
      <c r="D810" s="50" t="s">
        <v>1314</v>
      </c>
      <c r="E810" s="50" t="s">
        <v>1301</v>
      </c>
      <c r="F810" s="39"/>
      <c r="G810" s="49">
        <v>1</v>
      </c>
      <c r="H810" s="148"/>
      <c r="I810" s="534" t="s">
        <v>491</v>
      </c>
      <c r="J810" s="534" t="s">
        <v>146</v>
      </c>
      <c r="M810">
        <f t="shared" si="238"/>
        <v>0</v>
      </c>
      <c r="N810">
        <f t="shared" si="240"/>
        <v>0</v>
      </c>
      <c r="O810">
        <f t="shared" si="239"/>
        <v>0</v>
      </c>
      <c r="Q810" s="589" t="s">
        <v>529</v>
      </c>
      <c r="R810" s="589" t="s">
        <v>529</v>
      </c>
    </row>
    <row r="811" spans="1:18" s="6" customFormat="1" ht="25">
      <c r="A811" s="49" t="s">
        <v>1263</v>
      </c>
      <c r="B811" s="50" t="s">
        <v>1315</v>
      </c>
      <c r="C811" s="49"/>
      <c r="D811" s="50" t="s">
        <v>1305</v>
      </c>
      <c r="E811" s="50" t="s">
        <v>1301</v>
      </c>
      <c r="F811" s="39"/>
      <c r="G811" s="49">
        <v>1</v>
      </c>
      <c r="H811" s="148"/>
      <c r="I811" s="534" t="s">
        <v>491</v>
      </c>
      <c r="J811" s="534" t="s">
        <v>463</v>
      </c>
      <c r="M811">
        <f t="shared" si="238"/>
        <v>0</v>
      </c>
      <c r="N811">
        <f t="shared" si="240"/>
        <v>0</v>
      </c>
      <c r="O811">
        <f t="shared" si="239"/>
        <v>0</v>
      </c>
      <c r="Q811" s="589" t="s">
        <v>529</v>
      </c>
      <c r="R811" s="589" t="s">
        <v>529</v>
      </c>
    </row>
    <row r="812" spans="1:18" s="6" customFormat="1" ht="15.5">
      <c r="A812" s="49" t="s">
        <v>1263</v>
      </c>
      <c r="B812" s="50" t="s">
        <v>1316</v>
      </c>
      <c r="C812" s="49"/>
      <c r="D812" s="50" t="s">
        <v>1317</v>
      </c>
      <c r="E812" s="50" t="s">
        <v>1318</v>
      </c>
      <c r="F812" s="39"/>
      <c r="G812" s="49">
        <v>1</v>
      </c>
      <c r="H812" s="148"/>
      <c r="I812" s="534" t="s">
        <v>147</v>
      </c>
      <c r="J812" s="534" t="s">
        <v>498</v>
      </c>
      <c r="M812">
        <f t="shared" si="238"/>
        <v>0</v>
      </c>
      <c r="N812">
        <f t="shared" si="240"/>
        <v>0</v>
      </c>
      <c r="O812">
        <f t="shared" si="239"/>
        <v>0</v>
      </c>
      <c r="Q812" s="589" t="s">
        <v>529</v>
      </c>
      <c r="R812" s="589" t="s">
        <v>529</v>
      </c>
    </row>
    <row r="813" spans="1:18" s="6" customFormat="1" ht="25">
      <c r="A813" s="49" t="s">
        <v>1263</v>
      </c>
      <c r="B813" s="50" t="s">
        <v>1319</v>
      </c>
      <c r="C813" s="49"/>
      <c r="D813" s="50" t="s">
        <v>1320</v>
      </c>
      <c r="E813" s="50" t="s">
        <v>1318</v>
      </c>
      <c r="F813" s="39"/>
      <c r="G813" s="49">
        <v>1</v>
      </c>
      <c r="H813" s="148"/>
      <c r="I813" s="534" t="s">
        <v>502</v>
      </c>
      <c r="J813" s="534" t="s">
        <v>147</v>
      </c>
      <c r="M813">
        <f t="shared" si="238"/>
        <v>0</v>
      </c>
      <c r="N813">
        <f t="shared" si="240"/>
        <v>0</v>
      </c>
      <c r="O813">
        <f t="shared" si="239"/>
        <v>0</v>
      </c>
      <c r="Q813" s="589" t="s">
        <v>529</v>
      </c>
      <c r="R813" s="589" t="s">
        <v>529</v>
      </c>
    </row>
    <row r="814" spans="1:18" s="6" customFormat="1" ht="15.5">
      <c r="A814" s="49" t="s">
        <v>1263</v>
      </c>
      <c r="B814" s="50" t="s">
        <v>1321</v>
      </c>
      <c r="C814" s="49"/>
      <c r="D814" s="50" t="s">
        <v>1322</v>
      </c>
      <c r="E814" s="50" t="s">
        <v>1301</v>
      </c>
      <c r="F814" s="39"/>
      <c r="G814" s="49">
        <v>1</v>
      </c>
      <c r="H814" s="148"/>
      <c r="I814" s="534" t="s">
        <v>147</v>
      </c>
      <c r="J814" s="534" t="s">
        <v>146</v>
      </c>
      <c r="M814">
        <f t="shared" si="238"/>
        <v>0</v>
      </c>
      <c r="N814">
        <f t="shared" si="240"/>
        <v>0</v>
      </c>
      <c r="O814">
        <f t="shared" si="239"/>
        <v>0</v>
      </c>
      <c r="Q814" s="589" t="s">
        <v>529</v>
      </c>
      <c r="R814" s="589" t="s">
        <v>529</v>
      </c>
    </row>
    <row r="815" spans="1:18" s="6" customFormat="1" ht="25">
      <c r="A815" s="49" t="s">
        <v>1263</v>
      </c>
      <c r="B815" s="50" t="s">
        <v>1323</v>
      </c>
      <c r="C815" s="49"/>
      <c r="D815" s="50" t="s">
        <v>1324</v>
      </c>
      <c r="E815" s="50" t="s">
        <v>1301</v>
      </c>
      <c r="F815" s="39"/>
      <c r="G815" s="49">
        <v>1</v>
      </c>
      <c r="H815" s="148"/>
      <c r="I815" s="534" t="s">
        <v>147</v>
      </c>
      <c r="J815" s="534" t="s">
        <v>498</v>
      </c>
      <c r="M815">
        <f t="shared" si="238"/>
        <v>0</v>
      </c>
      <c r="N815">
        <f t="shared" si="240"/>
        <v>0</v>
      </c>
      <c r="O815">
        <f t="shared" si="239"/>
        <v>0</v>
      </c>
      <c r="Q815" s="589" t="s">
        <v>529</v>
      </c>
      <c r="R815" s="589" t="s">
        <v>529</v>
      </c>
    </row>
    <row r="816" spans="1:18" s="6" customFormat="1" ht="15.5">
      <c r="A816" s="49" t="s">
        <v>1263</v>
      </c>
      <c r="B816" s="50" t="s">
        <v>1325</v>
      </c>
      <c r="C816" s="49"/>
      <c r="D816" s="50" t="s">
        <v>1326</v>
      </c>
      <c r="E816" s="50" t="s">
        <v>1327</v>
      </c>
      <c r="F816" s="39"/>
      <c r="G816" s="49">
        <v>2</v>
      </c>
      <c r="H816" s="148"/>
      <c r="I816" s="534" t="s">
        <v>1328</v>
      </c>
      <c r="J816" s="534" t="s">
        <v>1329</v>
      </c>
      <c r="M816">
        <f t="shared" si="238"/>
        <v>0</v>
      </c>
      <c r="N816">
        <f t="shared" si="240"/>
        <v>0</v>
      </c>
      <c r="O816">
        <f t="shared" si="239"/>
        <v>0</v>
      </c>
      <c r="Q816" s="589" t="s">
        <v>529</v>
      </c>
      <c r="R816" s="589" t="s">
        <v>529</v>
      </c>
    </row>
    <row r="817" spans="1:18" s="6" customFormat="1" ht="15.5">
      <c r="A817" s="49" t="s">
        <v>1263</v>
      </c>
      <c r="B817" s="50" t="s">
        <v>1330</v>
      </c>
      <c r="C817" s="49"/>
      <c r="D817" s="50" t="s">
        <v>1331</v>
      </c>
      <c r="E817" s="50" t="s">
        <v>1332</v>
      </c>
      <c r="F817" s="39"/>
      <c r="G817" s="49">
        <v>1</v>
      </c>
      <c r="H817" s="148"/>
      <c r="I817" s="534" t="s">
        <v>529</v>
      </c>
      <c r="J817" s="534" t="s">
        <v>1333</v>
      </c>
      <c r="M817">
        <f t="shared" si="238"/>
        <v>0</v>
      </c>
      <c r="N817">
        <f t="shared" si="240"/>
        <v>0</v>
      </c>
      <c r="O817">
        <f t="shared" si="239"/>
        <v>0</v>
      </c>
      <c r="Q817" s="589" t="s">
        <v>529</v>
      </c>
      <c r="R817" s="589" t="s">
        <v>529</v>
      </c>
    </row>
    <row r="818" spans="1:18" ht="15.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</row>
    <row r="819" spans="1:18" ht="2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238"/>
        <v>0</v>
      </c>
      <c r="N819">
        <f t="shared" si="240"/>
        <v>0</v>
      </c>
      <c r="O819">
        <f t="shared" si="239"/>
        <v>0</v>
      </c>
      <c r="Q819" s="49"/>
      <c r="R819" s="49"/>
    </row>
    <row r="820" spans="1:18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238"/>
        <v>0</v>
      </c>
      <c r="N820">
        <f t="shared" si="240"/>
        <v>0</v>
      </c>
      <c r="O820">
        <f t="shared" si="239"/>
        <v>0</v>
      </c>
      <c r="Q820" s="125"/>
      <c r="R820" s="125"/>
    </row>
    <row r="821" spans="1:18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241">O821</f>
        <v>440</v>
      </c>
      <c r="J821" s="234">
        <f t="shared" ref="J821:J823" si="242">I821*1.23</f>
        <v>541.20000000000005</v>
      </c>
      <c r="K821">
        <v>8</v>
      </c>
      <c r="L821">
        <v>4</v>
      </c>
      <c r="M821">
        <f t="shared" si="238"/>
        <v>280</v>
      </c>
      <c r="N821">
        <f>L821*G821*40</f>
        <v>160</v>
      </c>
      <c r="O821">
        <f t="shared" si="239"/>
        <v>440</v>
      </c>
      <c r="Q821" s="206"/>
      <c r="R821" s="206"/>
    </row>
    <row r="822" spans="1:18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238"/>
        <v>0</v>
      </c>
      <c r="N822">
        <f t="shared" ref="N822:N885" si="243">L822*G822*40</f>
        <v>0</v>
      </c>
      <c r="O822">
        <f t="shared" si="239"/>
        <v>0</v>
      </c>
      <c r="Q822" s="19"/>
      <c r="R822" s="19"/>
    </row>
    <row r="823" spans="1:18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244">O823</f>
        <v>600</v>
      </c>
      <c r="J823" s="234">
        <f t="shared" si="242"/>
        <v>738</v>
      </c>
      <c r="K823">
        <v>8</v>
      </c>
      <c r="L823">
        <v>4</v>
      </c>
      <c r="M823">
        <f t="shared" si="238"/>
        <v>280</v>
      </c>
      <c r="N823">
        <f t="shared" si="243"/>
        <v>320</v>
      </c>
      <c r="O823">
        <f t="shared" si="239"/>
        <v>600</v>
      </c>
      <c r="Q823" s="19"/>
      <c r="R823" s="19"/>
    </row>
    <row r="824" spans="1:18" ht="13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238"/>
        <v>0</v>
      </c>
      <c r="N824">
        <f t="shared" si="243"/>
        <v>0</v>
      </c>
      <c r="O824">
        <f t="shared" si="239"/>
        <v>0</v>
      </c>
      <c r="Q824" s="19"/>
      <c r="R824" s="19"/>
    </row>
    <row r="825" spans="1:18">
      <c r="A825" s="19" t="s">
        <v>1335</v>
      </c>
      <c r="B825" s="13" t="s">
        <v>1350</v>
      </c>
      <c r="C825" s="19"/>
      <c r="D825" s="12" t="s">
        <v>1351</v>
      </c>
      <c r="E825" s="12"/>
      <c r="F825" s="19"/>
      <c r="G825" s="19">
        <v>1</v>
      </c>
      <c r="H825" s="13"/>
      <c r="I825" s="233">
        <f t="shared" ref="I825:I827" si="245">O825</f>
        <v>40</v>
      </c>
      <c r="J825" s="234">
        <f t="shared" ref="J825:J828" si="246">I825*1.23</f>
        <v>49.2</v>
      </c>
      <c r="L825">
        <v>1</v>
      </c>
      <c r="M825">
        <f t="shared" si="238"/>
        <v>0</v>
      </c>
      <c r="N825">
        <f t="shared" si="243"/>
        <v>40</v>
      </c>
      <c r="O825">
        <f t="shared" si="239"/>
        <v>40</v>
      </c>
      <c r="Q825" s="19"/>
      <c r="R825" s="19"/>
    </row>
    <row r="826" spans="1:18">
      <c r="A826" s="19" t="s">
        <v>1335</v>
      </c>
      <c r="B826" s="13" t="s">
        <v>1352</v>
      </c>
      <c r="C826" s="19"/>
      <c r="D826" s="12" t="s">
        <v>1353</v>
      </c>
      <c r="E826" s="12"/>
      <c r="F826" s="19"/>
      <c r="G826" s="19">
        <v>1</v>
      </c>
      <c r="H826" s="13"/>
      <c r="I826" s="233">
        <f t="shared" si="245"/>
        <v>40</v>
      </c>
      <c r="J826" s="234">
        <f t="shared" si="246"/>
        <v>49.2</v>
      </c>
      <c r="L826">
        <v>1</v>
      </c>
      <c r="M826">
        <f t="shared" si="238"/>
        <v>0</v>
      </c>
      <c r="N826">
        <f t="shared" si="243"/>
        <v>40</v>
      </c>
      <c r="O826">
        <f t="shared" si="239"/>
        <v>40</v>
      </c>
      <c r="Q826" s="19"/>
      <c r="R826" s="19"/>
    </row>
    <row r="827" spans="1:18">
      <c r="A827" s="19" t="s">
        <v>1335</v>
      </c>
      <c r="B827" s="13" t="s">
        <v>1240</v>
      </c>
      <c r="C827" s="19"/>
      <c r="D827" s="12" t="s">
        <v>1354</v>
      </c>
      <c r="E827" s="12"/>
      <c r="F827" s="19"/>
      <c r="G827" s="19">
        <v>2</v>
      </c>
      <c r="H827" s="13"/>
      <c r="I827" s="233">
        <f t="shared" si="245"/>
        <v>80</v>
      </c>
      <c r="J827" s="234">
        <f t="shared" si="246"/>
        <v>98.4</v>
      </c>
      <c r="L827">
        <v>1</v>
      </c>
      <c r="M827">
        <f t="shared" si="238"/>
        <v>0</v>
      </c>
      <c r="N827">
        <f t="shared" si="243"/>
        <v>80</v>
      </c>
      <c r="O827">
        <f t="shared" si="239"/>
        <v>80</v>
      </c>
      <c r="Q827" s="19"/>
      <c r="R827" s="19"/>
    </row>
    <row r="828" spans="1:18" ht="37.5">
      <c r="A828" s="49" t="s">
        <v>1335</v>
      </c>
      <c r="B828" s="158" t="s">
        <v>1355</v>
      </c>
      <c r="C828" s="49"/>
      <c r="D828" s="50">
        <v>102</v>
      </c>
      <c r="E828" s="50"/>
      <c r="F828" s="49"/>
      <c r="G828" s="49">
        <v>2</v>
      </c>
      <c r="H828" s="158" t="s">
        <v>1356</v>
      </c>
      <c r="I828" s="233">
        <v>80</v>
      </c>
      <c r="J828" s="234">
        <f t="shared" si="246"/>
        <v>98.4</v>
      </c>
      <c r="L828">
        <v>1</v>
      </c>
      <c r="M828">
        <f t="shared" si="238"/>
        <v>0</v>
      </c>
      <c r="N828">
        <f t="shared" si="243"/>
        <v>80</v>
      </c>
      <c r="O828">
        <f t="shared" si="239"/>
        <v>80</v>
      </c>
      <c r="Q828" s="49"/>
      <c r="R828" s="49"/>
    </row>
    <row r="829" spans="1:18" ht="25">
      <c r="A829" s="49" t="s">
        <v>1335</v>
      </c>
      <c r="B829" s="158" t="s">
        <v>1357</v>
      </c>
      <c r="C829" s="49"/>
      <c r="D829" s="50">
        <v>418</v>
      </c>
      <c r="E829" s="50"/>
      <c r="F829" s="49"/>
      <c r="G829" s="49">
        <v>3</v>
      </c>
      <c r="H829" s="158" t="s">
        <v>1358</v>
      </c>
      <c r="I829" s="534" t="s">
        <v>496</v>
      </c>
      <c r="J829" s="534" t="s">
        <v>498</v>
      </c>
      <c r="M829">
        <f t="shared" si="238"/>
        <v>0</v>
      </c>
      <c r="N829">
        <f t="shared" si="243"/>
        <v>0</v>
      </c>
      <c r="Q829" s="49"/>
      <c r="R829" s="49"/>
    </row>
    <row r="830" spans="1:18" s="6" customFormat="1" ht="16" thickBot="1">
      <c r="A830" s="62" t="s">
        <v>1335</v>
      </c>
      <c r="B830" s="63" t="s">
        <v>1359</v>
      </c>
      <c r="C830" s="62"/>
      <c r="D830" s="64">
        <v>303</v>
      </c>
      <c r="E830" s="64" t="s">
        <v>1360</v>
      </c>
      <c r="F830" s="62" t="s">
        <v>387</v>
      </c>
      <c r="G830" s="62">
        <v>1</v>
      </c>
      <c r="H830" s="551"/>
      <c r="I830" s="233">
        <f t="shared" ref="I830" si="247">O830</f>
        <v>40</v>
      </c>
      <c r="J830" s="234">
        <f t="shared" ref="J830" si="248">I830*1.23</f>
        <v>49.2</v>
      </c>
      <c r="K830"/>
      <c r="L830">
        <v>1</v>
      </c>
      <c r="M830">
        <f t="shared" si="238"/>
        <v>0</v>
      </c>
      <c r="N830">
        <f t="shared" si="243"/>
        <v>40</v>
      </c>
      <c r="O830">
        <f t="shared" si="239"/>
        <v>40</v>
      </c>
      <c r="Q830" s="62"/>
      <c r="R830" s="62"/>
    </row>
    <row r="831" spans="1:18" ht="16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</row>
    <row r="832" spans="1:18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249">O832</f>
        <v>720</v>
      </c>
      <c r="J832" s="234">
        <f t="shared" ref="J832:J838" si="250">I832*1.23</f>
        <v>885.6</v>
      </c>
      <c r="K832">
        <v>16</v>
      </c>
      <c r="L832">
        <v>4</v>
      </c>
      <c r="M832">
        <f t="shared" si="238"/>
        <v>560</v>
      </c>
      <c r="N832">
        <f t="shared" si="243"/>
        <v>160</v>
      </c>
      <c r="O832">
        <f t="shared" si="239"/>
        <v>720</v>
      </c>
      <c r="Q832" s="45"/>
      <c r="R832" s="45"/>
    </row>
    <row r="833" spans="1:18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249"/>
        <v>300</v>
      </c>
      <c r="J833" s="234">
        <f t="shared" si="250"/>
        <v>369</v>
      </c>
      <c r="K833">
        <v>4</v>
      </c>
      <c r="L833">
        <v>4</v>
      </c>
      <c r="M833">
        <f t="shared" si="238"/>
        <v>140</v>
      </c>
      <c r="N833">
        <f t="shared" si="243"/>
        <v>160</v>
      </c>
      <c r="O833">
        <f t="shared" si="239"/>
        <v>300</v>
      </c>
      <c r="Q833" s="39"/>
      <c r="R833" s="39"/>
    </row>
    <row r="834" spans="1:18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249"/>
        <v>720</v>
      </c>
      <c r="J834" s="234">
        <f t="shared" si="250"/>
        <v>885.6</v>
      </c>
      <c r="K834">
        <v>16</v>
      </c>
      <c r="L834">
        <v>4</v>
      </c>
      <c r="M834">
        <f t="shared" si="238"/>
        <v>560</v>
      </c>
      <c r="N834">
        <f t="shared" si="243"/>
        <v>160</v>
      </c>
      <c r="O834">
        <f t="shared" si="239"/>
        <v>720</v>
      </c>
      <c r="Q834" s="39"/>
      <c r="R834" s="39"/>
    </row>
    <row r="835" spans="1:18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249"/>
        <v>300</v>
      </c>
      <c r="J835" s="234">
        <f t="shared" si="250"/>
        <v>369</v>
      </c>
      <c r="K835">
        <v>4</v>
      </c>
      <c r="L835">
        <v>4</v>
      </c>
      <c r="M835">
        <f t="shared" si="238"/>
        <v>140</v>
      </c>
      <c r="N835">
        <f t="shared" si="243"/>
        <v>160</v>
      </c>
      <c r="O835">
        <f t="shared" si="239"/>
        <v>300</v>
      </c>
      <c r="Q835" s="206"/>
      <c r="R835" s="206"/>
    </row>
    <row r="836" spans="1:18" ht="2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249"/>
        <v>720</v>
      </c>
      <c r="J836" s="234">
        <f t="shared" si="250"/>
        <v>885.6</v>
      </c>
      <c r="K836">
        <v>16</v>
      </c>
      <c r="L836">
        <v>4</v>
      </c>
      <c r="M836">
        <f t="shared" si="238"/>
        <v>560</v>
      </c>
      <c r="N836">
        <f t="shared" si="243"/>
        <v>160</v>
      </c>
      <c r="O836">
        <f t="shared" si="239"/>
        <v>720</v>
      </c>
      <c r="Q836" s="206"/>
      <c r="R836" s="206"/>
    </row>
    <row r="837" spans="1:18" ht="37.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249"/>
        <v>720</v>
      </c>
      <c r="J837" s="234">
        <f t="shared" si="250"/>
        <v>885.6</v>
      </c>
      <c r="K837">
        <v>16</v>
      </c>
      <c r="L837">
        <v>4</v>
      </c>
      <c r="M837">
        <f t="shared" si="238"/>
        <v>560</v>
      </c>
      <c r="N837">
        <f t="shared" si="243"/>
        <v>160</v>
      </c>
      <c r="O837">
        <f t="shared" si="239"/>
        <v>720</v>
      </c>
      <c r="Q837" s="228"/>
      <c r="R837" s="228"/>
    </row>
    <row r="838" spans="1:18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249"/>
        <v>160</v>
      </c>
      <c r="J838" s="234">
        <f t="shared" si="250"/>
        <v>196.8</v>
      </c>
      <c r="L838">
        <v>4</v>
      </c>
      <c r="M838">
        <f t="shared" ref="M838:M901" si="251">K838*35</f>
        <v>0</v>
      </c>
      <c r="N838">
        <f t="shared" si="243"/>
        <v>160</v>
      </c>
      <c r="O838">
        <f t="shared" si="239"/>
        <v>160</v>
      </c>
      <c r="Q838" s="39"/>
      <c r="R838" s="39"/>
    </row>
    <row r="839" spans="1:18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251"/>
        <v>0</v>
      </c>
      <c r="N839">
        <f t="shared" si="243"/>
        <v>0</v>
      </c>
      <c r="O839">
        <f t="shared" si="239"/>
        <v>0</v>
      </c>
      <c r="Q839" s="39"/>
      <c r="R839" s="39"/>
    </row>
    <row r="840" spans="1:18" ht="13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251"/>
        <v>0</v>
      </c>
      <c r="N840">
        <f t="shared" si="243"/>
        <v>0</v>
      </c>
      <c r="O840">
        <f t="shared" si="239"/>
        <v>0</v>
      </c>
      <c r="Q840" s="19"/>
      <c r="R840" s="19"/>
    </row>
    <row r="841" spans="1:18">
      <c r="A841" s="19" t="s">
        <v>1362</v>
      </c>
      <c r="B841" s="13" t="s">
        <v>1378</v>
      </c>
      <c r="C841" s="19">
        <v>1988</v>
      </c>
      <c r="D841" s="12">
        <v>209</v>
      </c>
      <c r="E841" s="12"/>
      <c r="F841" s="19"/>
      <c r="G841" s="19">
        <v>1</v>
      </c>
      <c r="H841" s="13"/>
      <c r="I841" s="233">
        <f t="shared" ref="I841:I861" si="252">O841</f>
        <v>40</v>
      </c>
      <c r="J841" s="234">
        <f t="shared" ref="J841:J861" si="253">I841*1.23</f>
        <v>49.2</v>
      </c>
      <c r="L841">
        <v>1</v>
      </c>
      <c r="M841">
        <f t="shared" si="251"/>
        <v>0</v>
      </c>
      <c r="N841">
        <f t="shared" si="243"/>
        <v>40</v>
      </c>
      <c r="O841">
        <f t="shared" si="239"/>
        <v>40</v>
      </c>
      <c r="Q841" s="19"/>
      <c r="R841" s="19"/>
    </row>
    <row r="842" spans="1:18">
      <c r="A842" s="39" t="s">
        <v>1362</v>
      </c>
      <c r="B842" s="148" t="s">
        <v>1379</v>
      </c>
      <c r="C842" s="39"/>
      <c r="D842" s="21">
        <v>214</v>
      </c>
      <c r="E842" s="21"/>
      <c r="F842" s="39"/>
      <c r="G842" s="39">
        <v>1</v>
      </c>
      <c r="H842" s="148"/>
      <c r="I842" s="233">
        <f t="shared" si="252"/>
        <v>40</v>
      </c>
      <c r="J842" s="234">
        <f t="shared" si="253"/>
        <v>49.2</v>
      </c>
      <c r="L842">
        <v>1</v>
      </c>
      <c r="M842">
        <f t="shared" si="251"/>
        <v>0</v>
      </c>
      <c r="N842">
        <f t="shared" si="243"/>
        <v>40</v>
      </c>
      <c r="O842">
        <f t="shared" ref="O842:O905" si="254">M842+N842</f>
        <v>40</v>
      </c>
      <c r="Q842" s="39"/>
      <c r="R842" s="39"/>
    </row>
    <row r="843" spans="1:18">
      <c r="A843" s="39" t="s">
        <v>1362</v>
      </c>
      <c r="B843" s="148" t="s">
        <v>1379</v>
      </c>
      <c r="C843" s="39"/>
      <c r="D843" s="21">
        <v>213</v>
      </c>
      <c r="E843" s="21"/>
      <c r="F843" s="39"/>
      <c r="G843" s="39">
        <v>1</v>
      </c>
      <c r="H843" s="148"/>
      <c r="I843" s="233">
        <f t="shared" si="252"/>
        <v>40</v>
      </c>
      <c r="J843" s="234">
        <f t="shared" si="253"/>
        <v>49.2</v>
      </c>
      <c r="L843">
        <v>1</v>
      </c>
      <c r="M843">
        <f t="shared" si="251"/>
        <v>0</v>
      </c>
      <c r="N843">
        <f t="shared" si="243"/>
        <v>40</v>
      </c>
      <c r="O843">
        <f t="shared" si="254"/>
        <v>40</v>
      </c>
      <c r="Q843" s="39"/>
      <c r="R843" s="39"/>
    </row>
    <row r="844" spans="1:18">
      <c r="A844" s="39" t="s">
        <v>1362</v>
      </c>
      <c r="B844" s="148" t="s">
        <v>1380</v>
      </c>
      <c r="C844" s="39">
        <v>2004</v>
      </c>
      <c r="D844" s="21">
        <v>506</v>
      </c>
      <c r="E844" s="21"/>
      <c r="F844" s="39"/>
      <c r="G844" s="39">
        <v>3</v>
      </c>
      <c r="H844" s="148"/>
      <c r="I844" s="233">
        <f t="shared" si="252"/>
        <v>120</v>
      </c>
      <c r="J844" s="234">
        <f t="shared" si="253"/>
        <v>147.6</v>
      </c>
      <c r="L844">
        <v>1</v>
      </c>
      <c r="M844">
        <f t="shared" si="251"/>
        <v>0</v>
      </c>
      <c r="N844">
        <f t="shared" si="243"/>
        <v>120</v>
      </c>
      <c r="O844">
        <f t="shared" si="254"/>
        <v>120</v>
      </c>
      <c r="Q844" s="39"/>
      <c r="R844" s="39"/>
    </row>
    <row r="845" spans="1:18">
      <c r="A845" s="39" t="s">
        <v>1362</v>
      </c>
      <c r="B845" s="148" t="s">
        <v>1380</v>
      </c>
      <c r="C845" s="39">
        <v>2006</v>
      </c>
      <c r="D845" s="21">
        <v>507</v>
      </c>
      <c r="E845" s="21"/>
      <c r="F845" s="39"/>
      <c r="G845" s="39">
        <v>3</v>
      </c>
      <c r="H845" s="148"/>
      <c r="I845" s="233">
        <f t="shared" si="252"/>
        <v>120</v>
      </c>
      <c r="J845" s="234">
        <f t="shared" si="253"/>
        <v>147.6</v>
      </c>
      <c r="L845">
        <v>1</v>
      </c>
      <c r="M845">
        <f t="shared" si="251"/>
        <v>0</v>
      </c>
      <c r="N845">
        <f t="shared" si="243"/>
        <v>120</v>
      </c>
      <c r="O845">
        <f t="shared" si="254"/>
        <v>120</v>
      </c>
      <c r="Q845" s="39"/>
      <c r="R845" s="39"/>
    </row>
    <row r="846" spans="1:18">
      <c r="A846" s="39" t="s">
        <v>1362</v>
      </c>
      <c r="B846" s="148" t="s">
        <v>1381</v>
      </c>
      <c r="C846" s="39">
        <v>2005</v>
      </c>
      <c r="D846" s="21">
        <v>514</v>
      </c>
      <c r="E846" s="21"/>
      <c r="F846" s="39"/>
      <c r="G846" s="39">
        <v>1</v>
      </c>
      <c r="H846" s="148"/>
      <c r="I846" s="233">
        <f t="shared" si="252"/>
        <v>40</v>
      </c>
      <c r="J846" s="234">
        <f t="shared" si="253"/>
        <v>49.2</v>
      </c>
      <c r="L846">
        <v>1</v>
      </c>
      <c r="M846">
        <f t="shared" si="251"/>
        <v>0</v>
      </c>
      <c r="N846">
        <f t="shared" si="243"/>
        <v>40</v>
      </c>
      <c r="O846">
        <f t="shared" si="254"/>
        <v>40</v>
      </c>
      <c r="Q846" s="39"/>
      <c r="R846" s="39"/>
    </row>
    <row r="847" spans="1:18">
      <c r="A847" s="39" t="s">
        <v>1362</v>
      </c>
      <c r="B847" s="148" t="s">
        <v>1382</v>
      </c>
      <c r="C847" s="39">
        <v>2006</v>
      </c>
      <c r="D847" s="21">
        <v>515</v>
      </c>
      <c r="E847" s="21"/>
      <c r="F847" s="39"/>
      <c r="G847" s="39">
        <v>1</v>
      </c>
      <c r="H847" s="148"/>
      <c r="I847" s="233">
        <f t="shared" si="252"/>
        <v>40</v>
      </c>
      <c r="J847" s="234">
        <f t="shared" si="253"/>
        <v>49.2</v>
      </c>
      <c r="L847">
        <v>1</v>
      </c>
      <c r="M847">
        <f t="shared" si="251"/>
        <v>0</v>
      </c>
      <c r="N847">
        <f t="shared" si="243"/>
        <v>40</v>
      </c>
      <c r="O847">
        <f t="shared" si="254"/>
        <v>40</v>
      </c>
      <c r="Q847" s="39"/>
      <c r="R847" s="39"/>
    </row>
    <row r="848" spans="1:18">
      <c r="A848" s="39" t="s">
        <v>1362</v>
      </c>
      <c r="B848" s="148" t="s">
        <v>1383</v>
      </c>
      <c r="C848" s="39"/>
      <c r="D848" s="21" t="s">
        <v>1384</v>
      </c>
      <c r="E848" s="21"/>
      <c r="F848" s="39"/>
      <c r="G848" s="39">
        <v>1</v>
      </c>
      <c r="H848" s="148"/>
      <c r="I848" s="233">
        <f t="shared" si="252"/>
        <v>40</v>
      </c>
      <c r="J848" s="234">
        <f t="shared" si="253"/>
        <v>49.2</v>
      </c>
      <c r="L848">
        <v>1</v>
      </c>
      <c r="M848">
        <f t="shared" si="251"/>
        <v>0</v>
      </c>
      <c r="N848">
        <f t="shared" si="243"/>
        <v>40</v>
      </c>
      <c r="O848">
        <f t="shared" si="254"/>
        <v>40</v>
      </c>
      <c r="Q848" s="39"/>
      <c r="R848" s="39"/>
    </row>
    <row r="849" spans="1:18">
      <c r="A849" s="39" t="s">
        <v>1362</v>
      </c>
      <c r="B849" s="148" t="s">
        <v>1383</v>
      </c>
      <c r="C849" s="39"/>
      <c r="D849" s="21" t="s">
        <v>770</v>
      </c>
      <c r="E849" s="21"/>
      <c r="F849" s="39"/>
      <c r="G849" s="39">
        <v>1</v>
      </c>
      <c r="H849" s="148"/>
      <c r="I849" s="233">
        <f t="shared" si="252"/>
        <v>40</v>
      </c>
      <c r="J849" s="234">
        <f t="shared" si="253"/>
        <v>49.2</v>
      </c>
      <c r="L849">
        <v>1</v>
      </c>
      <c r="M849">
        <f t="shared" si="251"/>
        <v>0</v>
      </c>
      <c r="N849">
        <f t="shared" si="243"/>
        <v>40</v>
      </c>
      <c r="O849">
        <f t="shared" si="254"/>
        <v>40</v>
      </c>
      <c r="Q849" s="39"/>
      <c r="R849" s="39"/>
    </row>
    <row r="850" spans="1:18">
      <c r="A850" s="39" t="s">
        <v>1362</v>
      </c>
      <c r="B850" s="148" t="s">
        <v>1385</v>
      </c>
      <c r="C850" s="39"/>
      <c r="D850" s="21" t="s">
        <v>1386</v>
      </c>
      <c r="E850" s="21"/>
      <c r="F850" s="39"/>
      <c r="G850" s="39">
        <v>2</v>
      </c>
      <c r="H850" s="148"/>
      <c r="I850" s="233">
        <f t="shared" si="252"/>
        <v>80</v>
      </c>
      <c r="J850" s="234">
        <f t="shared" si="253"/>
        <v>98.4</v>
      </c>
      <c r="L850">
        <v>1</v>
      </c>
      <c r="M850">
        <f t="shared" si="251"/>
        <v>0</v>
      </c>
      <c r="N850">
        <f t="shared" si="243"/>
        <v>80</v>
      </c>
      <c r="O850">
        <f t="shared" si="254"/>
        <v>80</v>
      </c>
      <c r="Q850" s="39"/>
      <c r="R850" s="39"/>
    </row>
    <row r="851" spans="1:18">
      <c r="A851" s="39" t="s">
        <v>1362</v>
      </c>
      <c r="B851" s="148" t="s">
        <v>1387</v>
      </c>
      <c r="C851" s="39"/>
      <c r="D851" s="21" t="s">
        <v>1388</v>
      </c>
      <c r="E851" s="21"/>
      <c r="F851" s="39"/>
      <c r="G851" s="39">
        <v>3</v>
      </c>
      <c r="H851" s="148"/>
      <c r="I851" s="233">
        <f t="shared" si="252"/>
        <v>120</v>
      </c>
      <c r="J851" s="234">
        <f t="shared" si="253"/>
        <v>147.6</v>
      </c>
      <c r="L851">
        <v>1</v>
      </c>
      <c r="M851">
        <f t="shared" si="251"/>
        <v>0</v>
      </c>
      <c r="N851">
        <f t="shared" si="243"/>
        <v>120</v>
      </c>
      <c r="O851">
        <f t="shared" si="254"/>
        <v>120</v>
      </c>
      <c r="Q851" s="39"/>
      <c r="R851" s="39"/>
    </row>
    <row r="852" spans="1:18">
      <c r="A852" s="39" t="s">
        <v>1362</v>
      </c>
      <c r="B852" s="148" t="s">
        <v>1389</v>
      </c>
      <c r="C852" s="39"/>
      <c r="D852" s="21" t="s">
        <v>1390</v>
      </c>
      <c r="E852" s="21"/>
      <c r="F852" s="39"/>
      <c r="G852" s="39">
        <v>3</v>
      </c>
      <c r="H852" s="148"/>
      <c r="I852" s="233">
        <f t="shared" si="252"/>
        <v>120</v>
      </c>
      <c r="J852" s="234">
        <f t="shared" si="253"/>
        <v>147.6</v>
      </c>
      <c r="L852">
        <v>1</v>
      </c>
      <c r="M852">
        <f t="shared" si="251"/>
        <v>0</v>
      </c>
      <c r="N852">
        <f t="shared" si="243"/>
        <v>120</v>
      </c>
      <c r="O852">
        <f t="shared" si="254"/>
        <v>120</v>
      </c>
      <c r="Q852" s="39"/>
      <c r="R852" s="39"/>
    </row>
    <row r="853" spans="1:18">
      <c r="A853" s="39" t="s">
        <v>1362</v>
      </c>
      <c r="B853" s="148" t="s">
        <v>1380</v>
      </c>
      <c r="C853" s="39"/>
      <c r="D853" s="21" t="s">
        <v>1391</v>
      </c>
      <c r="E853" s="21"/>
      <c r="F853" s="39"/>
      <c r="G853" s="39">
        <v>3</v>
      </c>
      <c r="H853" s="148"/>
      <c r="I853" s="233">
        <f t="shared" si="252"/>
        <v>120</v>
      </c>
      <c r="J853" s="234">
        <f t="shared" si="253"/>
        <v>147.6</v>
      </c>
      <c r="L853">
        <v>1</v>
      </c>
      <c r="M853">
        <f t="shared" si="251"/>
        <v>0</v>
      </c>
      <c r="N853">
        <f t="shared" si="243"/>
        <v>120</v>
      </c>
      <c r="O853">
        <f t="shared" si="254"/>
        <v>120</v>
      </c>
      <c r="Q853" s="39"/>
      <c r="R853" s="39"/>
    </row>
    <row r="854" spans="1:18">
      <c r="A854" s="39" t="s">
        <v>1362</v>
      </c>
      <c r="B854" s="148" t="s">
        <v>1380</v>
      </c>
      <c r="C854" s="39"/>
      <c r="D854" s="21" t="s">
        <v>1392</v>
      </c>
      <c r="E854" s="21"/>
      <c r="F854" s="39"/>
      <c r="G854" s="39">
        <v>1</v>
      </c>
      <c r="H854" s="148"/>
      <c r="I854" s="233">
        <f t="shared" si="252"/>
        <v>40</v>
      </c>
      <c r="J854" s="234">
        <f t="shared" si="253"/>
        <v>49.2</v>
      </c>
      <c r="L854">
        <v>1</v>
      </c>
      <c r="M854">
        <f t="shared" si="251"/>
        <v>0</v>
      </c>
      <c r="N854">
        <f t="shared" si="243"/>
        <v>40</v>
      </c>
      <c r="O854">
        <f t="shared" si="254"/>
        <v>40</v>
      </c>
      <c r="Q854" s="39"/>
      <c r="R854" s="39"/>
    </row>
    <row r="855" spans="1:18">
      <c r="A855" s="39" t="s">
        <v>1362</v>
      </c>
      <c r="B855" s="148" t="s">
        <v>1380</v>
      </c>
      <c r="C855" s="39"/>
      <c r="D855" s="21" t="s">
        <v>1393</v>
      </c>
      <c r="E855" s="21"/>
      <c r="F855" s="39"/>
      <c r="G855" s="39">
        <v>1</v>
      </c>
      <c r="H855" s="148"/>
      <c r="I855" s="233">
        <f t="shared" si="252"/>
        <v>40</v>
      </c>
      <c r="J855" s="234">
        <f t="shared" si="253"/>
        <v>49.2</v>
      </c>
      <c r="L855">
        <v>1</v>
      </c>
      <c r="M855">
        <f t="shared" si="251"/>
        <v>0</v>
      </c>
      <c r="N855">
        <f t="shared" si="243"/>
        <v>40</v>
      </c>
      <c r="O855">
        <f t="shared" si="254"/>
        <v>40</v>
      </c>
      <c r="Q855" s="39"/>
      <c r="R855" s="39"/>
    </row>
    <row r="856" spans="1:18">
      <c r="A856" s="39" t="s">
        <v>1362</v>
      </c>
      <c r="B856" s="148" t="s">
        <v>1380</v>
      </c>
      <c r="C856" s="39"/>
      <c r="D856" s="21" t="s">
        <v>1394</v>
      </c>
      <c r="E856" s="21"/>
      <c r="F856" s="39"/>
      <c r="G856" s="39">
        <v>1</v>
      </c>
      <c r="H856" s="148"/>
      <c r="I856" s="233">
        <f t="shared" si="252"/>
        <v>40</v>
      </c>
      <c r="J856" s="234">
        <f t="shared" si="253"/>
        <v>49.2</v>
      </c>
      <c r="L856">
        <v>1</v>
      </c>
      <c r="M856">
        <f t="shared" si="251"/>
        <v>0</v>
      </c>
      <c r="N856">
        <f t="shared" si="243"/>
        <v>40</v>
      </c>
      <c r="O856">
        <f t="shared" si="254"/>
        <v>40</v>
      </c>
      <c r="Q856" s="39"/>
      <c r="R856" s="39"/>
    </row>
    <row r="857" spans="1:18">
      <c r="A857" s="39" t="s">
        <v>1362</v>
      </c>
      <c r="B857" s="148" t="s">
        <v>1380</v>
      </c>
      <c r="C857" s="39"/>
      <c r="D857" s="21" t="s">
        <v>1395</v>
      </c>
      <c r="E857" s="21"/>
      <c r="F857" s="39"/>
      <c r="G857" s="39">
        <v>1</v>
      </c>
      <c r="H857" s="148"/>
      <c r="I857" s="233">
        <f t="shared" si="252"/>
        <v>40</v>
      </c>
      <c r="J857" s="234">
        <f t="shared" si="253"/>
        <v>49.2</v>
      </c>
      <c r="L857">
        <v>1</v>
      </c>
      <c r="M857">
        <f t="shared" si="251"/>
        <v>0</v>
      </c>
      <c r="N857">
        <f t="shared" si="243"/>
        <v>40</v>
      </c>
      <c r="O857">
        <f t="shared" si="254"/>
        <v>40</v>
      </c>
      <c r="Q857" s="39"/>
      <c r="R857" s="39"/>
    </row>
    <row r="858" spans="1:18">
      <c r="A858" s="39" t="s">
        <v>1362</v>
      </c>
      <c r="B858" s="148" t="s">
        <v>1389</v>
      </c>
      <c r="C858" s="39"/>
      <c r="D858" s="21" t="s">
        <v>1396</v>
      </c>
      <c r="E858" s="21"/>
      <c r="F858" s="39"/>
      <c r="G858" s="39">
        <v>2</v>
      </c>
      <c r="H858" s="148"/>
      <c r="I858" s="233">
        <f t="shared" si="252"/>
        <v>80</v>
      </c>
      <c r="J858" s="234">
        <f t="shared" si="253"/>
        <v>98.4</v>
      </c>
      <c r="L858">
        <v>1</v>
      </c>
      <c r="M858">
        <f t="shared" si="251"/>
        <v>0</v>
      </c>
      <c r="N858">
        <f t="shared" si="243"/>
        <v>80</v>
      </c>
      <c r="O858">
        <f t="shared" si="254"/>
        <v>80</v>
      </c>
      <c r="Q858" s="39"/>
      <c r="R858" s="39"/>
    </row>
    <row r="859" spans="1:18">
      <c r="A859" s="39" t="s">
        <v>1362</v>
      </c>
      <c r="B859" s="148" t="s">
        <v>1380</v>
      </c>
      <c r="C859" s="39"/>
      <c r="D859" s="21" t="s">
        <v>1397</v>
      </c>
      <c r="E859" s="21"/>
      <c r="F859" s="39"/>
      <c r="G859" s="39">
        <v>1</v>
      </c>
      <c r="H859" s="148"/>
      <c r="I859" s="233">
        <f t="shared" si="252"/>
        <v>40</v>
      </c>
      <c r="J859" s="234">
        <f t="shared" si="253"/>
        <v>49.2</v>
      </c>
      <c r="L859">
        <v>1</v>
      </c>
      <c r="M859">
        <f t="shared" si="251"/>
        <v>0</v>
      </c>
      <c r="N859">
        <f t="shared" si="243"/>
        <v>40</v>
      </c>
      <c r="O859">
        <f t="shared" si="254"/>
        <v>40</v>
      </c>
      <c r="Q859" s="39"/>
      <c r="R859" s="39"/>
    </row>
    <row r="860" spans="1:18">
      <c r="A860" s="49" t="s">
        <v>1362</v>
      </c>
      <c r="B860" s="158" t="s">
        <v>696</v>
      </c>
      <c r="C860" s="49"/>
      <c r="D860" s="50" t="s">
        <v>1398</v>
      </c>
      <c r="E860" s="50"/>
      <c r="F860" s="39"/>
      <c r="G860" s="39">
        <v>1</v>
      </c>
      <c r="H860" s="548"/>
      <c r="I860" s="233">
        <f t="shared" si="252"/>
        <v>40</v>
      </c>
      <c r="J860" s="234">
        <f t="shared" si="253"/>
        <v>49.2</v>
      </c>
      <c r="L860">
        <v>1</v>
      </c>
      <c r="M860">
        <f t="shared" si="251"/>
        <v>0</v>
      </c>
      <c r="N860">
        <f t="shared" si="243"/>
        <v>40</v>
      </c>
      <c r="O860">
        <f t="shared" si="254"/>
        <v>40</v>
      </c>
      <c r="Q860" s="39"/>
      <c r="R860" s="39"/>
    </row>
    <row r="861" spans="1:18" s="6" customFormat="1" ht="37.5">
      <c r="A861" s="49" t="s">
        <v>1362</v>
      </c>
      <c r="B861" s="158" t="s">
        <v>1399</v>
      </c>
      <c r="C861" s="49"/>
      <c r="D861" s="50">
        <v>18</v>
      </c>
      <c r="E861" s="50" t="s">
        <v>1400</v>
      </c>
      <c r="F861" s="39"/>
      <c r="G861" s="49">
        <v>2</v>
      </c>
      <c r="H861" s="158" t="s">
        <v>1374</v>
      </c>
      <c r="I861" s="233">
        <f t="shared" si="252"/>
        <v>80</v>
      </c>
      <c r="J861" s="234">
        <f t="shared" si="253"/>
        <v>98.4</v>
      </c>
      <c r="K861"/>
      <c r="L861">
        <v>1</v>
      </c>
      <c r="M861">
        <f t="shared" si="251"/>
        <v>0</v>
      </c>
      <c r="N861">
        <f t="shared" si="243"/>
        <v>80</v>
      </c>
      <c r="O861">
        <f t="shared" si="254"/>
        <v>80</v>
      </c>
      <c r="Q861" s="39"/>
      <c r="R861" s="39"/>
    </row>
    <row r="862" spans="1:18" ht="15.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</row>
    <row r="863" spans="1:18" s="6" customFormat="1" ht="15.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255">O863</f>
        <v>1920</v>
      </c>
      <c r="J863" s="265">
        <f t="shared" ref="J863:J899" si="256">I863*1.23</f>
        <v>2361.6</v>
      </c>
      <c r="K863" s="163"/>
      <c r="L863" s="163">
        <v>4</v>
      </c>
      <c r="M863" s="163">
        <f t="shared" si="251"/>
        <v>0</v>
      </c>
      <c r="N863" s="163">
        <f t="shared" si="243"/>
        <v>1920</v>
      </c>
      <c r="O863" s="163">
        <f t="shared" si="254"/>
        <v>1920</v>
      </c>
      <c r="P863" s="164"/>
      <c r="Q863" s="49"/>
      <c r="R863" s="49"/>
    </row>
    <row r="864" spans="1:18" s="6" customFormat="1" ht="15.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255"/>
        <v>800</v>
      </c>
      <c r="J864" s="234">
        <f t="shared" si="256"/>
        <v>984</v>
      </c>
      <c r="K864"/>
      <c r="L864">
        <v>4</v>
      </c>
      <c r="M864">
        <f t="shared" si="251"/>
        <v>0</v>
      </c>
      <c r="N864">
        <f t="shared" si="243"/>
        <v>800</v>
      </c>
      <c r="O864">
        <f t="shared" si="254"/>
        <v>800</v>
      </c>
      <c r="Q864" s="270"/>
      <c r="R864" s="270"/>
    </row>
    <row r="865" spans="1:18" s="6" customFormat="1" ht="15.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255"/>
        <v>640</v>
      </c>
      <c r="J865" s="234">
        <f t="shared" si="256"/>
        <v>787.2</v>
      </c>
      <c r="K865"/>
      <c r="L865">
        <v>4</v>
      </c>
      <c r="M865">
        <f t="shared" si="251"/>
        <v>0</v>
      </c>
      <c r="N865">
        <f t="shared" si="243"/>
        <v>640</v>
      </c>
      <c r="O865">
        <f t="shared" si="254"/>
        <v>640</v>
      </c>
      <c r="Q865" s="49"/>
      <c r="R865" s="49"/>
    </row>
    <row r="866" spans="1:18" s="6" customFormat="1" ht="15.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255"/>
        <v>640</v>
      </c>
      <c r="J866" s="234">
        <f t="shared" si="256"/>
        <v>787.2</v>
      </c>
      <c r="K866"/>
      <c r="L866">
        <v>4</v>
      </c>
      <c r="M866">
        <f t="shared" si="251"/>
        <v>0</v>
      </c>
      <c r="N866">
        <f t="shared" si="243"/>
        <v>640</v>
      </c>
      <c r="O866">
        <f t="shared" si="254"/>
        <v>640</v>
      </c>
      <c r="Q866" s="49"/>
      <c r="R866" s="49"/>
    </row>
    <row r="867" spans="1:18" s="6" customFormat="1" ht="15.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255"/>
        <v>160</v>
      </c>
      <c r="J867" s="234">
        <f t="shared" si="256"/>
        <v>196.8</v>
      </c>
      <c r="K867"/>
      <c r="L867">
        <v>4</v>
      </c>
      <c r="M867">
        <f t="shared" si="251"/>
        <v>0</v>
      </c>
      <c r="N867">
        <f t="shared" si="243"/>
        <v>160</v>
      </c>
      <c r="O867">
        <f t="shared" si="254"/>
        <v>160</v>
      </c>
      <c r="Q867" s="49"/>
      <c r="R867" s="49"/>
    </row>
    <row r="868" spans="1:18" s="6" customFormat="1" ht="15.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255"/>
        <v>320</v>
      </c>
      <c r="J868" s="234">
        <f t="shared" si="256"/>
        <v>393.6</v>
      </c>
      <c r="K868"/>
      <c r="L868">
        <v>4</v>
      </c>
      <c r="M868">
        <f t="shared" si="251"/>
        <v>0</v>
      </c>
      <c r="N868">
        <f t="shared" si="243"/>
        <v>320</v>
      </c>
      <c r="O868">
        <f t="shared" si="254"/>
        <v>320</v>
      </c>
      <c r="Q868" s="49"/>
      <c r="R868" s="49"/>
    </row>
    <row r="869" spans="1:18" s="6" customFormat="1" ht="15.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255"/>
        <v>160</v>
      </c>
      <c r="J869" s="234">
        <f t="shared" si="256"/>
        <v>196.8</v>
      </c>
      <c r="K869"/>
      <c r="L869">
        <v>4</v>
      </c>
      <c r="M869">
        <f t="shared" si="251"/>
        <v>0</v>
      </c>
      <c r="N869">
        <f t="shared" si="243"/>
        <v>160</v>
      </c>
      <c r="O869">
        <f t="shared" si="254"/>
        <v>160</v>
      </c>
      <c r="Q869" s="49"/>
      <c r="R869" s="49"/>
    </row>
    <row r="870" spans="1:18" s="6" customFormat="1" ht="15.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255"/>
        <v>0</v>
      </c>
      <c r="J870" s="234">
        <f t="shared" si="256"/>
        <v>0</v>
      </c>
      <c r="K870"/>
      <c r="L870">
        <v>4</v>
      </c>
      <c r="M870">
        <f t="shared" si="251"/>
        <v>0</v>
      </c>
      <c r="N870">
        <f t="shared" si="243"/>
        <v>0</v>
      </c>
      <c r="O870">
        <f t="shared" si="254"/>
        <v>0</v>
      </c>
      <c r="Q870" s="49"/>
      <c r="R870" s="49"/>
    </row>
    <row r="871" spans="1:18" s="6" customFormat="1" ht="2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255"/>
        <v>880</v>
      </c>
      <c r="J871" s="234">
        <f t="shared" si="256"/>
        <v>1082.4000000000001</v>
      </c>
      <c r="K871">
        <v>16</v>
      </c>
      <c r="L871">
        <v>4</v>
      </c>
      <c r="M871">
        <f t="shared" si="251"/>
        <v>560</v>
      </c>
      <c r="N871">
        <f t="shared" si="243"/>
        <v>320</v>
      </c>
      <c r="O871">
        <f t="shared" si="254"/>
        <v>880</v>
      </c>
      <c r="Q871" s="49"/>
      <c r="R871" s="49"/>
    </row>
    <row r="872" spans="1:18" s="6" customFormat="1" ht="2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255"/>
        <v>880</v>
      </c>
      <c r="J872" s="234">
        <f t="shared" si="256"/>
        <v>1082.4000000000001</v>
      </c>
      <c r="K872">
        <v>16</v>
      </c>
      <c r="L872">
        <v>4</v>
      </c>
      <c r="M872">
        <f t="shared" si="251"/>
        <v>560</v>
      </c>
      <c r="N872">
        <f t="shared" si="243"/>
        <v>320</v>
      </c>
      <c r="O872">
        <f t="shared" si="254"/>
        <v>880</v>
      </c>
      <c r="Q872" s="49"/>
      <c r="R872" s="49"/>
    </row>
    <row r="873" spans="1:18" s="6" customFormat="1" ht="2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255"/>
        <v>720</v>
      </c>
      <c r="J873" s="234">
        <f t="shared" si="256"/>
        <v>885.6</v>
      </c>
      <c r="K873">
        <v>16</v>
      </c>
      <c r="L873">
        <v>4</v>
      </c>
      <c r="M873">
        <f t="shared" si="251"/>
        <v>560</v>
      </c>
      <c r="N873">
        <f t="shared" si="243"/>
        <v>160</v>
      </c>
      <c r="O873">
        <f t="shared" si="254"/>
        <v>720</v>
      </c>
      <c r="Q873" s="29"/>
      <c r="R873" s="29"/>
    </row>
    <row r="874" spans="1:18" s="6" customFormat="1" ht="15.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255"/>
        <v>0</v>
      </c>
      <c r="J874" s="234">
        <f t="shared" si="256"/>
        <v>0</v>
      </c>
      <c r="K874"/>
      <c r="L874">
        <v>4</v>
      </c>
      <c r="M874">
        <f t="shared" si="251"/>
        <v>0</v>
      </c>
      <c r="N874">
        <f t="shared" si="243"/>
        <v>0</v>
      </c>
      <c r="O874">
        <f t="shared" si="254"/>
        <v>0</v>
      </c>
      <c r="Q874" s="49"/>
      <c r="R874" s="49"/>
    </row>
    <row r="875" spans="1:18" s="6" customFormat="1" ht="15.5">
      <c r="A875" s="49" t="s">
        <v>1402</v>
      </c>
      <c r="B875" s="197" t="s">
        <v>1416</v>
      </c>
      <c r="C875" s="39"/>
      <c r="D875" s="87" t="s">
        <v>1417</v>
      </c>
      <c r="E875" s="21"/>
      <c r="F875" s="61"/>
      <c r="G875" s="49">
        <v>1</v>
      </c>
      <c r="H875" s="202"/>
      <c r="I875" s="233">
        <f t="shared" si="255"/>
        <v>160</v>
      </c>
      <c r="J875" s="234">
        <f t="shared" si="256"/>
        <v>196.8</v>
      </c>
      <c r="K875"/>
      <c r="L875">
        <v>4</v>
      </c>
      <c r="M875">
        <f t="shared" si="251"/>
        <v>0</v>
      </c>
      <c r="N875">
        <f t="shared" si="243"/>
        <v>160</v>
      </c>
      <c r="O875">
        <f t="shared" si="254"/>
        <v>160</v>
      </c>
      <c r="Q875" s="49"/>
      <c r="R875" s="49"/>
    </row>
    <row r="876" spans="1:18" s="6" customFormat="1" ht="15.5">
      <c r="A876" s="49" t="s">
        <v>1402</v>
      </c>
      <c r="B876" s="197" t="s">
        <v>1418</v>
      </c>
      <c r="C876" s="39"/>
      <c r="D876" s="87" t="s">
        <v>1419</v>
      </c>
      <c r="E876" s="16"/>
      <c r="F876" s="61"/>
      <c r="G876" s="49">
        <v>1</v>
      </c>
      <c r="H876" s="202"/>
      <c r="I876" s="233">
        <f t="shared" si="255"/>
        <v>160</v>
      </c>
      <c r="J876" s="234">
        <f t="shared" si="256"/>
        <v>196.8</v>
      </c>
      <c r="K876"/>
      <c r="L876">
        <v>4</v>
      </c>
      <c r="M876">
        <f t="shared" si="251"/>
        <v>0</v>
      </c>
      <c r="N876">
        <f t="shared" si="243"/>
        <v>160</v>
      </c>
      <c r="O876">
        <f t="shared" si="254"/>
        <v>160</v>
      </c>
      <c r="Q876" s="49"/>
      <c r="R876" s="49"/>
    </row>
    <row r="877" spans="1:18" s="6" customFormat="1" ht="15.5">
      <c r="A877" s="49" t="s">
        <v>1402</v>
      </c>
      <c r="B877" s="197" t="s">
        <v>1420</v>
      </c>
      <c r="C877" s="39"/>
      <c r="D877" s="87" t="s">
        <v>1417</v>
      </c>
      <c r="E877" s="21"/>
      <c r="F877" s="61"/>
      <c r="G877" s="49">
        <v>2</v>
      </c>
      <c r="H877" s="202"/>
      <c r="I877" s="233">
        <f t="shared" si="255"/>
        <v>320</v>
      </c>
      <c r="J877" s="234">
        <f t="shared" si="256"/>
        <v>393.6</v>
      </c>
      <c r="K877"/>
      <c r="L877">
        <v>4</v>
      </c>
      <c r="M877">
        <f t="shared" si="251"/>
        <v>0</v>
      </c>
      <c r="N877">
        <f t="shared" si="243"/>
        <v>320</v>
      </c>
      <c r="O877">
        <f t="shared" si="254"/>
        <v>320</v>
      </c>
      <c r="Q877" s="49"/>
      <c r="R877" s="49"/>
    </row>
    <row r="878" spans="1:18" s="6" customFormat="1" ht="15.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255"/>
        <v>0</v>
      </c>
      <c r="J878" s="234">
        <f t="shared" si="256"/>
        <v>0</v>
      </c>
      <c r="K878"/>
      <c r="L878">
        <v>4</v>
      </c>
      <c r="M878">
        <f t="shared" si="251"/>
        <v>0</v>
      </c>
      <c r="N878">
        <f t="shared" si="243"/>
        <v>0</v>
      </c>
      <c r="O878">
        <f t="shared" si="254"/>
        <v>0</v>
      </c>
      <c r="Q878" s="49"/>
      <c r="R878" s="49"/>
    </row>
    <row r="879" spans="1:18" s="6" customFormat="1" ht="15.5">
      <c r="A879" s="49" t="s">
        <v>1402</v>
      </c>
      <c r="B879" s="197" t="s">
        <v>1422</v>
      </c>
      <c r="C879" s="39"/>
      <c r="D879" s="273"/>
      <c r="E879" s="21"/>
      <c r="F879" s="61"/>
      <c r="G879" s="49">
        <v>18</v>
      </c>
      <c r="H879" s="202"/>
      <c r="I879" s="233">
        <f t="shared" si="255"/>
        <v>720</v>
      </c>
      <c r="J879" s="234">
        <f t="shared" si="256"/>
        <v>885.6</v>
      </c>
      <c r="K879"/>
      <c r="L879">
        <v>1</v>
      </c>
      <c r="M879">
        <f t="shared" si="251"/>
        <v>0</v>
      </c>
      <c r="N879">
        <f t="shared" si="243"/>
        <v>720</v>
      </c>
      <c r="O879">
        <f t="shared" si="254"/>
        <v>720</v>
      </c>
      <c r="Q879" s="49"/>
      <c r="R879" s="49"/>
    </row>
    <row r="880" spans="1:18" s="6" customFormat="1" ht="15.5">
      <c r="A880" s="49" t="s">
        <v>1402</v>
      </c>
      <c r="B880" s="197" t="s">
        <v>1423</v>
      </c>
      <c r="C880" s="39"/>
      <c r="D880" s="273"/>
      <c r="E880" s="21"/>
      <c r="F880" s="61"/>
      <c r="G880" s="49">
        <v>7</v>
      </c>
      <c r="H880" s="202"/>
      <c r="I880" s="233">
        <f t="shared" si="255"/>
        <v>280</v>
      </c>
      <c r="J880" s="234">
        <f t="shared" si="256"/>
        <v>344.4</v>
      </c>
      <c r="K880"/>
      <c r="L880">
        <v>1</v>
      </c>
      <c r="M880">
        <f t="shared" si="251"/>
        <v>0</v>
      </c>
      <c r="N880">
        <f t="shared" si="243"/>
        <v>280</v>
      </c>
      <c r="O880">
        <f t="shared" si="254"/>
        <v>280</v>
      </c>
      <c r="Q880" s="49"/>
      <c r="R880" s="49"/>
    </row>
    <row r="881" spans="1:18" s="6" customFormat="1" ht="15.5">
      <c r="A881" s="49" t="s">
        <v>1402</v>
      </c>
      <c r="B881" s="197" t="s">
        <v>1424</v>
      </c>
      <c r="C881" s="39"/>
      <c r="D881" s="273"/>
      <c r="E881" s="21"/>
      <c r="F881" s="61"/>
      <c r="G881" s="49">
        <v>4</v>
      </c>
      <c r="H881" s="202"/>
      <c r="I881" s="233">
        <f t="shared" si="255"/>
        <v>160</v>
      </c>
      <c r="J881" s="234">
        <f t="shared" si="256"/>
        <v>196.8</v>
      </c>
      <c r="K881"/>
      <c r="L881">
        <v>1</v>
      </c>
      <c r="M881">
        <f t="shared" si="251"/>
        <v>0</v>
      </c>
      <c r="N881">
        <f t="shared" si="243"/>
        <v>160</v>
      </c>
      <c r="O881">
        <f t="shared" si="254"/>
        <v>160</v>
      </c>
      <c r="Q881" s="49"/>
      <c r="R881" s="49"/>
    </row>
    <row r="882" spans="1:18" s="6" customFormat="1" ht="15.5">
      <c r="A882" s="49" t="s">
        <v>1402</v>
      </c>
      <c r="B882" s="197" t="s">
        <v>1425</v>
      </c>
      <c r="C882" s="39"/>
      <c r="D882" s="273"/>
      <c r="E882" s="21"/>
      <c r="F882" s="61"/>
      <c r="G882" s="49">
        <v>86</v>
      </c>
      <c r="H882" s="202"/>
      <c r="I882" s="233">
        <f t="shared" si="255"/>
        <v>3440</v>
      </c>
      <c r="J882" s="234">
        <f t="shared" si="256"/>
        <v>4231.2</v>
      </c>
      <c r="K882"/>
      <c r="L882">
        <v>1</v>
      </c>
      <c r="M882">
        <f t="shared" si="251"/>
        <v>0</v>
      </c>
      <c r="N882">
        <f t="shared" si="243"/>
        <v>3440</v>
      </c>
      <c r="O882">
        <f t="shared" si="254"/>
        <v>3440</v>
      </c>
      <c r="Q882" s="49"/>
      <c r="R882" s="49"/>
    </row>
    <row r="883" spans="1:18" s="6" customFormat="1" ht="15.5">
      <c r="A883" s="49" t="s">
        <v>1402</v>
      </c>
      <c r="B883" s="197" t="s">
        <v>1426</v>
      </c>
      <c r="C883" s="39"/>
      <c r="D883" s="273"/>
      <c r="E883" s="21"/>
      <c r="F883" s="61"/>
      <c r="G883" s="49">
        <v>12</v>
      </c>
      <c r="H883" s="202"/>
      <c r="I883" s="233">
        <f t="shared" si="255"/>
        <v>480</v>
      </c>
      <c r="J883" s="234">
        <f t="shared" si="256"/>
        <v>590.4</v>
      </c>
      <c r="K883"/>
      <c r="L883">
        <v>1</v>
      </c>
      <c r="M883">
        <f t="shared" si="251"/>
        <v>0</v>
      </c>
      <c r="N883">
        <f t="shared" si="243"/>
        <v>480</v>
      </c>
      <c r="O883">
        <f t="shared" si="254"/>
        <v>480</v>
      </c>
      <c r="Q883" s="49"/>
      <c r="R883" s="49"/>
    </row>
    <row r="884" spans="1:18" s="6" customFormat="1" ht="15.5">
      <c r="A884" s="49" t="s">
        <v>1402</v>
      </c>
      <c r="B884" s="197" t="s">
        <v>1427</v>
      </c>
      <c r="C884" s="39"/>
      <c r="D884" s="273"/>
      <c r="E884" s="21"/>
      <c r="F884" s="61"/>
      <c r="G884" s="49">
        <v>8</v>
      </c>
      <c r="H884" s="202"/>
      <c r="I884" s="233">
        <f t="shared" si="255"/>
        <v>320</v>
      </c>
      <c r="J884" s="234">
        <f t="shared" si="256"/>
        <v>393.6</v>
      </c>
      <c r="K884"/>
      <c r="L884">
        <v>1</v>
      </c>
      <c r="M884">
        <f t="shared" si="251"/>
        <v>0</v>
      </c>
      <c r="N884">
        <f t="shared" si="243"/>
        <v>320</v>
      </c>
      <c r="O884">
        <f t="shared" si="254"/>
        <v>320</v>
      </c>
      <c r="Q884" s="49"/>
      <c r="R884" s="49"/>
    </row>
    <row r="885" spans="1:18" s="6" customFormat="1" ht="15.5">
      <c r="A885" s="49" t="s">
        <v>1402</v>
      </c>
      <c r="B885" s="197" t="s">
        <v>1428</v>
      </c>
      <c r="C885" s="39"/>
      <c r="D885" s="273"/>
      <c r="E885" s="21"/>
      <c r="F885" s="61"/>
      <c r="G885" s="49">
        <v>12</v>
      </c>
      <c r="H885" s="202"/>
      <c r="I885" s="233">
        <f t="shared" si="255"/>
        <v>480</v>
      </c>
      <c r="J885" s="234">
        <f t="shared" si="256"/>
        <v>590.4</v>
      </c>
      <c r="K885"/>
      <c r="L885">
        <v>1</v>
      </c>
      <c r="M885">
        <f t="shared" si="251"/>
        <v>0</v>
      </c>
      <c r="N885">
        <f t="shared" si="243"/>
        <v>480</v>
      </c>
      <c r="O885">
        <f t="shared" si="254"/>
        <v>480</v>
      </c>
      <c r="Q885" s="49"/>
      <c r="R885" s="49"/>
    </row>
    <row r="886" spans="1:18" s="6" customFormat="1" ht="15.5">
      <c r="A886" s="49" t="s">
        <v>1402</v>
      </c>
      <c r="B886" s="197" t="s">
        <v>1429</v>
      </c>
      <c r="C886" s="39"/>
      <c r="D886" s="273"/>
      <c r="E886" s="21"/>
      <c r="F886" s="61"/>
      <c r="G886" s="49">
        <v>4</v>
      </c>
      <c r="H886" s="202"/>
      <c r="I886" s="233">
        <f t="shared" si="255"/>
        <v>160</v>
      </c>
      <c r="J886" s="234">
        <f t="shared" si="256"/>
        <v>196.8</v>
      </c>
      <c r="K886"/>
      <c r="L886">
        <v>1</v>
      </c>
      <c r="M886">
        <f t="shared" si="251"/>
        <v>0</v>
      </c>
      <c r="N886">
        <f t="shared" ref="N886:N949" si="257">L886*G886*40</f>
        <v>160</v>
      </c>
      <c r="O886">
        <f t="shared" si="254"/>
        <v>160</v>
      </c>
      <c r="Q886" s="49"/>
      <c r="R886" s="49"/>
    </row>
    <row r="887" spans="1:18" s="6" customFormat="1" ht="15.5">
      <c r="A887" s="49" t="s">
        <v>1402</v>
      </c>
      <c r="B887" s="197" t="s">
        <v>1430</v>
      </c>
      <c r="C887" s="39"/>
      <c r="D887" s="273"/>
      <c r="E887" s="21"/>
      <c r="F887" s="61"/>
      <c r="G887" s="49">
        <v>3</v>
      </c>
      <c r="H887" s="202"/>
      <c r="I887" s="233">
        <f t="shared" si="255"/>
        <v>120</v>
      </c>
      <c r="J887" s="234">
        <f t="shared" si="256"/>
        <v>147.6</v>
      </c>
      <c r="K887"/>
      <c r="L887">
        <v>1</v>
      </c>
      <c r="M887">
        <f t="shared" si="251"/>
        <v>0</v>
      </c>
      <c r="N887">
        <f t="shared" si="257"/>
        <v>120</v>
      </c>
      <c r="O887">
        <f t="shared" si="254"/>
        <v>120</v>
      </c>
      <c r="Q887" s="49"/>
      <c r="R887" s="49"/>
    </row>
    <row r="888" spans="1:18" s="6" customFormat="1" ht="15.5">
      <c r="A888" s="49" t="s">
        <v>1402</v>
      </c>
      <c r="B888" s="197" t="s">
        <v>1431</v>
      </c>
      <c r="C888" s="39"/>
      <c r="D888" s="273"/>
      <c r="E888" s="21"/>
      <c r="F888" s="61"/>
      <c r="G888" s="49">
        <v>9</v>
      </c>
      <c r="H888" s="202"/>
      <c r="I888" s="233">
        <f t="shared" si="255"/>
        <v>360</v>
      </c>
      <c r="J888" s="234">
        <f t="shared" si="256"/>
        <v>442.8</v>
      </c>
      <c r="K888"/>
      <c r="L888">
        <v>1</v>
      </c>
      <c r="M888">
        <f t="shared" si="251"/>
        <v>0</v>
      </c>
      <c r="N888">
        <f t="shared" si="257"/>
        <v>360</v>
      </c>
      <c r="O888">
        <f t="shared" si="254"/>
        <v>360</v>
      </c>
      <c r="Q888" s="49"/>
      <c r="R888" s="49"/>
    </row>
    <row r="889" spans="1:18" s="6" customFormat="1" ht="15.5">
      <c r="A889" s="49" t="s">
        <v>1402</v>
      </c>
      <c r="B889" s="197" t="s">
        <v>1432</v>
      </c>
      <c r="C889" s="39"/>
      <c r="D889" s="273"/>
      <c r="E889" s="21"/>
      <c r="F889" s="61"/>
      <c r="G889" s="49">
        <v>35</v>
      </c>
      <c r="H889" s="202"/>
      <c r="I889" s="233">
        <f t="shared" si="255"/>
        <v>1400</v>
      </c>
      <c r="J889" s="234">
        <f t="shared" si="256"/>
        <v>1722</v>
      </c>
      <c r="K889"/>
      <c r="L889">
        <v>1</v>
      </c>
      <c r="M889">
        <f t="shared" si="251"/>
        <v>0</v>
      </c>
      <c r="N889">
        <f t="shared" si="257"/>
        <v>1400</v>
      </c>
      <c r="O889">
        <f t="shared" si="254"/>
        <v>1400</v>
      </c>
      <c r="Q889" s="49"/>
      <c r="R889" s="49"/>
    </row>
    <row r="890" spans="1:18" s="6" customFormat="1" ht="15.5">
      <c r="A890" s="49" t="s">
        <v>1402</v>
      </c>
      <c r="B890" s="197" t="s">
        <v>1433</v>
      </c>
      <c r="C890" s="39"/>
      <c r="D890" s="273"/>
      <c r="E890" s="21"/>
      <c r="F890" s="61"/>
      <c r="G890" s="49">
        <v>9</v>
      </c>
      <c r="H890" s="202"/>
      <c r="I890" s="233">
        <f t="shared" si="255"/>
        <v>360</v>
      </c>
      <c r="J890" s="234">
        <f t="shared" si="256"/>
        <v>442.8</v>
      </c>
      <c r="K890"/>
      <c r="L890">
        <v>1</v>
      </c>
      <c r="M890">
        <f t="shared" si="251"/>
        <v>0</v>
      </c>
      <c r="N890">
        <f t="shared" si="257"/>
        <v>360</v>
      </c>
      <c r="O890">
        <f t="shared" si="254"/>
        <v>360</v>
      </c>
      <c r="Q890" s="49"/>
      <c r="R890" s="49"/>
    </row>
    <row r="891" spans="1:18" s="6" customFormat="1" ht="15.5">
      <c r="A891" s="49" t="s">
        <v>1402</v>
      </c>
      <c r="B891" s="197" t="s">
        <v>1434</v>
      </c>
      <c r="C891" s="39"/>
      <c r="D891" s="273"/>
      <c r="E891" s="21"/>
      <c r="F891" s="61"/>
      <c r="G891" s="49">
        <v>39</v>
      </c>
      <c r="H891" s="202"/>
      <c r="I891" s="233">
        <f t="shared" si="255"/>
        <v>1560</v>
      </c>
      <c r="J891" s="234">
        <f t="shared" si="256"/>
        <v>1918.8</v>
      </c>
      <c r="K891"/>
      <c r="L891">
        <v>1</v>
      </c>
      <c r="M891">
        <f t="shared" si="251"/>
        <v>0</v>
      </c>
      <c r="N891">
        <f t="shared" si="257"/>
        <v>1560</v>
      </c>
      <c r="O891">
        <f t="shared" si="254"/>
        <v>1560</v>
      </c>
      <c r="Q891" s="49"/>
      <c r="R891" s="49"/>
    </row>
    <row r="892" spans="1:18" s="6" customFormat="1" ht="15.5">
      <c r="A892" s="49" t="s">
        <v>1402</v>
      </c>
      <c r="B892" s="197" t="s">
        <v>1435</v>
      </c>
      <c r="C892" s="39"/>
      <c r="D892" s="21"/>
      <c r="E892" s="21"/>
      <c r="F892" s="61"/>
      <c r="G892" s="49">
        <v>29</v>
      </c>
      <c r="H892" s="202"/>
      <c r="I892" s="233">
        <f t="shared" si="255"/>
        <v>1160</v>
      </c>
      <c r="J892" s="234">
        <f t="shared" si="256"/>
        <v>1426.8</v>
      </c>
      <c r="K892"/>
      <c r="L892">
        <v>1</v>
      </c>
      <c r="M892">
        <f t="shared" si="251"/>
        <v>0</v>
      </c>
      <c r="N892">
        <f t="shared" si="257"/>
        <v>1160</v>
      </c>
      <c r="O892">
        <f t="shared" si="254"/>
        <v>1160</v>
      </c>
      <c r="Q892" s="49"/>
      <c r="R892" s="49"/>
    </row>
    <row r="893" spans="1:18" s="6" customFormat="1" ht="15.5">
      <c r="A893" s="49" t="s">
        <v>1402</v>
      </c>
      <c r="B893" s="197" t="s">
        <v>1436</v>
      </c>
      <c r="C893" s="39"/>
      <c r="D893" s="21"/>
      <c r="E893" s="21"/>
      <c r="F893" s="61"/>
      <c r="G893" s="49">
        <v>34</v>
      </c>
      <c r="H893" s="202"/>
      <c r="I893" s="233">
        <f t="shared" si="255"/>
        <v>1360</v>
      </c>
      <c r="J893" s="234">
        <f t="shared" si="256"/>
        <v>1672.8</v>
      </c>
      <c r="K893"/>
      <c r="L893">
        <v>1</v>
      </c>
      <c r="M893">
        <f t="shared" si="251"/>
        <v>0</v>
      </c>
      <c r="N893">
        <f t="shared" si="257"/>
        <v>1360</v>
      </c>
      <c r="O893">
        <f t="shared" si="254"/>
        <v>1360</v>
      </c>
      <c r="Q893" s="49"/>
      <c r="R893" s="49"/>
    </row>
    <row r="894" spans="1:18" s="6" customFormat="1" ht="15.5">
      <c r="A894" s="49" t="s">
        <v>1402</v>
      </c>
      <c r="B894" s="197" t="s">
        <v>1437</v>
      </c>
      <c r="C894" s="39"/>
      <c r="D894" s="21"/>
      <c r="E894" s="21"/>
      <c r="F894" s="61"/>
      <c r="G894" s="49">
        <v>57</v>
      </c>
      <c r="H894" s="202"/>
      <c r="I894" s="233">
        <f t="shared" si="255"/>
        <v>2280</v>
      </c>
      <c r="J894" s="234">
        <f t="shared" si="256"/>
        <v>2804.4</v>
      </c>
      <c r="K894"/>
      <c r="L894">
        <v>1</v>
      </c>
      <c r="M894">
        <f t="shared" si="251"/>
        <v>0</v>
      </c>
      <c r="N894">
        <f t="shared" si="257"/>
        <v>2280</v>
      </c>
      <c r="O894">
        <f t="shared" si="254"/>
        <v>2280</v>
      </c>
      <c r="Q894" s="49"/>
      <c r="R894" s="49"/>
    </row>
    <row r="895" spans="1:18" s="6" customFormat="1" ht="15.5">
      <c r="A895" s="49" t="s">
        <v>1402</v>
      </c>
      <c r="B895" s="197" t="s">
        <v>1438</v>
      </c>
      <c r="C895" s="39"/>
      <c r="D895" s="21"/>
      <c r="E895" s="21"/>
      <c r="F895" s="61"/>
      <c r="G895" s="49">
        <v>3</v>
      </c>
      <c r="H895" s="202"/>
      <c r="I895" s="233">
        <f t="shared" si="255"/>
        <v>120</v>
      </c>
      <c r="J895" s="234">
        <f t="shared" si="256"/>
        <v>147.6</v>
      </c>
      <c r="K895"/>
      <c r="L895">
        <v>1</v>
      </c>
      <c r="M895">
        <f t="shared" si="251"/>
        <v>0</v>
      </c>
      <c r="N895">
        <f t="shared" si="257"/>
        <v>120</v>
      </c>
      <c r="O895">
        <f t="shared" si="254"/>
        <v>120</v>
      </c>
      <c r="Q895" s="49"/>
      <c r="R895" s="49"/>
    </row>
    <row r="896" spans="1:18" s="6" customFormat="1" ht="15.5">
      <c r="A896" s="49" t="s">
        <v>1402</v>
      </c>
      <c r="B896" s="197" t="s">
        <v>1439</v>
      </c>
      <c r="C896" s="39"/>
      <c r="D896" s="21"/>
      <c r="E896" s="21"/>
      <c r="F896" s="61"/>
      <c r="G896" s="49">
        <v>15</v>
      </c>
      <c r="H896" s="202"/>
      <c r="I896" s="233">
        <f t="shared" si="255"/>
        <v>600</v>
      </c>
      <c r="J896" s="234">
        <f t="shared" si="256"/>
        <v>738</v>
      </c>
      <c r="K896"/>
      <c r="L896">
        <v>1</v>
      </c>
      <c r="M896">
        <f t="shared" si="251"/>
        <v>0</v>
      </c>
      <c r="N896">
        <f t="shared" si="257"/>
        <v>600</v>
      </c>
      <c r="O896">
        <f t="shared" si="254"/>
        <v>600</v>
      </c>
      <c r="Q896" s="49"/>
      <c r="R896" s="49"/>
    </row>
    <row r="897" spans="1:18" s="6" customFormat="1" ht="15.5">
      <c r="A897" s="49" t="s">
        <v>1402</v>
      </c>
      <c r="B897" s="197" t="s">
        <v>1440</v>
      </c>
      <c r="C897" s="39"/>
      <c r="D897" s="166"/>
      <c r="E897" s="21"/>
      <c r="F897" s="61"/>
      <c r="G897" s="49">
        <v>2</v>
      </c>
      <c r="H897" s="202"/>
      <c r="I897" s="233">
        <f t="shared" si="255"/>
        <v>80</v>
      </c>
      <c r="J897" s="234">
        <f t="shared" si="256"/>
        <v>98.4</v>
      </c>
      <c r="K897"/>
      <c r="L897">
        <v>1</v>
      </c>
      <c r="M897">
        <f t="shared" si="251"/>
        <v>0</v>
      </c>
      <c r="N897">
        <f t="shared" si="257"/>
        <v>80</v>
      </c>
      <c r="O897">
        <f t="shared" si="254"/>
        <v>80</v>
      </c>
      <c r="Q897" s="49"/>
      <c r="R897" s="49"/>
    </row>
    <row r="898" spans="1:18" s="6" customFormat="1" ht="15.5">
      <c r="A898" s="49" t="s">
        <v>1402</v>
      </c>
      <c r="B898" s="197" t="s">
        <v>1441</v>
      </c>
      <c r="C898" s="39"/>
      <c r="D898" s="166"/>
      <c r="E898" s="21"/>
      <c r="F898" s="61"/>
      <c r="G898" s="49">
        <v>2</v>
      </c>
      <c r="H898" s="202"/>
      <c r="I898" s="233">
        <f t="shared" si="255"/>
        <v>80</v>
      </c>
      <c r="J898" s="234">
        <f t="shared" si="256"/>
        <v>98.4</v>
      </c>
      <c r="K898"/>
      <c r="L898">
        <v>1</v>
      </c>
      <c r="M898">
        <f t="shared" si="251"/>
        <v>0</v>
      </c>
      <c r="N898">
        <f t="shared" si="257"/>
        <v>80</v>
      </c>
      <c r="O898">
        <f t="shared" si="254"/>
        <v>80</v>
      </c>
      <c r="Q898" s="49"/>
      <c r="R898" s="49"/>
    </row>
    <row r="899" spans="1:18" s="6" customFormat="1" ht="15.5">
      <c r="A899" s="49" t="s">
        <v>1402</v>
      </c>
      <c r="B899" s="197" t="s">
        <v>1442</v>
      </c>
      <c r="C899" s="39"/>
      <c r="D899" s="273"/>
      <c r="E899" s="21"/>
      <c r="F899" s="61"/>
      <c r="G899" s="49">
        <v>17</v>
      </c>
      <c r="H899" s="202"/>
      <c r="I899" s="233">
        <f t="shared" si="255"/>
        <v>680</v>
      </c>
      <c r="J899" s="234">
        <f t="shared" si="256"/>
        <v>836.4</v>
      </c>
      <c r="K899"/>
      <c r="L899">
        <v>1</v>
      </c>
      <c r="M899">
        <f t="shared" si="251"/>
        <v>0</v>
      </c>
      <c r="N899">
        <f t="shared" si="257"/>
        <v>680</v>
      </c>
      <c r="O899">
        <f t="shared" si="254"/>
        <v>680</v>
      </c>
      <c r="Q899" s="49"/>
      <c r="R899" s="49"/>
    </row>
    <row r="900" spans="1:18" ht="15.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</row>
    <row r="901" spans="1:18" s="6" customFormat="1" ht="15.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258">O901</f>
        <v>480</v>
      </c>
      <c r="J901" s="234">
        <f t="shared" ref="J901:J910" si="259">I901*1.23</f>
        <v>590.4</v>
      </c>
      <c r="K901"/>
      <c r="L901">
        <v>4</v>
      </c>
      <c r="M901">
        <f t="shared" si="251"/>
        <v>0</v>
      </c>
      <c r="N901">
        <f t="shared" si="257"/>
        <v>480</v>
      </c>
      <c r="O901">
        <f t="shared" si="254"/>
        <v>480</v>
      </c>
      <c r="Q901" s="49"/>
      <c r="R901" s="49"/>
    </row>
    <row r="902" spans="1:18" s="6" customFormat="1" ht="15.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258"/>
        <v>480</v>
      </c>
      <c r="J902" s="234">
        <f t="shared" si="259"/>
        <v>590.4</v>
      </c>
      <c r="K902"/>
      <c r="L902">
        <v>4</v>
      </c>
      <c r="M902">
        <f t="shared" ref="M902:M965" si="260">K902*35</f>
        <v>0</v>
      </c>
      <c r="N902">
        <f t="shared" si="257"/>
        <v>480</v>
      </c>
      <c r="O902">
        <f t="shared" si="254"/>
        <v>480</v>
      </c>
      <c r="Q902" s="19"/>
      <c r="R902" s="19"/>
    </row>
    <row r="903" spans="1:18" s="6" customFormat="1" ht="15.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258"/>
        <v>640</v>
      </c>
      <c r="J903" s="234">
        <f t="shared" si="259"/>
        <v>787.2</v>
      </c>
      <c r="K903"/>
      <c r="L903">
        <v>4</v>
      </c>
      <c r="M903">
        <f t="shared" si="260"/>
        <v>0</v>
      </c>
      <c r="N903">
        <f t="shared" si="257"/>
        <v>640</v>
      </c>
      <c r="O903">
        <f t="shared" si="254"/>
        <v>640</v>
      </c>
      <c r="Q903" s="39"/>
      <c r="R903" s="39"/>
    </row>
    <row r="904" spans="1:18" s="6" customFormat="1" ht="15.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258"/>
        <v>160</v>
      </c>
      <c r="J904" s="234">
        <f t="shared" si="259"/>
        <v>196.8</v>
      </c>
      <c r="K904"/>
      <c r="L904">
        <v>4</v>
      </c>
      <c r="M904">
        <f t="shared" si="260"/>
        <v>0</v>
      </c>
      <c r="N904">
        <f t="shared" si="257"/>
        <v>160</v>
      </c>
      <c r="O904">
        <f t="shared" si="254"/>
        <v>160</v>
      </c>
      <c r="Q904" s="39"/>
      <c r="R904" s="39"/>
    </row>
    <row r="905" spans="1:18" s="6" customFormat="1" ht="15.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258"/>
        <v>480</v>
      </c>
      <c r="J905" s="234">
        <f t="shared" si="259"/>
        <v>590.4</v>
      </c>
      <c r="K905"/>
      <c r="L905">
        <v>4</v>
      </c>
      <c r="M905">
        <f t="shared" si="260"/>
        <v>0</v>
      </c>
      <c r="N905">
        <f t="shared" si="257"/>
        <v>480</v>
      </c>
      <c r="O905">
        <f t="shared" si="254"/>
        <v>480</v>
      </c>
      <c r="Q905" s="39"/>
      <c r="R905" s="39"/>
    </row>
    <row r="906" spans="1:18" s="6" customFormat="1" ht="15.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258"/>
        <v>0</v>
      </c>
      <c r="J906" s="234">
        <f t="shared" si="259"/>
        <v>0</v>
      </c>
      <c r="K906"/>
      <c r="L906">
        <v>4</v>
      </c>
      <c r="M906">
        <f t="shared" si="260"/>
        <v>0</v>
      </c>
      <c r="N906">
        <f t="shared" si="257"/>
        <v>0</v>
      </c>
      <c r="O906">
        <f t="shared" ref="O906:O969" si="261">M906+N906</f>
        <v>0</v>
      </c>
      <c r="Q906" s="39"/>
      <c r="R906" s="39"/>
    </row>
    <row r="907" spans="1:18" s="6" customFormat="1" ht="2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258"/>
        <v>720</v>
      </c>
      <c r="J907" s="234">
        <f t="shared" si="259"/>
        <v>885.6</v>
      </c>
      <c r="K907">
        <v>16</v>
      </c>
      <c r="L907">
        <v>4</v>
      </c>
      <c r="M907">
        <f t="shared" si="260"/>
        <v>560</v>
      </c>
      <c r="N907">
        <f t="shared" si="257"/>
        <v>160</v>
      </c>
      <c r="O907">
        <f t="shared" si="261"/>
        <v>720</v>
      </c>
      <c r="Q907" s="39"/>
      <c r="R907" s="39"/>
    </row>
    <row r="908" spans="1:18" s="6" customFormat="1" ht="2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258"/>
        <v>880</v>
      </c>
      <c r="J908" s="234">
        <f t="shared" si="259"/>
        <v>1082.4000000000001</v>
      </c>
      <c r="K908">
        <v>16</v>
      </c>
      <c r="L908">
        <v>4</v>
      </c>
      <c r="M908">
        <f t="shared" si="260"/>
        <v>560</v>
      </c>
      <c r="N908">
        <f t="shared" si="257"/>
        <v>320</v>
      </c>
      <c r="O908">
        <f t="shared" si="261"/>
        <v>880</v>
      </c>
      <c r="Q908" s="39"/>
      <c r="R908" s="39"/>
    </row>
    <row r="909" spans="1:18" s="6" customFormat="1" ht="2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258"/>
        <v>1040</v>
      </c>
      <c r="J909" s="234">
        <f t="shared" si="259"/>
        <v>1279.2</v>
      </c>
      <c r="K909">
        <v>16</v>
      </c>
      <c r="L909">
        <v>4</v>
      </c>
      <c r="M909">
        <f t="shared" si="260"/>
        <v>560</v>
      </c>
      <c r="N909">
        <f t="shared" si="257"/>
        <v>480</v>
      </c>
      <c r="O909">
        <f t="shared" si="261"/>
        <v>1040</v>
      </c>
      <c r="Q909" s="39"/>
      <c r="R909" s="39"/>
    </row>
    <row r="910" spans="1:18" s="6" customFormat="1" ht="2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258"/>
        <v>720</v>
      </c>
      <c r="J910" s="234">
        <f t="shared" si="259"/>
        <v>885.6</v>
      </c>
      <c r="K910">
        <v>16</v>
      </c>
      <c r="L910">
        <v>4</v>
      </c>
      <c r="M910">
        <f t="shared" si="260"/>
        <v>560</v>
      </c>
      <c r="N910">
        <f t="shared" si="257"/>
        <v>160</v>
      </c>
      <c r="O910">
        <f t="shared" si="261"/>
        <v>720</v>
      </c>
      <c r="Q910" s="39"/>
      <c r="R910" s="39"/>
    </row>
    <row r="911" spans="1:18" s="6" customFormat="1" ht="15.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260"/>
        <v>0</v>
      </c>
      <c r="N911">
        <f t="shared" si="257"/>
        <v>0</v>
      </c>
      <c r="O911">
        <f t="shared" si="261"/>
        <v>0</v>
      </c>
      <c r="Q911" s="39"/>
      <c r="R911" s="39"/>
    </row>
    <row r="912" spans="1:18" s="6" customFormat="1" ht="15.5">
      <c r="A912" s="49" t="s">
        <v>1444</v>
      </c>
      <c r="B912" s="158" t="s">
        <v>1452</v>
      </c>
      <c r="C912" s="39"/>
      <c r="D912" s="273" t="s">
        <v>1453</v>
      </c>
      <c r="E912" s="21"/>
      <c r="F912" s="61"/>
      <c r="G912" s="39">
        <v>1</v>
      </c>
      <c r="H912" s="50"/>
      <c r="I912" s="233">
        <f t="shared" ref="I912:I913" si="262">O912</f>
        <v>160</v>
      </c>
      <c r="J912" s="234">
        <f t="shared" ref="J912:J913" si="263">I912*1.23</f>
        <v>196.8</v>
      </c>
      <c r="K912"/>
      <c r="L912">
        <v>4</v>
      </c>
      <c r="M912">
        <f t="shared" si="260"/>
        <v>0</v>
      </c>
      <c r="N912">
        <f t="shared" si="257"/>
        <v>160</v>
      </c>
      <c r="O912">
        <f t="shared" si="261"/>
        <v>160</v>
      </c>
      <c r="Q912" s="39"/>
      <c r="R912" s="39"/>
    </row>
    <row r="913" spans="1:18" s="6" customFormat="1" ht="15.5">
      <c r="A913" s="49" t="s">
        <v>1444</v>
      </c>
      <c r="B913" s="158" t="s">
        <v>1454</v>
      </c>
      <c r="C913" s="39"/>
      <c r="D913" s="273" t="s">
        <v>1417</v>
      </c>
      <c r="E913" s="21"/>
      <c r="F913" s="61"/>
      <c r="G913" s="39">
        <v>1</v>
      </c>
      <c r="H913" s="50"/>
      <c r="I913" s="233">
        <f t="shared" si="262"/>
        <v>160</v>
      </c>
      <c r="J913" s="234">
        <f t="shared" si="263"/>
        <v>196.8</v>
      </c>
      <c r="K913"/>
      <c r="L913">
        <v>4</v>
      </c>
      <c r="M913">
        <f t="shared" si="260"/>
        <v>0</v>
      </c>
      <c r="N913">
        <f t="shared" si="257"/>
        <v>160</v>
      </c>
      <c r="O913">
        <f t="shared" si="261"/>
        <v>160</v>
      </c>
      <c r="Q913" s="39"/>
      <c r="R913" s="39"/>
    </row>
    <row r="914" spans="1:18" s="6" customFormat="1" ht="15.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260"/>
        <v>0</v>
      </c>
      <c r="N914">
        <f t="shared" si="257"/>
        <v>0</v>
      </c>
      <c r="O914">
        <f t="shared" si="261"/>
        <v>0</v>
      </c>
      <c r="Q914" s="39"/>
      <c r="R914" s="39"/>
    </row>
    <row r="915" spans="1:18" s="6" customFormat="1" ht="15.5">
      <c r="A915" s="49" t="s">
        <v>1444</v>
      </c>
      <c r="B915" s="158" t="s">
        <v>1422</v>
      </c>
      <c r="C915" s="39"/>
      <c r="D915" s="273"/>
      <c r="E915" s="21"/>
      <c r="F915" s="61"/>
      <c r="G915" s="39">
        <v>17</v>
      </c>
      <c r="H915" s="50"/>
      <c r="I915" s="233">
        <f t="shared" ref="I915:I931" si="264">O915</f>
        <v>680</v>
      </c>
      <c r="J915" s="234">
        <f t="shared" ref="J915:J931" si="265">I915*1.23</f>
        <v>836.4</v>
      </c>
      <c r="K915"/>
      <c r="L915">
        <v>1</v>
      </c>
      <c r="M915">
        <f t="shared" si="260"/>
        <v>0</v>
      </c>
      <c r="N915">
        <f t="shared" si="257"/>
        <v>680</v>
      </c>
      <c r="O915">
        <f t="shared" si="261"/>
        <v>680</v>
      </c>
      <c r="Q915" s="39"/>
      <c r="R915" s="39"/>
    </row>
    <row r="916" spans="1:18" s="6" customFormat="1" ht="15.5">
      <c r="A916" s="49" t="s">
        <v>1444</v>
      </c>
      <c r="B916" s="158" t="s">
        <v>1423</v>
      </c>
      <c r="C916" s="39"/>
      <c r="D916" s="273"/>
      <c r="E916" s="21"/>
      <c r="F916" s="61"/>
      <c r="G916" s="39">
        <v>8</v>
      </c>
      <c r="H916" s="50"/>
      <c r="I916" s="233">
        <f t="shared" si="264"/>
        <v>320</v>
      </c>
      <c r="J916" s="234">
        <f t="shared" si="265"/>
        <v>393.6</v>
      </c>
      <c r="K916"/>
      <c r="L916">
        <v>1</v>
      </c>
      <c r="M916">
        <f t="shared" si="260"/>
        <v>0</v>
      </c>
      <c r="N916">
        <f t="shared" si="257"/>
        <v>320</v>
      </c>
      <c r="O916">
        <f t="shared" si="261"/>
        <v>320</v>
      </c>
      <c r="Q916" s="39"/>
      <c r="R916" s="39"/>
    </row>
    <row r="917" spans="1:18" s="6" customFormat="1" ht="15.5">
      <c r="A917" s="49" t="s">
        <v>1444</v>
      </c>
      <c r="B917" s="158" t="s">
        <v>1424</v>
      </c>
      <c r="C917" s="39"/>
      <c r="D917" s="273"/>
      <c r="E917" s="21"/>
      <c r="F917" s="61"/>
      <c r="G917" s="39">
        <v>4</v>
      </c>
      <c r="H917" s="50"/>
      <c r="I917" s="233">
        <f t="shared" si="264"/>
        <v>160</v>
      </c>
      <c r="J917" s="234">
        <f t="shared" si="265"/>
        <v>196.8</v>
      </c>
      <c r="K917"/>
      <c r="L917">
        <v>1</v>
      </c>
      <c r="M917">
        <f t="shared" si="260"/>
        <v>0</v>
      </c>
      <c r="N917">
        <f t="shared" si="257"/>
        <v>160</v>
      </c>
      <c r="O917">
        <f t="shared" si="261"/>
        <v>160</v>
      </c>
      <c r="Q917" s="39"/>
      <c r="R917" s="39"/>
    </row>
    <row r="918" spans="1:18" s="6" customFormat="1" ht="15.5">
      <c r="A918" s="49" t="s">
        <v>1444</v>
      </c>
      <c r="B918" s="158" t="s">
        <v>1425</v>
      </c>
      <c r="C918" s="39"/>
      <c r="D918" s="273"/>
      <c r="E918" s="21"/>
      <c r="F918" s="61"/>
      <c r="G918" s="39">
        <v>22</v>
      </c>
      <c r="H918" s="50"/>
      <c r="I918" s="233">
        <f t="shared" si="264"/>
        <v>880</v>
      </c>
      <c r="J918" s="234">
        <f t="shared" si="265"/>
        <v>1082.4000000000001</v>
      </c>
      <c r="K918"/>
      <c r="L918">
        <v>1</v>
      </c>
      <c r="M918">
        <f t="shared" si="260"/>
        <v>0</v>
      </c>
      <c r="N918">
        <f t="shared" si="257"/>
        <v>880</v>
      </c>
      <c r="O918">
        <f t="shared" si="261"/>
        <v>880</v>
      </c>
      <c r="Q918" s="39"/>
      <c r="R918" s="39"/>
    </row>
    <row r="919" spans="1:18" s="6" customFormat="1" ht="15.5">
      <c r="A919" s="49" t="s">
        <v>1444</v>
      </c>
      <c r="B919" s="158" t="s">
        <v>1426</v>
      </c>
      <c r="C919" s="39"/>
      <c r="D919" s="273"/>
      <c r="E919" s="21"/>
      <c r="F919" s="61"/>
      <c r="G919" s="39">
        <v>20</v>
      </c>
      <c r="H919" s="50"/>
      <c r="I919" s="233">
        <f t="shared" si="264"/>
        <v>800</v>
      </c>
      <c r="J919" s="234">
        <f t="shared" si="265"/>
        <v>984</v>
      </c>
      <c r="K919"/>
      <c r="L919">
        <v>1</v>
      </c>
      <c r="M919">
        <f t="shared" si="260"/>
        <v>0</v>
      </c>
      <c r="N919">
        <f t="shared" si="257"/>
        <v>800</v>
      </c>
      <c r="O919">
        <f t="shared" si="261"/>
        <v>800</v>
      </c>
      <c r="Q919" s="39"/>
      <c r="R919" s="39"/>
    </row>
    <row r="920" spans="1:18" s="6" customFormat="1" ht="15.5">
      <c r="A920" s="49" t="s">
        <v>1444</v>
      </c>
      <c r="B920" s="158" t="s">
        <v>1427</v>
      </c>
      <c r="C920" s="39"/>
      <c r="D920" s="273"/>
      <c r="E920" s="21"/>
      <c r="F920" s="61"/>
      <c r="G920" s="39">
        <v>0</v>
      </c>
      <c r="H920" s="50"/>
      <c r="I920" s="233">
        <f t="shared" si="264"/>
        <v>0</v>
      </c>
      <c r="J920" s="234">
        <f t="shared" si="265"/>
        <v>0</v>
      </c>
      <c r="K920"/>
      <c r="L920">
        <v>1</v>
      </c>
      <c r="M920">
        <f t="shared" si="260"/>
        <v>0</v>
      </c>
      <c r="N920">
        <f t="shared" si="257"/>
        <v>0</v>
      </c>
      <c r="O920">
        <f t="shared" si="261"/>
        <v>0</v>
      </c>
      <c r="Q920" s="39"/>
      <c r="R920" s="39"/>
    </row>
    <row r="921" spans="1:18" s="6" customFormat="1" ht="15.5">
      <c r="A921" s="49" t="s">
        <v>1444</v>
      </c>
      <c r="B921" s="193" t="s">
        <v>1428</v>
      </c>
      <c r="C921" s="206"/>
      <c r="D921" s="103"/>
      <c r="E921" s="16"/>
      <c r="F921" s="104"/>
      <c r="G921" s="206">
        <v>17</v>
      </c>
      <c r="H921" s="50"/>
      <c r="I921" s="233">
        <f t="shared" si="264"/>
        <v>680</v>
      </c>
      <c r="J921" s="234">
        <f t="shared" si="265"/>
        <v>836.4</v>
      </c>
      <c r="K921"/>
      <c r="L921">
        <v>1</v>
      </c>
      <c r="M921">
        <f t="shared" si="260"/>
        <v>0</v>
      </c>
      <c r="N921">
        <f t="shared" si="257"/>
        <v>680</v>
      </c>
      <c r="O921">
        <f t="shared" si="261"/>
        <v>680</v>
      </c>
      <c r="Q921" s="206"/>
      <c r="R921" s="206"/>
    </row>
    <row r="922" spans="1:18" s="6" customFormat="1" ht="15.5">
      <c r="A922" s="49"/>
      <c r="B922" s="158"/>
      <c r="C922" s="39"/>
      <c r="D922" s="21"/>
      <c r="E922" s="21"/>
      <c r="F922" s="39"/>
      <c r="G922" s="39"/>
      <c r="H922" s="50"/>
      <c r="I922" s="233">
        <f t="shared" si="264"/>
        <v>0</v>
      </c>
      <c r="J922" s="234">
        <f t="shared" si="265"/>
        <v>0</v>
      </c>
      <c r="K922"/>
      <c r="L922">
        <v>1</v>
      </c>
      <c r="M922">
        <f t="shared" si="260"/>
        <v>0</v>
      </c>
      <c r="N922">
        <f t="shared" si="257"/>
        <v>0</v>
      </c>
      <c r="O922">
        <f t="shared" si="261"/>
        <v>0</v>
      </c>
      <c r="Q922" s="39"/>
      <c r="R922" s="39"/>
    </row>
    <row r="923" spans="1:18" s="6" customFormat="1" ht="15.5">
      <c r="A923" s="49" t="s">
        <v>1444</v>
      </c>
      <c r="B923" s="80" t="s">
        <v>1430</v>
      </c>
      <c r="C923" s="19"/>
      <c r="D923" s="550"/>
      <c r="E923" s="12"/>
      <c r="F923" s="101"/>
      <c r="G923" s="19">
        <v>4</v>
      </c>
      <c r="H923" s="50"/>
      <c r="I923" s="233">
        <f t="shared" si="264"/>
        <v>160</v>
      </c>
      <c r="J923" s="234">
        <f t="shared" si="265"/>
        <v>196.8</v>
      </c>
      <c r="K923"/>
      <c r="L923">
        <v>1</v>
      </c>
      <c r="M923">
        <f t="shared" si="260"/>
        <v>0</v>
      </c>
      <c r="N923">
        <f t="shared" si="257"/>
        <v>160</v>
      </c>
      <c r="O923">
        <f t="shared" si="261"/>
        <v>160</v>
      </c>
      <c r="Q923" s="19"/>
      <c r="R923" s="19"/>
    </row>
    <row r="924" spans="1:18" s="6" customFormat="1" ht="15.5">
      <c r="A924" s="49" t="s">
        <v>1444</v>
      </c>
      <c r="B924" s="158" t="s">
        <v>1431</v>
      </c>
      <c r="C924" s="39"/>
      <c r="D924" s="273"/>
      <c r="E924" s="21"/>
      <c r="F924" s="61"/>
      <c r="G924" s="39">
        <v>21</v>
      </c>
      <c r="H924" s="50"/>
      <c r="I924" s="233">
        <f t="shared" si="264"/>
        <v>840</v>
      </c>
      <c r="J924" s="234">
        <f t="shared" si="265"/>
        <v>1033.2</v>
      </c>
      <c r="K924"/>
      <c r="L924">
        <v>1</v>
      </c>
      <c r="M924">
        <f t="shared" si="260"/>
        <v>0</v>
      </c>
      <c r="N924">
        <f t="shared" si="257"/>
        <v>840</v>
      </c>
      <c r="O924">
        <f t="shared" si="261"/>
        <v>840</v>
      </c>
      <c r="Q924" s="39"/>
      <c r="R924" s="39"/>
    </row>
    <row r="925" spans="1:18" s="6" customFormat="1" ht="15.5">
      <c r="A925" s="49" t="s">
        <v>1444</v>
      </c>
      <c r="B925" s="158" t="s">
        <v>1455</v>
      </c>
      <c r="C925" s="39"/>
      <c r="D925" s="273"/>
      <c r="E925" s="21"/>
      <c r="F925" s="61"/>
      <c r="G925" s="39">
        <v>29</v>
      </c>
      <c r="H925" s="50"/>
      <c r="I925" s="233">
        <f t="shared" si="264"/>
        <v>1160</v>
      </c>
      <c r="J925" s="234">
        <f t="shared" si="265"/>
        <v>1426.8</v>
      </c>
      <c r="K925"/>
      <c r="L925">
        <v>1</v>
      </c>
      <c r="M925">
        <f t="shared" si="260"/>
        <v>0</v>
      </c>
      <c r="N925">
        <f t="shared" si="257"/>
        <v>1160</v>
      </c>
      <c r="O925">
        <f t="shared" si="261"/>
        <v>1160</v>
      </c>
      <c r="Q925" s="39"/>
      <c r="R925" s="39"/>
    </row>
    <row r="926" spans="1:18" s="6" customFormat="1" ht="15.5">
      <c r="A926" s="49" t="s">
        <v>1444</v>
      </c>
      <c r="B926" s="158" t="s">
        <v>1433</v>
      </c>
      <c r="C926" s="39"/>
      <c r="D926" s="273"/>
      <c r="E926" s="21"/>
      <c r="F926" s="61"/>
      <c r="G926" s="39">
        <v>11</v>
      </c>
      <c r="H926" s="50"/>
      <c r="I926" s="233">
        <f t="shared" si="264"/>
        <v>440</v>
      </c>
      <c r="J926" s="234">
        <f t="shared" si="265"/>
        <v>541.20000000000005</v>
      </c>
      <c r="K926"/>
      <c r="L926">
        <v>1</v>
      </c>
      <c r="M926">
        <f t="shared" si="260"/>
        <v>0</v>
      </c>
      <c r="N926">
        <f t="shared" si="257"/>
        <v>440</v>
      </c>
      <c r="O926">
        <f t="shared" si="261"/>
        <v>440</v>
      </c>
      <c r="Q926" s="39"/>
      <c r="R926" s="39"/>
    </row>
    <row r="927" spans="1:18" s="6" customFormat="1" ht="15.5">
      <c r="A927" s="49" t="s">
        <v>1444</v>
      </c>
      <c r="B927" s="158" t="s">
        <v>1434</v>
      </c>
      <c r="C927" s="39"/>
      <c r="D927" s="273"/>
      <c r="E927" s="21"/>
      <c r="F927" s="61"/>
      <c r="G927" s="39">
        <v>36</v>
      </c>
      <c r="H927" s="50"/>
      <c r="I927" s="233">
        <f t="shared" si="264"/>
        <v>1440</v>
      </c>
      <c r="J927" s="234">
        <f t="shared" si="265"/>
        <v>1771.2</v>
      </c>
      <c r="K927"/>
      <c r="L927">
        <v>1</v>
      </c>
      <c r="M927">
        <f t="shared" si="260"/>
        <v>0</v>
      </c>
      <c r="N927">
        <f t="shared" si="257"/>
        <v>1440</v>
      </c>
      <c r="O927">
        <f t="shared" si="261"/>
        <v>1440</v>
      </c>
      <c r="Q927" s="39"/>
      <c r="R927" s="39"/>
    </row>
    <row r="928" spans="1:18" s="6" customFormat="1" ht="15.5">
      <c r="A928" s="49" t="s">
        <v>1444</v>
      </c>
      <c r="B928" s="158" t="s">
        <v>1435</v>
      </c>
      <c r="C928" s="39"/>
      <c r="D928" s="273"/>
      <c r="E928" s="21"/>
      <c r="F928" s="61"/>
      <c r="G928" s="39">
        <v>37</v>
      </c>
      <c r="H928" s="50"/>
      <c r="I928" s="233">
        <f t="shared" si="264"/>
        <v>1480</v>
      </c>
      <c r="J928" s="234">
        <f t="shared" si="265"/>
        <v>1820.3999999999999</v>
      </c>
      <c r="K928"/>
      <c r="L928">
        <v>1</v>
      </c>
      <c r="M928">
        <f t="shared" si="260"/>
        <v>0</v>
      </c>
      <c r="N928">
        <f t="shared" si="257"/>
        <v>1480</v>
      </c>
      <c r="O928">
        <f t="shared" si="261"/>
        <v>1480</v>
      </c>
      <c r="Q928" s="39"/>
      <c r="R928" s="39"/>
    </row>
    <row r="929" spans="1:18" s="6" customFormat="1" ht="15.5">
      <c r="A929" s="49" t="s">
        <v>1444</v>
      </c>
      <c r="B929" s="158" t="s">
        <v>1436</v>
      </c>
      <c r="C929" s="39"/>
      <c r="D929" s="273"/>
      <c r="E929" s="21"/>
      <c r="F929" s="61"/>
      <c r="G929" s="39">
        <v>15</v>
      </c>
      <c r="H929" s="50"/>
      <c r="I929" s="233">
        <f t="shared" si="264"/>
        <v>600</v>
      </c>
      <c r="J929" s="234">
        <f t="shared" si="265"/>
        <v>738</v>
      </c>
      <c r="K929"/>
      <c r="L929">
        <v>1</v>
      </c>
      <c r="M929">
        <f t="shared" si="260"/>
        <v>0</v>
      </c>
      <c r="N929">
        <f t="shared" si="257"/>
        <v>600</v>
      </c>
      <c r="O929">
        <f t="shared" si="261"/>
        <v>600</v>
      </c>
      <c r="Q929" s="39"/>
      <c r="R929" s="39"/>
    </row>
    <row r="930" spans="1:18" s="6" customFormat="1" ht="15.5">
      <c r="A930" s="49" t="s">
        <v>1444</v>
      </c>
      <c r="B930" s="158" t="s">
        <v>1437</v>
      </c>
      <c r="C930" s="39"/>
      <c r="D930" s="273"/>
      <c r="E930" s="21"/>
      <c r="F930" s="61"/>
      <c r="G930" s="39">
        <v>69</v>
      </c>
      <c r="H930" s="50"/>
      <c r="I930" s="233">
        <f t="shared" si="264"/>
        <v>2760</v>
      </c>
      <c r="J930" s="234">
        <f t="shared" si="265"/>
        <v>3394.7999999999997</v>
      </c>
      <c r="K930"/>
      <c r="L930">
        <v>1</v>
      </c>
      <c r="M930">
        <f t="shared" si="260"/>
        <v>0</v>
      </c>
      <c r="N930">
        <f t="shared" si="257"/>
        <v>2760</v>
      </c>
      <c r="O930">
        <f t="shared" si="261"/>
        <v>2760</v>
      </c>
      <c r="Q930" s="39"/>
      <c r="R930" s="39"/>
    </row>
    <row r="931" spans="1:18" s="6" customFormat="1" ht="15.5">
      <c r="A931" s="49" t="s">
        <v>1444</v>
      </c>
      <c r="B931" s="193" t="s">
        <v>1442</v>
      </c>
      <c r="C931" s="39"/>
      <c r="D931" s="273"/>
      <c r="E931" s="21"/>
      <c r="F931" s="61"/>
      <c r="G931" s="39">
        <v>4</v>
      </c>
      <c r="H931" s="50"/>
      <c r="I931" s="233">
        <f t="shared" si="264"/>
        <v>160</v>
      </c>
      <c r="J931" s="234">
        <f t="shared" si="265"/>
        <v>196.8</v>
      </c>
      <c r="K931"/>
      <c r="L931">
        <v>1</v>
      </c>
      <c r="M931">
        <f t="shared" si="260"/>
        <v>0</v>
      </c>
      <c r="N931">
        <f t="shared" si="257"/>
        <v>160</v>
      </c>
      <c r="O931">
        <f t="shared" si="261"/>
        <v>160</v>
      </c>
      <c r="Q931" s="39"/>
      <c r="R931" s="39"/>
    </row>
    <row r="932" spans="1:18" ht="15.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</row>
    <row r="933" spans="1:18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266">O933</f>
        <v>1280</v>
      </c>
      <c r="J933" s="234">
        <f t="shared" ref="J933" si="267">I933*1.23</f>
        <v>1574.4</v>
      </c>
      <c r="K933">
        <v>32</v>
      </c>
      <c r="L933">
        <v>4</v>
      </c>
      <c r="M933">
        <f t="shared" si="260"/>
        <v>1120</v>
      </c>
      <c r="N933">
        <f t="shared" si="257"/>
        <v>160</v>
      </c>
      <c r="O933">
        <f t="shared" si="261"/>
        <v>1280</v>
      </c>
      <c r="Q933" s="39"/>
      <c r="R933" s="39"/>
    </row>
    <row r="934" spans="1:18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260"/>
        <v>0</v>
      </c>
      <c r="N934">
        <f t="shared" si="257"/>
        <v>0</v>
      </c>
      <c r="O934">
        <f t="shared" si="261"/>
        <v>0</v>
      </c>
      <c r="Q934" s="10"/>
      <c r="R934" s="10"/>
    </row>
    <row r="935" spans="1:18" ht="25">
      <c r="A935" s="49" t="s">
        <v>1457</v>
      </c>
      <c r="B935" s="158" t="s">
        <v>1462</v>
      </c>
      <c r="C935" s="39"/>
      <c r="D935" s="21" t="s">
        <v>1463</v>
      </c>
      <c r="E935" s="21"/>
      <c r="F935" s="39"/>
      <c r="G935" s="49">
        <v>1</v>
      </c>
      <c r="H935" s="148"/>
      <c r="I935" s="233">
        <f t="shared" ref="I935:I936" si="268">O935</f>
        <v>160</v>
      </c>
      <c r="J935" s="234">
        <f t="shared" ref="J935:J936" si="269">I935*1.23</f>
        <v>196.8</v>
      </c>
      <c r="L935">
        <v>4</v>
      </c>
      <c r="M935">
        <f t="shared" si="260"/>
        <v>0</v>
      </c>
      <c r="N935">
        <f t="shared" si="257"/>
        <v>160</v>
      </c>
      <c r="O935">
        <f t="shared" si="261"/>
        <v>160</v>
      </c>
      <c r="Q935" s="49"/>
      <c r="R935" s="49"/>
    </row>
    <row r="936" spans="1:18">
      <c r="A936" s="49" t="s">
        <v>1457</v>
      </c>
      <c r="B936" s="158" t="s">
        <v>1464</v>
      </c>
      <c r="C936" s="49"/>
      <c r="D936" s="50" t="s">
        <v>1465</v>
      </c>
      <c r="E936" s="50"/>
      <c r="F936" s="49"/>
      <c r="G936" s="49">
        <v>1</v>
      </c>
      <c r="H936" s="158"/>
      <c r="I936" s="233">
        <f t="shared" si="268"/>
        <v>160</v>
      </c>
      <c r="J936" s="234">
        <f t="shared" si="269"/>
        <v>196.8</v>
      </c>
      <c r="L936">
        <v>4</v>
      </c>
      <c r="M936">
        <f t="shared" si="260"/>
        <v>0</v>
      </c>
      <c r="N936">
        <f t="shared" si="257"/>
        <v>160</v>
      </c>
      <c r="O936">
        <f t="shared" si="261"/>
        <v>160</v>
      </c>
      <c r="Q936" s="49"/>
      <c r="R936" s="49"/>
    </row>
    <row r="937" spans="1:18" ht="13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260"/>
        <v>0</v>
      </c>
      <c r="N937">
        <f t="shared" si="257"/>
        <v>0</v>
      </c>
      <c r="O937">
        <f t="shared" si="261"/>
        <v>0</v>
      </c>
      <c r="Q937" s="117"/>
      <c r="R937" s="117"/>
    </row>
    <row r="938" spans="1:18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260"/>
        <v>0</v>
      </c>
      <c r="N938">
        <f t="shared" si="257"/>
        <v>0</v>
      </c>
      <c r="O938">
        <f t="shared" si="261"/>
        <v>0</v>
      </c>
      <c r="Q938" s="128"/>
      <c r="R938" s="128"/>
    </row>
    <row r="939" spans="1:18">
      <c r="A939" s="53" t="s">
        <v>1457</v>
      </c>
      <c r="B939" s="274" t="s">
        <v>1466</v>
      </c>
      <c r="C939" s="53"/>
      <c r="D939" s="54" t="s">
        <v>1467</v>
      </c>
      <c r="E939" s="54"/>
      <c r="F939" s="53"/>
      <c r="G939" s="53">
        <v>1</v>
      </c>
      <c r="H939" s="229"/>
      <c r="I939" s="233">
        <f t="shared" ref="I939:I944" si="270">O939</f>
        <v>40</v>
      </c>
      <c r="J939" s="234">
        <f t="shared" ref="J939:J944" si="271">I939*1.23</f>
        <v>49.2</v>
      </c>
      <c r="L939">
        <v>1</v>
      </c>
      <c r="M939">
        <f t="shared" si="260"/>
        <v>0</v>
      </c>
      <c r="N939">
        <f t="shared" si="257"/>
        <v>40</v>
      </c>
      <c r="O939">
        <f t="shared" si="261"/>
        <v>40</v>
      </c>
      <c r="Q939" s="53"/>
      <c r="R939" s="53"/>
    </row>
    <row r="940" spans="1:18">
      <c r="A940" s="39" t="s">
        <v>1457</v>
      </c>
      <c r="B940" s="148" t="s">
        <v>985</v>
      </c>
      <c r="C940" s="39"/>
      <c r="D940" s="21">
        <v>105</v>
      </c>
      <c r="E940" s="21"/>
      <c r="F940" s="39"/>
      <c r="G940" s="39">
        <v>1</v>
      </c>
      <c r="H940" s="148"/>
      <c r="I940" s="233">
        <f t="shared" si="270"/>
        <v>40</v>
      </c>
      <c r="J940" s="234">
        <f t="shared" si="271"/>
        <v>49.2</v>
      </c>
      <c r="L940">
        <v>1</v>
      </c>
      <c r="M940">
        <f t="shared" si="260"/>
        <v>0</v>
      </c>
      <c r="N940">
        <f t="shared" si="257"/>
        <v>40</v>
      </c>
      <c r="O940">
        <f t="shared" si="261"/>
        <v>40</v>
      </c>
      <c r="Q940" s="39"/>
      <c r="R940" s="39"/>
    </row>
    <row r="941" spans="1:18">
      <c r="A941" s="39" t="s">
        <v>1457</v>
      </c>
      <c r="B941" s="148" t="s">
        <v>1468</v>
      </c>
      <c r="C941" s="39"/>
      <c r="D941" s="21" t="s">
        <v>1469</v>
      </c>
      <c r="E941" s="21"/>
      <c r="F941" s="39"/>
      <c r="G941" s="39">
        <v>1</v>
      </c>
      <c r="H941" s="148"/>
      <c r="I941" s="233">
        <f t="shared" si="270"/>
        <v>40</v>
      </c>
      <c r="J941" s="234">
        <f t="shared" si="271"/>
        <v>49.2</v>
      </c>
      <c r="L941">
        <v>1</v>
      </c>
      <c r="M941">
        <f t="shared" si="260"/>
        <v>0</v>
      </c>
      <c r="N941">
        <f t="shared" si="257"/>
        <v>40</v>
      </c>
      <c r="O941">
        <f t="shared" si="261"/>
        <v>40</v>
      </c>
      <c r="Q941" s="39"/>
      <c r="R941" s="39"/>
    </row>
    <row r="942" spans="1:18">
      <c r="A942" s="39" t="s">
        <v>1457</v>
      </c>
      <c r="B942" s="148" t="s">
        <v>985</v>
      </c>
      <c r="C942" s="39"/>
      <c r="D942" s="21">
        <v>208</v>
      </c>
      <c r="E942" s="21"/>
      <c r="F942" s="39"/>
      <c r="G942" s="39">
        <v>1</v>
      </c>
      <c r="H942" s="148"/>
      <c r="I942" s="233">
        <f t="shared" si="270"/>
        <v>40</v>
      </c>
      <c r="J942" s="234">
        <f t="shared" si="271"/>
        <v>49.2</v>
      </c>
      <c r="L942">
        <v>1</v>
      </c>
      <c r="M942">
        <f t="shared" si="260"/>
        <v>0</v>
      </c>
      <c r="N942">
        <f t="shared" si="257"/>
        <v>40</v>
      </c>
      <c r="O942">
        <f t="shared" si="261"/>
        <v>40</v>
      </c>
      <c r="Q942" s="39"/>
      <c r="R942" s="39"/>
    </row>
    <row r="943" spans="1:18">
      <c r="A943" s="39" t="s">
        <v>1457</v>
      </c>
      <c r="B943" s="148" t="s">
        <v>1470</v>
      </c>
      <c r="C943" s="39"/>
      <c r="D943" s="21">
        <v>414</v>
      </c>
      <c r="E943" s="21"/>
      <c r="F943" s="39"/>
      <c r="G943" s="39">
        <v>1</v>
      </c>
      <c r="H943" s="548"/>
      <c r="I943" s="233">
        <f t="shared" si="270"/>
        <v>40</v>
      </c>
      <c r="J943" s="234">
        <f t="shared" si="271"/>
        <v>49.2</v>
      </c>
      <c r="L943">
        <v>1</v>
      </c>
      <c r="M943">
        <f t="shared" si="260"/>
        <v>0</v>
      </c>
      <c r="N943">
        <f t="shared" si="257"/>
        <v>40</v>
      </c>
      <c r="O943">
        <f t="shared" si="261"/>
        <v>40</v>
      </c>
      <c r="Q943" s="39"/>
      <c r="R943" s="39"/>
    </row>
    <row r="944" spans="1:18" s="6" customFormat="1" ht="15.5">
      <c r="A944" s="39" t="s">
        <v>1457</v>
      </c>
      <c r="B944" s="148" t="s">
        <v>1471</v>
      </c>
      <c r="C944" s="39"/>
      <c r="D944" s="21" t="s">
        <v>1472</v>
      </c>
      <c r="E944" s="21"/>
      <c r="F944" s="39"/>
      <c r="G944" s="39">
        <v>1</v>
      </c>
      <c r="H944" s="148"/>
      <c r="I944" s="233">
        <f t="shared" si="270"/>
        <v>40</v>
      </c>
      <c r="J944" s="234">
        <f t="shared" si="271"/>
        <v>49.2</v>
      </c>
      <c r="K944"/>
      <c r="L944">
        <v>1</v>
      </c>
      <c r="M944">
        <f t="shared" si="260"/>
        <v>0</v>
      </c>
      <c r="N944">
        <f t="shared" si="257"/>
        <v>40</v>
      </c>
      <c r="O944">
        <f t="shared" si="261"/>
        <v>40</v>
      </c>
      <c r="Q944" s="39"/>
      <c r="R944" s="39"/>
    </row>
    <row r="945" spans="1:18" s="6" customFormat="1" ht="15.5">
      <c r="A945" s="39" t="s">
        <v>1457</v>
      </c>
      <c r="B945" s="148" t="s">
        <v>1473</v>
      </c>
      <c r="C945" s="39"/>
      <c r="D945" s="21" t="s">
        <v>1467</v>
      </c>
      <c r="E945" s="21" t="s">
        <v>1474</v>
      </c>
      <c r="F945" s="39"/>
      <c r="G945" s="39">
        <v>2</v>
      </c>
      <c r="H945" s="148"/>
      <c r="I945" s="549" t="s">
        <v>496</v>
      </c>
      <c r="J945" s="549" t="s">
        <v>496</v>
      </c>
      <c r="M945">
        <f t="shared" si="260"/>
        <v>0</v>
      </c>
      <c r="N945">
        <f t="shared" si="257"/>
        <v>0</v>
      </c>
      <c r="O945"/>
      <c r="Q945" s="589" t="s">
        <v>529</v>
      </c>
      <c r="R945" s="589" t="s">
        <v>529</v>
      </c>
    </row>
    <row r="946" spans="1:18" s="6" customFormat="1" ht="15.5">
      <c r="A946" s="39" t="s">
        <v>1457</v>
      </c>
      <c r="B946" s="148" t="s">
        <v>1475</v>
      </c>
      <c r="C946" s="39"/>
      <c r="D946" s="21" t="s">
        <v>1476</v>
      </c>
      <c r="E946" s="21" t="s">
        <v>1477</v>
      </c>
      <c r="F946" s="39"/>
      <c r="G946" s="39">
        <v>3</v>
      </c>
      <c r="H946" s="148"/>
      <c r="I946" s="549" t="s">
        <v>496</v>
      </c>
      <c r="J946" s="549" t="s">
        <v>496</v>
      </c>
      <c r="M946">
        <f t="shared" si="260"/>
        <v>0</v>
      </c>
      <c r="N946">
        <f t="shared" si="257"/>
        <v>0</v>
      </c>
      <c r="O946"/>
      <c r="Q946" s="589" t="s">
        <v>529</v>
      </c>
      <c r="R946" s="589" t="s">
        <v>529</v>
      </c>
    </row>
    <row r="947" spans="1:18" ht="16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</row>
    <row r="948" spans="1:18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272">O948</f>
        <v>1000</v>
      </c>
      <c r="J948" s="234">
        <f t="shared" ref="J948" si="273">I948*1.23</f>
        <v>1230</v>
      </c>
      <c r="K948">
        <v>24</v>
      </c>
      <c r="L948">
        <v>4</v>
      </c>
      <c r="M948">
        <f t="shared" si="260"/>
        <v>840</v>
      </c>
      <c r="N948">
        <f t="shared" si="257"/>
        <v>160</v>
      </c>
      <c r="O948">
        <f t="shared" si="261"/>
        <v>1000</v>
      </c>
      <c r="Q948" s="68"/>
      <c r="R948" s="68"/>
    </row>
    <row r="949" spans="1:18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260"/>
        <v>0</v>
      </c>
      <c r="N949">
        <f t="shared" si="257"/>
        <v>0</v>
      </c>
      <c r="O949">
        <f t="shared" si="261"/>
        <v>0</v>
      </c>
      <c r="Q949" s="19"/>
      <c r="R949" s="19"/>
    </row>
    <row r="950" spans="1:18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274">O950</f>
        <v>720</v>
      </c>
      <c r="J950" s="234">
        <f t="shared" ref="J950" si="275">I950*1.23</f>
        <v>885.6</v>
      </c>
      <c r="K950">
        <v>16</v>
      </c>
      <c r="L950">
        <v>4</v>
      </c>
      <c r="M950">
        <f t="shared" si="260"/>
        <v>560</v>
      </c>
      <c r="N950">
        <f t="shared" ref="N950:N1013" si="276">L950*G950*40</f>
        <v>160</v>
      </c>
      <c r="O950">
        <f t="shared" si="261"/>
        <v>720</v>
      </c>
      <c r="Q950" s="206"/>
      <c r="R950" s="206"/>
    </row>
    <row r="951" spans="1:18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260"/>
        <v>0</v>
      </c>
      <c r="N951">
        <f t="shared" si="276"/>
        <v>0</v>
      </c>
      <c r="O951">
        <f t="shared" si="261"/>
        <v>0</v>
      </c>
      <c r="Q951" s="10"/>
      <c r="R951" s="10"/>
    </row>
    <row r="952" spans="1:18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277">O952</f>
        <v>1840</v>
      </c>
      <c r="J952" s="265">
        <f t="shared" ref="J952" si="278">I952*1.23</f>
        <v>2263.1999999999998</v>
      </c>
      <c r="K952" s="163">
        <v>48</v>
      </c>
      <c r="L952" s="163">
        <v>4</v>
      </c>
      <c r="M952" s="163">
        <f t="shared" si="260"/>
        <v>1680</v>
      </c>
      <c r="N952" s="163">
        <f t="shared" si="276"/>
        <v>160</v>
      </c>
      <c r="O952" s="163">
        <f t="shared" si="261"/>
        <v>1840</v>
      </c>
      <c r="P952" s="163"/>
      <c r="Q952" s="206"/>
      <c r="R952" s="206"/>
    </row>
    <row r="953" spans="1:18" ht="2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260"/>
        <v>0</v>
      </c>
      <c r="N953">
        <f t="shared" si="276"/>
        <v>0</v>
      </c>
      <c r="O953">
        <f t="shared" si="261"/>
        <v>0</v>
      </c>
      <c r="Q953" s="10"/>
      <c r="R953" s="10"/>
    </row>
    <row r="954" spans="1:18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260"/>
        <v>0</v>
      </c>
      <c r="N954">
        <f t="shared" si="276"/>
        <v>0</v>
      </c>
      <c r="O954">
        <f t="shared" si="261"/>
        <v>0</v>
      </c>
      <c r="Q954" s="19"/>
      <c r="R954" s="19"/>
    </row>
    <row r="955" spans="1:18" ht="13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260"/>
        <v>0</v>
      </c>
      <c r="N955">
        <f t="shared" si="276"/>
        <v>0</v>
      </c>
      <c r="O955">
        <f t="shared" si="261"/>
        <v>0</v>
      </c>
      <c r="Q955" s="19"/>
      <c r="R955" s="19"/>
    </row>
    <row r="956" spans="1:18">
      <c r="A956" s="19" t="s">
        <v>1479</v>
      </c>
      <c r="B956" s="13" t="s">
        <v>1240</v>
      </c>
      <c r="C956" s="19"/>
      <c r="D956" s="12" t="s">
        <v>1492</v>
      </c>
      <c r="E956" s="12"/>
      <c r="F956" s="19"/>
      <c r="G956" s="19">
        <v>1</v>
      </c>
      <c r="H956" s="13"/>
      <c r="I956" s="233">
        <f t="shared" ref="I956:I989" si="279">O956</f>
        <v>40</v>
      </c>
      <c r="J956" s="234">
        <f t="shared" ref="J956:J989" si="280">I956*1.23</f>
        <v>49.2</v>
      </c>
      <c r="L956">
        <v>1</v>
      </c>
      <c r="M956">
        <f t="shared" si="260"/>
        <v>0</v>
      </c>
      <c r="N956">
        <f t="shared" si="276"/>
        <v>40</v>
      </c>
      <c r="O956">
        <f t="shared" si="261"/>
        <v>40</v>
      </c>
      <c r="Q956" s="19"/>
      <c r="R956" s="19"/>
    </row>
    <row r="957" spans="1:18">
      <c r="A957" s="39" t="s">
        <v>1479</v>
      </c>
      <c r="B957" s="148" t="s">
        <v>1493</v>
      </c>
      <c r="C957" s="39"/>
      <c r="D957" s="21">
        <v>109</v>
      </c>
      <c r="E957" s="21"/>
      <c r="F957" s="39"/>
      <c r="G957" s="39">
        <v>1</v>
      </c>
      <c r="H957" s="148"/>
      <c r="I957" s="233">
        <f t="shared" si="279"/>
        <v>40</v>
      </c>
      <c r="J957" s="234">
        <f t="shared" si="280"/>
        <v>49.2</v>
      </c>
      <c r="L957">
        <v>1</v>
      </c>
      <c r="M957">
        <f t="shared" si="260"/>
        <v>0</v>
      </c>
      <c r="N957">
        <f t="shared" si="276"/>
        <v>40</v>
      </c>
      <c r="O957">
        <f t="shared" si="261"/>
        <v>40</v>
      </c>
      <c r="Q957" s="39"/>
      <c r="R957" s="39"/>
    </row>
    <row r="958" spans="1:18">
      <c r="A958" s="39" t="s">
        <v>1479</v>
      </c>
      <c r="B958" s="148" t="s">
        <v>1493</v>
      </c>
      <c r="C958" s="39"/>
      <c r="D958" s="21">
        <v>104</v>
      </c>
      <c r="E958" s="21"/>
      <c r="F958" s="39"/>
      <c r="G958" s="39">
        <v>1</v>
      </c>
      <c r="H958" s="148"/>
      <c r="I958" s="233">
        <f t="shared" si="279"/>
        <v>40</v>
      </c>
      <c r="J958" s="234">
        <f t="shared" si="280"/>
        <v>49.2</v>
      </c>
      <c r="L958">
        <v>1</v>
      </c>
      <c r="M958">
        <f t="shared" si="260"/>
        <v>0</v>
      </c>
      <c r="N958">
        <f t="shared" si="276"/>
        <v>40</v>
      </c>
      <c r="O958">
        <f t="shared" si="261"/>
        <v>40</v>
      </c>
      <c r="Q958" s="39"/>
      <c r="R958" s="39"/>
    </row>
    <row r="959" spans="1:18">
      <c r="A959" s="39" t="s">
        <v>1479</v>
      </c>
      <c r="B959" s="148" t="s">
        <v>1493</v>
      </c>
      <c r="C959" s="39"/>
      <c r="D959" s="21">
        <v>110</v>
      </c>
      <c r="E959" s="21"/>
      <c r="F959" s="39"/>
      <c r="G959" s="39">
        <v>1</v>
      </c>
      <c r="H959" s="148"/>
      <c r="I959" s="233">
        <f t="shared" si="279"/>
        <v>40</v>
      </c>
      <c r="J959" s="234">
        <f t="shared" si="280"/>
        <v>49.2</v>
      </c>
      <c r="L959">
        <v>1</v>
      </c>
      <c r="M959">
        <f t="shared" si="260"/>
        <v>0</v>
      </c>
      <c r="N959">
        <f t="shared" si="276"/>
        <v>40</v>
      </c>
      <c r="O959">
        <f t="shared" si="261"/>
        <v>40</v>
      </c>
      <c r="Q959" s="39"/>
      <c r="R959" s="39"/>
    </row>
    <row r="960" spans="1:18">
      <c r="A960" s="39" t="s">
        <v>1479</v>
      </c>
      <c r="B960" s="148" t="s">
        <v>1493</v>
      </c>
      <c r="C960" s="39"/>
      <c r="D960" s="21">
        <v>126</v>
      </c>
      <c r="E960" s="21"/>
      <c r="F960" s="39"/>
      <c r="G960" s="39">
        <v>1</v>
      </c>
      <c r="H960" s="148"/>
      <c r="I960" s="233">
        <f t="shared" si="279"/>
        <v>40</v>
      </c>
      <c r="J960" s="234">
        <f t="shared" si="280"/>
        <v>49.2</v>
      </c>
      <c r="L960">
        <v>1</v>
      </c>
      <c r="M960">
        <f t="shared" si="260"/>
        <v>0</v>
      </c>
      <c r="N960">
        <f t="shared" si="276"/>
        <v>40</v>
      </c>
      <c r="O960">
        <f t="shared" si="261"/>
        <v>40</v>
      </c>
      <c r="Q960" s="39"/>
      <c r="R960" s="39"/>
    </row>
    <row r="961" spans="1:18">
      <c r="A961" s="39" t="s">
        <v>1479</v>
      </c>
      <c r="B961" s="148" t="s">
        <v>1493</v>
      </c>
      <c r="C961" s="39"/>
      <c r="D961" s="21">
        <v>114</v>
      </c>
      <c r="E961" s="21"/>
      <c r="F961" s="39"/>
      <c r="G961" s="39">
        <v>1</v>
      </c>
      <c r="H961" s="148"/>
      <c r="I961" s="233">
        <f t="shared" si="279"/>
        <v>40</v>
      </c>
      <c r="J961" s="234">
        <f t="shared" si="280"/>
        <v>49.2</v>
      </c>
      <c r="L961">
        <v>1</v>
      </c>
      <c r="M961">
        <f t="shared" si="260"/>
        <v>0</v>
      </c>
      <c r="N961">
        <f t="shared" si="276"/>
        <v>40</v>
      </c>
      <c r="O961">
        <f t="shared" si="261"/>
        <v>40</v>
      </c>
      <c r="Q961" s="39"/>
      <c r="R961" s="39"/>
    </row>
    <row r="962" spans="1:18">
      <c r="A962" s="39" t="s">
        <v>1479</v>
      </c>
      <c r="B962" s="148" t="s">
        <v>1493</v>
      </c>
      <c r="C962" s="39"/>
      <c r="D962" s="21">
        <v>112</v>
      </c>
      <c r="E962" s="21"/>
      <c r="F962" s="39"/>
      <c r="G962" s="39">
        <v>1</v>
      </c>
      <c r="H962" s="148"/>
      <c r="I962" s="233">
        <f t="shared" si="279"/>
        <v>40</v>
      </c>
      <c r="J962" s="234">
        <f t="shared" si="280"/>
        <v>49.2</v>
      </c>
      <c r="L962">
        <v>1</v>
      </c>
      <c r="M962">
        <f t="shared" si="260"/>
        <v>0</v>
      </c>
      <c r="N962">
        <f t="shared" si="276"/>
        <v>40</v>
      </c>
      <c r="O962">
        <f t="shared" si="261"/>
        <v>40</v>
      </c>
      <c r="Q962" s="39"/>
      <c r="R962" s="39"/>
    </row>
    <row r="963" spans="1:18">
      <c r="A963" s="39" t="s">
        <v>1479</v>
      </c>
      <c r="B963" s="148" t="s">
        <v>1493</v>
      </c>
      <c r="C963" s="39"/>
      <c r="D963" s="21">
        <v>116</v>
      </c>
      <c r="E963" s="21"/>
      <c r="F963" s="39"/>
      <c r="G963" s="39">
        <v>1</v>
      </c>
      <c r="H963" s="148"/>
      <c r="I963" s="233">
        <f t="shared" si="279"/>
        <v>40</v>
      </c>
      <c r="J963" s="234">
        <f t="shared" si="280"/>
        <v>49.2</v>
      </c>
      <c r="L963">
        <v>1</v>
      </c>
      <c r="M963">
        <f t="shared" si="260"/>
        <v>0</v>
      </c>
      <c r="N963">
        <f t="shared" si="276"/>
        <v>40</v>
      </c>
      <c r="O963">
        <f t="shared" si="261"/>
        <v>40</v>
      </c>
      <c r="Q963" s="39"/>
      <c r="R963" s="39"/>
    </row>
    <row r="964" spans="1:18">
      <c r="A964" s="39" t="s">
        <v>1479</v>
      </c>
      <c r="B964" s="148" t="s">
        <v>1493</v>
      </c>
      <c r="C964" s="39"/>
      <c r="D964" s="21">
        <v>115</v>
      </c>
      <c r="E964" s="21"/>
      <c r="F964" s="39"/>
      <c r="G964" s="39">
        <v>1</v>
      </c>
      <c r="H964" s="148"/>
      <c r="I964" s="233">
        <f t="shared" si="279"/>
        <v>40</v>
      </c>
      <c r="J964" s="234">
        <f t="shared" si="280"/>
        <v>49.2</v>
      </c>
      <c r="L964">
        <v>1</v>
      </c>
      <c r="M964">
        <f t="shared" si="260"/>
        <v>0</v>
      </c>
      <c r="N964">
        <f t="shared" si="276"/>
        <v>40</v>
      </c>
      <c r="O964">
        <f t="shared" si="261"/>
        <v>40</v>
      </c>
      <c r="Q964" s="39"/>
      <c r="R964" s="39"/>
    </row>
    <row r="965" spans="1:18">
      <c r="A965" s="39" t="s">
        <v>1479</v>
      </c>
      <c r="B965" s="148" t="s">
        <v>1493</v>
      </c>
      <c r="C965" s="39"/>
      <c r="D965" s="21">
        <v>6</v>
      </c>
      <c r="E965" s="21"/>
      <c r="F965" s="39"/>
      <c r="G965" s="39">
        <v>1</v>
      </c>
      <c r="H965" s="148"/>
      <c r="I965" s="233">
        <f t="shared" si="279"/>
        <v>40</v>
      </c>
      <c r="J965" s="234">
        <f t="shared" si="280"/>
        <v>49.2</v>
      </c>
      <c r="L965">
        <v>1</v>
      </c>
      <c r="M965">
        <f t="shared" si="260"/>
        <v>0</v>
      </c>
      <c r="N965">
        <f t="shared" si="276"/>
        <v>40</v>
      </c>
      <c r="O965">
        <f t="shared" si="261"/>
        <v>40</v>
      </c>
      <c r="Q965" s="39"/>
      <c r="R965" s="39"/>
    </row>
    <row r="966" spans="1:18">
      <c r="A966" s="39" t="s">
        <v>1479</v>
      </c>
      <c r="B966" s="148" t="s">
        <v>1494</v>
      </c>
      <c r="C966" s="39"/>
      <c r="D966" s="21">
        <v>101</v>
      </c>
      <c r="E966" s="21"/>
      <c r="F966" s="39"/>
      <c r="G966" s="39">
        <v>4</v>
      </c>
      <c r="H966" s="148"/>
      <c r="I966" s="233">
        <f t="shared" si="279"/>
        <v>160</v>
      </c>
      <c r="J966" s="234">
        <f t="shared" si="280"/>
        <v>196.8</v>
      </c>
      <c r="L966">
        <v>1</v>
      </c>
      <c r="M966">
        <f t="shared" ref="M966:M1029" si="281">K966*35</f>
        <v>0</v>
      </c>
      <c r="N966">
        <f t="shared" si="276"/>
        <v>160</v>
      </c>
      <c r="O966">
        <f t="shared" si="261"/>
        <v>160</v>
      </c>
      <c r="Q966" s="39"/>
      <c r="R966" s="39"/>
    </row>
    <row r="967" spans="1:18">
      <c r="A967" s="39" t="s">
        <v>1479</v>
      </c>
      <c r="B967" s="148" t="s">
        <v>1493</v>
      </c>
      <c r="C967" s="39"/>
      <c r="D967" s="21">
        <v>111</v>
      </c>
      <c r="E967" s="21"/>
      <c r="F967" s="39"/>
      <c r="G967" s="39">
        <v>1</v>
      </c>
      <c r="H967" s="148"/>
      <c r="I967" s="233">
        <f t="shared" si="279"/>
        <v>40</v>
      </c>
      <c r="J967" s="234">
        <f t="shared" si="280"/>
        <v>49.2</v>
      </c>
      <c r="L967">
        <v>1</v>
      </c>
      <c r="M967">
        <f t="shared" si="281"/>
        <v>0</v>
      </c>
      <c r="N967">
        <f t="shared" si="276"/>
        <v>40</v>
      </c>
      <c r="O967">
        <f t="shared" si="261"/>
        <v>40</v>
      </c>
      <c r="Q967" s="39"/>
      <c r="R967" s="39"/>
    </row>
    <row r="968" spans="1:18">
      <c r="A968" s="39" t="s">
        <v>1479</v>
      </c>
      <c r="B968" s="148" t="s">
        <v>1493</v>
      </c>
      <c r="C968" s="39"/>
      <c r="D968" s="21">
        <v>103</v>
      </c>
      <c r="E968" s="21"/>
      <c r="F968" s="39"/>
      <c r="G968" s="39">
        <v>1</v>
      </c>
      <c r="H968" s="148"/>
      <c r="I968" s="233">
        <f t="shared" si="279"/>
        <v>40</v>
      </c>
      <c r="J968" s="234">
        <f t="shared" si="280"/>
        <v>49.2</v>
      </c>
      <c r="L968">
        <v>1</v>
      </c>
      <c r="M968">
        <f t="shared" si="281"/>
        <v>0</v>
      </c>
      <c r="N968">
        <f t="shared" si="276"/>
        <v>40</v>
      </c>
      <c r="O968">
        <f t="shared" si="261"/>
        <v>40</v>
      </c>
      <c r="Q968" s="39"/>
      <c r="R968" s="39"/>
    </row>
    <row r="969" spans="1:18">
      <c r="A969" s="39" t="s">
        <v>1479</v>
      </c>
      <c r="B969" s="148" t="s">
        <v>1494</v>
      </c>
      <c r="C969" s="39"/>
      <c r="D969" s="21">
        <v>118</v>
      </c>
      <c r="E969" s="21"/>
      <c r="F969" s="39"/>
      <c r="G969" s="39">
        <v>3</v>
      </c>
      <c r="H969" s="148"/>
      <c r="I969" s="233">
        <f t="shared" si="279"/>
        <v>120</v>
      </c>
      <c r="J969" s="234">
        <f t="shared" si="280"/>
        <v>147.6</v>
      </c>
      <c r="L969">
        <v>1</v>
      </c>
      <c r="M969">
        <f t="shared" si="281"/>
        <v>0</v>
      </c>
      <c r="N969">
        <f t="shared" si="276"/>
        <v>120</v>
      </c>
      <c r="O969">
        <f t="shared" si="261"/>
        <v>120</v>
      </c>
      <c r="Q969" s="39"/>
      <c r="R969" s="39"/>
    </row>
    <row r="970" spans="1:18">
      <c r="A970" s="39" t="s">
        <v>1479</v>
      </c>
      <c r="B970" s="148" t="s">
        <v>1494</v>
      </c>
      <c r="C970" s="39"/>
      <c r="D970" s="21">
        <v>119</v>
      </c>
      <c r="E970" s="21"/>
      <c r="F970" s="39"/>
      <c r="G970" s="39">
        <v>1</v>
      </c>
      <c r="H970" s="148"/>
      <c r="I970" s="233">
        <f t="shared" si="279"/>
        <v>40</v>
      </c>
      <c r="J970" s="234">
        <f t="shared" si="280"/>
        <v>49.2</v>
      </c>
      <c r="L970">
        <v>1</v>
      </c>
      <c r="M970">
        <f t="shared" si="281"/>
        <v>0</v>
      </c>
      <c r="N970">
        <f t="shared" si="276"/>
        <v>40</v>
      </c>
      <c r="O970">
        <f t="shared" ref="O970:O1033" si="282">M970+N970</f>
        <v>40</v>
      </c>
      <c r="Q970" s="39"/>
      <c r="R970" s="39"/>
    </row>
    <row r="971" spans="1:18">
      <c r="A971" s="39" t="s">
        <v>1479</v>
      </c>
      <c r="B971" s="148" t="s">
        <v>1493</v>
      </c>
      <c r="C971" s="39"/>
      <c r="D971" s="21">
        <v>117</v>
      </c>
      <c r="E971" s="21"/>
      <c r="F971" s="39"/>
      <c r="G971" s="39">
        <v>1</v>
      </c>
      <c r="H971" s="148"/>
      <c r="I971" s="233">
        <f t="shared" si="279"/>
        <v>40</v>
      </c>
      <c r="J971" s="234">
        <f t="shared" si="280"/>
        <v>49.2</v>
      </c>
      <c r="L971">
        <v>1</v>
      </c>
      <c r="M971">
        <f t="shared" si="281"/>
        <v>0</v>
      </c>
      <c r="N971">
        <f t="shared" si="276"/>
        <v>40</v>
      </c>
      <c r="O971">
        <f t="shared" si="282"/>
        <v>40</v>
      </c>
      <c r="Q971" s="39"/>
      <c r="R971" s="39"/>
    </row>
    <row r="972" spans="1:18">
      <c r="A972" s="39" t="s">
        <v>1479</v>
      </c>
      <c r="B972" s="148" t="s">
        <v>1494</v>
      </c>
      <c r="C972" s="39"/>
      <c r="D972" s="21">
        <v>16</v>
      </c>
      <c r="E972" s="21"/>
      <c r="F972" s="39"/>
      <c r="G972" s="39">
        <v>1</v>
      </c>
      <c r="H972" s="148"/>
      <c r="I972" s="233">
        <f t="shared" si="279"/>
        <v>40</v>
      </c>
      <c r="J972" s="234">
        <f t="shared" si="280"/>
        <v>49.2</v>
      </c>
      <c r="L972">
        <v>1</v>
      </c>
      <c r="M972">
        <f t="shared" si="281"/>
        <v>0</v>
      </c>
      <c r="N972">
        <f t="shared" si="276"/>
        <v>40</v>
      </c>
      <c r="O972">
        <f t="shared" si="282"/>
        <v>40</v>
      </c>
      <c r="Q972" s="39"/>
      <c r="R972" s="39"/>
    </row>
    <row r="973" spans="1:18">
      <c r="A973" s="39" t="s">
        <v>1479</v>
      </c>
      <c r="B973" s="148" t="s">
        <v>1494</v>
      </c>
      <c r="C973" s="39"/>
      <c r="D973" s="21">
        <v>120</v>
      </c>
      <c r="E973" s="21"/>
      <c r="F973" s="39"/>
      <c r="G973" s="39">
        <v>1</v>
      </c>
      <c r="H973" s="148"/>
      <c r="I973" s="233">
        <f t="shared" si="279"/>
        <v>40</v>
      </c>
      <c r="J973" s="234">
        <f t="shared" si="280"/>
        <v>49.2</v>
      </c>
      <c r="L973">
        <v>1</v>
      </c>
      <c r="M973">
        <f t="shared" si="281"/>
        <v>0</v>
      </c>
      <c r="N973">
        <f t="shared" si="276"/>
        <v>40</v>
      </c>
      <c r="O973">
        <f t="shared" si="282"/>
        <v>40</v>
      </c>
      <c r="Q973" s="39"/>
      <c r="R973" s="39"/>
    </row>
    <row r="974" spans="1:18">
      <c r="A974" s="39" t="s">
        <v>1479</v>
      </c>
      <c r="B974" s="148" t="s">
        <v>1494</v>
      </c>
      <c r="C974" s="39"/>
      <c r="D974" s="21">
        <v>18</v>
      </c>
      <c r="E974" s="21"/>
      <c r="F974" s="39"/>
      <c r="G974" s="39">
        <v>1</v>
      </c>
      <c r="H974" s="148"/>
      <c r="I974" s="233">
        <f t="shared" si="279"/>
        <v>40</v>
      </c>
      <c r="J974" s="234">
        <f t="shared" si="280"/>
        <v>49.2</v>
      </c>
      <c r="L974">
        <v>1</v>
      </c>
      <c r="M974">
        <f t="shared" si="281"/>
        <v>0</v>
      </c>
      <c r="N974">
        <f t="shared" si="276"/>
        <v>40</v>
      </c>
      <c r="O974">
        <f t="shared" si="282"/>
        <v>40</v>
      </c>
      <c r="Q974" s="39"/>
      <c r="R974" s="39"/>
    </row>
    <row r="975" spans="1:18">
      <c r="A975" s="39" t="s">
        <v>1479</v>
      </c>
      <c r="B975" s="148" t="s">
        <v>1494</v>
      </c>
      <c r="C975" s="39"/>
      <c r="D975" s="21">
        <v>17</v>
      </c>
      <c r="E975" s="21"/>
      <c r="F975" s="39"/>
      <c r="G975" s="39">
        <v>1</v>
      </c>
      <c r="H975" s="148"/>
      <c r="I975" s="233">
        <f t="shared" si="279"/>
        <v>40</v>
      </c>
      <c r="J975" s="234">
        <f t="shared" si="280"/>
        <v>49.2</v>
      </c>
      <c r="L975">
        <v>1</v>
      </c>
      <c r="M975">
        <f t="shared" si="281"/>
        <v>0</v>
      </c>
      <c r="N975">
        <f t="shared" si="276"/>
        <v>40</v>
      </c>
      <c r="O975">
        <f t="shared" si="282"/>
        <v>40</v>
      </c>
      <c r="Q975" s="39"/>
      <c r="R975" s="39"/>
    </row>
    <row r="976" spans="1:18">
      <c r="A976" s="39" t="s">
        <v>1479</v>
      </c>
      <c r="B976" s="148" t="s">
        <v>1494</v>
      </c>
      <c r="C976" s="39"/>
      <c r="D976" s="21">
        <v>121</v>
      </c>
      <c r="E976" s="21"/>
      <c r="F976" s="39"/>
      <c r="G976" s="39">
        <v>1</v>
      </c>
      <c r="H976" s="148"/>
      <c r="I976" s="233">
        <f t="shared" si="279"/>
        <v>40</v>
      </c>
      <c r="J976" s="234">
        <f t="shared" si="280"/>
        <v>49.2</v>
      </c>
      <c r="L976">
        <v>1</v>
      </c>
      <c r="M976">
        <f t="shared" si="281"/>
        <v>0</v>
      </c>
      <c r="N976">
        <f t="shared" si="276"/>
        <v>40</v>
      </c>
      <c r="O976">
        <f t="shared" si="282"/>
        <v>40</v>
      </c>
      <c r="Q976" s="39"/>
      <c r="R976" s="39"/>
    </row>
    <row r="977" spans="1:18">
      <c r="A977" s="39" t="s">
        <v>1479</v>
      </c>
      <c r="B977" s="148" t="s">
        <v>1495</v>
      </c>
      <c r="C977" s="39"/>
      <c r="D977" s="21">
        <v>122</v>
      </c>
      <c r="E977" s="21"/>
      <c r="F977" s="39"/>
      <c r="G977" s="39">
        <v>1</v>
      </c>
      <c r="H977" s="148"/>
      <c r="I977" s="233">
        <f t="shared" si="279"/>
        <v>40</v>
      </c>
      <c r="J977" s="234">
        <f t="shared" si="280"/>
        <v>49.2</v>
      </c>
      <c r="L977">
        <v>1</v>
      </c>
      <c r="M977">
        <f t="shared" si="281"/>
        <v>0</v>
      </c>
      <c r="N977">
        <f t="shared" si="276"/>
        <v>40</v>
      </c>
      <c r="O977">
        <f t="shared" si="282"/>
        <v>40</v>
      </c>
      <c r="Q977" s="39"/>
      <c r="R977" s="39"/>
    </row>
    <row r="978" spans="1:18" ht="13.5" customHeight="1">
      <c r="A978" s="39" t="s">
        <v>1479</v>
      </c>
      <c r="B978" s="148" t="s">
        <v>1496</v>
      </c>
      <c r="C978" s="39"/>
      <c r="D978" s="21">
        <v>22</v>
      </c>
      <c r="E978" s="21"/>
      <c r="F978" s="39"/>
      <c r="G978" s="39">
        <v>4</v>
      </c>
      <c r="H978" s="148"/>
      <c r="I978" s="233">
        <f t="shared" si="279"/>
        <v>160</v>
      </c>
      <c r="J978" s="234">
        <f t="shared" si="280"/>
        <v>196.8</v>
      </c>
      <c r="L978">
        <v>1</v>
      </c>
      <c r="M978">
        <f t="shared" si="281"/>
        <v>0</v>
      </c>
      <c r="N978">
        <f t="shared" si="276"/>
        <v>160</v>
      </c>
      <c r="O978">
        <f t="shared" si="282"/>
        <v>160</v>
      </c>
      <c r="Q978" s="39"/>
      <c r="R978" s="39"/>
    </row>
    <row r="979" spans="1:18">
      <c r="A979" s="39" t="s">
        <v>1479</v>
      </c>
      <c r="B979" s="148" t="s">
        <v>1496</v>
      </c>
      <c r="C979" s="39"/>
      <c r="D979" s="21">
        <v>11</v>
      </c>
      <c r="E979" s="21"/>
      <c r="F979" s="39"/>
      <c r="G979" s="39">
        <v>1</v>
      </c>
      <c r="H979" s="148"/>
      <c r="I979" s="233">
        <f t="shared" si="279"/>
        <v>40</v>
      </c>
      <c r="J979" s="234">
        <f t="shared" si="280"/>
        <v>49.2</v>
      </c>
      <c r="L979">
        <v>1</v>
      </c>
      <c r="M979">
        <f t="shared" si="281"/>
        <v>0</v>
      </c>
      <c r="N979">
        <f t="shared" si="276"/>
        <v>40</v>
      </c>
      <c r="O979">
        <f t="shared" si="282"/>
        <v>40</v>
      </c>
      <c r="Q979" s="39"/>
      <c r="R979" s="39"/>
    </row>
    <row r="980" spans="1:18">
      <c r="A980" s="39" t="s">
        <v>1479</v>
      </c>
      <c r="B980" s="148" t="s">
        <v>1495</v>
      </c>
      <c r="C980" s="39"/>
      <c r="D980" s="21">
        <v>10</v>
      </c>
      <c r="E980" s="21"/>
      <c r="F980" s="39"/>
      <c r="G980" s="39">
        <v>1</v>
      </c>
      <c r="H980" s="148"/>
      <c r="I980" s="233">
        <f t="shared" si="279"/>
        <v>40</v>
      </c>
      <c r="J980" s="234">
        <f t="shared" si="280"/>
        <v>49.2</v>
      </c>
      <c r="L980">
        <v>1</v>
      </c>
      <c r="M980">
        <f t="shared" si="281"/>
        <v>0</v>
      </c>
      <c r="N980">
        <f t="shared" si="276"/>
        <v>40</v>
      </c>
      <c r="O980">
        <f t="shared" si="282"/>
        <v>40</v>
      </c>
      <c r="Q980" s="39"/>
      <c r="R980" s="39"/>
    </row>
    <row r="981" spans="1:18">
      <c r="A981" s="39" t="s">
        <v>1479</v>
      </c>
      <c r="B981" s="148" t="s">
        <v>1495</v>
      </c>
      <c r="C981" s="39"/>
      <c r="D981" s="21">
        <v>14</v>
      </c>
      <c r="E981" s="21"/>
      <c r="F981" s="39"/>
      <c r="G981" s="39">
        <v>1</v>
      </c>
      <c r="H981" s="148"/>
      <c r="I981" s="233">
        <f t="shared" si="279"/>
        <v>40</v>
      </c>
      <c r="J981" s="234">
        <f t="shared" si="280"/>
        <v>49.2</v>
      </c>
      <c r="L981">
        <v>1</v>
      </c>
      <c r="M981">
        <f t="shared" si="281"/>
        <v>0</v>
      </c>
      <c r="N981">
        <f t="shared" si="276"/>
        <v>40</v>
      </c>
      <c r="O981">
        <f t="shared" si="282"/>
        <v>40</v>
      </c>
      <c r="Q981" s="39"/>
      <c r="R981" s="39"/>
    </row>
    <row r="982" spans="1:18">
      <c r="A982" s="39" t="s">
        <v>1479</v>
      </c>
      <c r="B982" s="148" t="s">
        <v>1495</v>
      </c>
      <c r="C982" s="39"/>
      <c r="D982" s="21">
        <v>20</v>
      </c>
      <c r="E982" s="21"/>
      <c r="F982" s="39"/>
      <c r="G982" s="39">
        <v>1</v>
      </c>
      <c r="H982" s="148"/>
      <c r="I982" s="233">
        <f t="shared" si="279"/>
        <v>40</v>
      </c>
      <c r="J982" s="234">
        <f t="shared" si="280"/>
        <v>49.2</v>
      </c>
      <c r="L982">
        <v>1</v>
      </c>
      <c r="M982">
        <f t="shared" si="281"/>
        <v>0</v>
      </c>
      <c r="N982">
        <f t="shared" si="276"/>
        <v>40</v>
      </c>
      <c r="O982">
        <f t="shared" si="282"/>
        <v>40</v>
      </c>
      <c r="Q982" s="39"/>
      <c r="R982" s="39"/>
    </row>
    <row r="983" spans="1:18">
      <c r="A983" s="39" t="s">
        <v>1479</v>
      </c>
      <c r="B983" s="148" t="s">
        <v>1495</v>
      </c>
      <c r="C983" s="39"/>
      <c r="D983" s="21">
        <v>123</v>
      </c>
      <c r="E983" s="21"/>
      <c r="F983" s="39"/>
      <c r="G983" s="39">
        <v>1</v>
      </c>
      <c r="H983" s="148"/>
      <c r="I983" s="233">
        <f t="shared" si="279"/>
        <v>40</v>
      </c>
      <c r="J983" s="234">
        <f t="shared" si="280"/>
        <v>49.2</v>
      </c>
      <c r="L983">
        <v>1</v>
      </c>
      <c r="M983">
        <f t="shared" si="281"/>
        <v>0</v>
      </c>
      <c r="N983">
        <f t="shared" si="276"/>
        <v>40</v>
      </c>
      <c r="O983">
        <f t="shared" si="282"/>
        <v>40</v>
      </c>
      <c r="Q983" s="39"/>
      <c r="R983" s="39"/>
    </row>
    <row r="984" spans="1:18">
      <c r="A984" s="39" t="s">
        <v>1479</v>
      </c>
      <c r="B984" s="148" t="s">
        <v>1497</v>
      </c>
      <c r="C984" s="39"/>
      <c r="D984" s="21" t="s">
        <v>1498</v>
      </c>
      <c r="E984" s="21"/>
      <c r="F984" s="39"/>
      <c r="G984" s="39">
        <v>6</v>
      </c>
      <c r="H984" s="148"/>
      <c r="I984" s="233">
        <f t="shared" si="279"/>
        <v>240</v>
      </c>
      <c r="J984" s="234">
        <f t="shared" si="280"/>
        <v>295.2</v>
      </c>
      <c r="L984">
        <v>1</v>
      </c>
      <c r="M984">
        <f t="shared" si="281"/>
        <v>0</v>
      </c>
      <c r="N984">
        <f t="shared" si="276"/>
        <v>240</v>
      </c>
      <c r="O984">
        <f t="shared" si="282"/>
        <v>240</v>
      </c>
      <c r="Q984" s="39"/>
      <c r="R984" s="39"/>
    </row>
    <row r="985" spans="1:18">
      <c r="A985" s="39" t="s">
        <v>1479</v>
      </c>
      <c r="B985" s="148" t="s">
        <v>1497</v>
      </c>
      <c r="C985" s="39"/>
      <c r="D985" s="21">
        <v>12</v>
      </c>
      <c r="E985" s="21"/>
      <c r="F985" s="39"/>
      <c r="G985" s="39">
        <v>3</v>
      </c>
      <c r="H985" s="148"/>
      <c r="I985" s="233">
        <f t="shared" si="279"/>
        <v>120</v>
      </c>
      <c r="J985" s="234">
        <f t="shared" si="280"/>
        <v>147.6</v>
      </c>
      <c r="L985">
        <v>1</v>
      </c>
      <c r="M985">
        <f t="shared" si="281"/>
        <v>0</v>
      </c>
      <c r="N985">
        <f t="shared" si="276"/>
        <v>120</v>
      </c>
      <c r="O985">
        <f t="shared" si="282"/>
        <v>120</v>
      </c>
      <c r="Q985" s="39"/>
      <c r="R985" s="39"/>
    </row>
    <row r="986" spans="1:18">
      <c r="A986" s="39" t="s">
        <v>1479</v>
      </c>
      <c r="B986" s="148" t="s">
        <v>1497</v>
      </c>
      <c r="C986" s="39"/>
      <c r="D986" s="21" t="s">
        <v>1499</v>
      </c>
      <c r="E986" s="21"/>
      <c r="F986" s="39"/>
      <c r="G986" s="39">
        <v>4</v>
      </c>
      <c r="H986" s="148"/>
      <c r="I986" s="233">
        <f t="shared" si="279"/>
        <v>160</v>
      </c>
      <c r="J986" s="234">
        <f t="shared" si="280"/>
        <v>196.8</v>
      </c>
      <c r="L986">
        <v>1</v>
      </c>
      <c r="M986">
        <f t="shared" si="281"/>
        <v>0</v>
      </c>
      <c r="N986">
        <f t="shared" si="276"/>
        <v>160</v>
      </c>
      <c r="O986">
        <f t="shared" si="282"/>
        <v>160</v>
      </c>
      <c r="Q986" s="39"/>
      <c r="R986" s="39"/>
    </row>
    <row r="987" spans="1:18">
      <c r="A987" s="39" t="s">
        <v>1479</v>
      </c>
      <c r="B987" s="148" t="s">
        <v>1497</v>
      </c>
      <c r="C987" s="39"/>
      <c r="D987" s="21">
        <v>8</v>
      </c>
      <c r="E987" s="21"/>
      <c r="F987" s="39"/>
      <c r="G987" s="39">
        <v>8</v>
      </c>
      <c r="H987" s="148"/>
      <c r="I987" s="233">
        <f t="shared" si="279"/>
        <v>320</v>
      </c>
      <c r="J987" s="234">
        <f t="shared" si="280"/>
        <v>393.6</v>
      </c>
      <c r="L987">
        <v>1</v>
      </c>
      <c r="M987">
        <f t="shared" si="281"/>
        <v>0</v>
      </c>
      <c r="N987">
        <f t="shared" si="276"/>
        <v>320</v>
      </c>
      <c r="O987">
        <f t="shared" si="282"/>
        <v>320</v>
      </c>
      <c r="Q987" s="39"/>
      <c r="R987" s="39"/>
    </row>
    <row r="988" spans="1:18">
      <c r="A988" s="39" t="s">
        <v>1479</v>
      </c>
      <c r="B988" s="148" t="s">
        <v>1495</v>
      </c>
      <c r="C988" s="39"/>
      <c r="D988" s="21">
        <v>113</v>
      </c>
      <c r="E988" s="21"/>
      <c r="F988" s="39"/>
      <c r="G988" s="39">
        <v>1</v>
      </c>
      <c r="H988" s="148"/>
      <c r="I988" s="233">
        <f t="shared" si="279"/>
        <v>40</v>
      </c>
      <c r="J988" s="234">
        <f t="shared" si="280"/>
        <v>49.2</v>
      </c>
      <c r="L988">
        <v>1</v>
      </c>
      <c r="M988">
        <f t="shared" si="281"/>
        <v>0</v>
      </c>
      <c r="N988">
        <f t="shared" si="276"/>
        <v>40</v>
      </c>
      <c r="O988">
        <f t="shared" si="282"/>
        <v>40</v>
      </c>
      <c r="Q988" s="39"/>
      <c r="R988" s="39"/>
    </row>
    <row r="989" spans="1:18" s="6" customFormat="1" ht="38.5">
      <c r="A989" s="49" t="s">
        <v>1479</v>
      </c>
      <c r="B989" s="158" t="s">
        <v>1500</v>
      </c>
      <c r="C989" s="49"/>
      <c r="D989" s="50" t="s">
        <v>1501</v>
      </c>
      <c r="E989" s="50" t="s">
        <v>1502</v>
      </c>
      <c r="F989" s="49"/>
      <c r="G989" s="49">
        <v>1</v>
      </c>
      <c r="H989" s="148" t="s">
        <v>1503</v>
      </c>
      <c r="I989" s="233">
        <f t="shared" si="279"/>
        <v>40</v>
      </c>
      <c r="J989" s="234">
        <f t="shared" si="280"/>
        <v>49.2</v>
      </c>
      <c r="K989"/>
      <c r="L989">
        <v>1</v>
      </c>
      <c r="M989">
        <f t="shared" si="281"/>
        <v>0</v>
      </c>
      <c r="N989">
        <f t="shared" si="276"/>
        <v>40</v>
      </c>
      <c r="O989">
        <f t="shared" si="282"/>
        <v>40</v>
      </c>
      <c r="Q989" s="49"/>
      <c r="R989" s="49"/>
    </row>
    <row r="990" spans="1:18" ht="16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</row>
    <row r="991" spans="1:18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283">O991</f>
        <v>720</v>
      </c>
      <c r="J991" s="234">
        <f t="shared" ref="J991:J992" si="284">I991*1.23</f>
        <v>885.6</v>
      </c>
      <c r="K991">
        <v>16</v>
      </c>
      <c r="L991">
        <v>4</v>
      </c>
      <c r="M991">
        <f t="shared" si="281"/>
        <v>560</v>
      </c>
      <c r="N991">
        <f t="shared" si="276"/>
        <v>160</v>
      </c>
      <c r="O991">
        <f t="shared" si="282"/>
        <v>720</v>
      </c>
      <c r="Q991" s="45"/>
      <c r="R991" s="45"/>
    </row>
    <row r="992" spans="1:18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283"/>
        <v>160</v>
      </c>
      <c r="J992" s="234">
        <f t="shared" si="284"/>
        <v>196.8</v>
      </c>
      <c r="L992">
        <v>4</v>
      </c>
      <c r="M992">
        <f t="shared" si="281"/>
        <v>0</v>
      </c>
      <c r="N992">
        <f t="shared" si="276"/>
        <v>160</v>
      </c>
      <c r="O992">
        <f t="shared" si="282"/>
        <v>160</v>
      </c>
      <c r="Q992" s="39"/>
      <c r="R992" s="39"/>
    </row>
    <row r="993" spans="1:18" ht="13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281"/>
        <v>0</v>
      </c>
      <c r="N993">
        <f t="shared" si="276"/>
        <v>0</v>
      </c>
      <c r="O993">
        <f t="shared" si="282"/>
        <v>0</v>
      </c>
      <c r="Q993" s="39"/>
      <c r="R993" s="39"/>
    </row>
    <row r="994" spans="1:18">
      <c r="A994" s="39" t="s">
        <v>1505</v>
      </c>
      <c r="B994" s="148" t="s">
        <v>1512</v>
      </c>
      <c r="C994" s="39">
        <v>2007</v>
      </c>
      <c r="D994" s="21" t="s">
        <v>1513</v>
      </c>
      <c r="E994" s="21"/>
      <c r="F994" s="39"/>
      <c r="G994" s="39">
        <v>1</v>
      </c>
      <c r="H994" s="148"/>
      <c r="I994" s="233">
        <f t="shared" ref="I994:I1024" si="285">O994</f>
        <v>40</v>
      </c>
      <c r="J994" s="234">
        <f t="shared" ref="J994:J1024" si="286">I994*1.23</f>
        <v>49.2</v>
      </c>
      <c r="L994">
        <v>1</v>
      </c>
      <c r="M994">
        <f t="shared" si="281"/>
        <v>0</v>
      </c>
      <c r="N994">
        <f t="shared" si="276"/>
        <v>40</v>
      </c>
      <c r="O994">
        <f t="shared" si="282"/>
        <v>40</v>
      </c>
      <c r="Q994" s="39"/>
      <c r="R994" s="39"/>
    </row>
    <row r="995" spans="1:18" ht="13">
      <c r="A995" s="39" t="s">
        <v>1505</v>
      </c>
      <c r="B995" s="148" t="s">
        <v>1514</v>
      </c>
      <c r="C995" s="39">
        <v>2001</v>
      </c>
      <c r="D995" s="21" t="s">
        <v>1513</v>
      </c>
      <c r="E995" s="545"/>
      <c r="F995" s="39"/>
      <c r="G995" s="39">
        <v>1</v>
      </c>
      <c r="H995" s="148"/>
      <c r="I995" s="233">
        <f t="shared" si="285"/>
        <v>40</v>
      </c>
      <c r="J995" s="234">
        <f t="shared" si="286"/>
        <v>49.2</v>
      </c>
      <c r="L995">
        <v>1</v>
      </c>
      <c r="M995">
        <f t="shared" si="281"/>
        <v>0</v>
      </c>
      <c r="N995">
        <f t="shared" si="276"/>
        <v>40</v>
      </c>
      <c r="O995">
        <f t="shared" si="282"/>
        <v>40</v>
      </c>
      <c r="Q995" s="39"/>
      <c r="R995" s="39"/>
    </row>
    <row r="996" spans="1:18">
      <c r="A996" s="39" t="s">
        <v>1505</v>
      </c>
      <c r="B996" s="148" t="s">
        <v>1515</v>
      </c>
      <c r="C996" s="39">
        <v>2006</v>
      </c>
      <c r="D996" s="21" t="s">
        <v>1513</v>
      </c>
      <c r="E996" s="21"/>
      <c r="F996" s="39"/>
      <c r="G996" s="39">
        <v>1</v>
      </c>
      <c r="H996" s="148"/>
      <c r="I996" s="233">
        <f t="shared" si="285"/>
        <v>40</v>
      </c>
      <c r="J996" s="234">
        <f t="shared" si="286"/>
        <v>49.2</v>
      </c>
      <c r="L996">
        <v>1</v>
      </c>
      <c r="M996">
        <f t="shared" si="281"/>
        <v>0</v>
      </c>
      <c r="N996">
        <f t="shared" si="276"/>
        <v>40</v>
      </c>
      <c r="O996">
        <f t="shared" si="282"/>
        <v>40</v>
      </c>
      <c r="Q996" s="39"/>
      <c r="R996" s="39"/>
    </row>
    <row r="997" spans="1:18">
      <c r="A997" s="39" t="s">
        <v>1505</v>
      </c>
      <c r="B997" s="148" t="s">
        <v>1516</v>
      </c>
      <c r="C997" s="39">
        <v>2010</v>
      </c>
      <c r="D997" s="21" t="s">
        <v>1517</v>
      </c>
      <c r="E997" s="21"/>
      <c r="F997" s="39"/>
      <c r="G997" s="39">
        <v>1</v>
      </c>
      <c r="H997" s="148"/>
      <c r="I997" s="233">
        <f t="shared" si="285"/>
        <v>40</v>
      </c>
      <c r="J997" s="234">
        <f t="shared" si="286"/>
        <v>49.2</v>
      </c>
      <c r="L997">
        <v>1</v>
      </c>
      <c r="M997">
        <f t="shared" si="281"/>
        <v>0</v>
      </c>
      <c r="N997">
        <f t="shared" si="276"/>
        <v>40</v>
      </c>
      <c r="O997">
        <f t="shared" si="282"/>
        <v>40</v>
      </c>
      <c r="Q997" s="39"/>
      <c r="R997" s="39"/>
    </row>
    <row r="998" spans="1:18">
      <c r="A998" s="19" t="s">
        <v>1505</v>
      </c>
      <c r="B998" s="546" t="s">
        <v>1518</v>
      </c>
      <c r="C998" s="19"/>
      <c r="D998" s="12">
        <v>9</v>
      </c>
      <c r="E998" s="12"/>
      <c r="F998" s="19"/>
      <c r="G998" s="19">
        <v>2</v>
      </c>
      <c r="H998" s="13"/>
      <c r="I998" s="233">
        <f t="shared" si="285"/>
        <v>80</v>
      </c>
      <c r="J998" s="234">
        <f t="shared" si="286"/>
        <v>98.4</v>
      </c>
      <c r="L998">
        <v>1</v>
      </c>
      <c r="M998">
        <f t="shared" si="281"/>
        <v>0</v>
      </c>
      <c r="N998">
        <f t="shared" si="276"/>
        <v>80</v>
      </c>
      <c r="O998">
        <f t="shared" si="282"/>
        <v>80</v>
      </c>
      <c r="Q998" s="19"/>
      <c r="R998" s="19"/>
    </row>
    <row r="999" spans="1:18">
      <c r="A999" s="19" t="s">
        <v>1505</v>
      </c>
      <c r="B999" s="546" t="s">
        <v>1518</v>
      </c>
      <c r="C999" s="19"/>
      <c r="D999" s="12">
        <v>12</v>
      </c>
      <c r="E999" s="12"/>
      <c r="F999" s="19"/>
      <c r="G999" s="19">
        <v>1</v>
      </c>
      <c r="H999" s="13"/>
      <c r="I999" s="233">
        <f t="shared" si="285"/>
        <v>40</v>
      </c>
      <c r="J999" s="234">
        <f t="shared" si="286"/>
        <v>49.2</v>
      </c>
      <c r="L999">
        <v>1</v>
      </c>
      <c r="M999">
        <f t="shared" si="281"/>
        <v>0</v>
      </c>
      <c r="N999">
        <f t="shared" si="276"/>
        <v>40</v>
      </c>
      <c r="O999">
        <f t="shared" si="282"/>
        <v>40</v>
      </c>
      <c r="Q999" s="19"/>
      <c r="R999" s="19"/>
    </row>
    <row r="1000" spans="1:18">
      <c r="A1000" s="19" t="s">
        <v>1505</v>
      </c>
      <c r="B1000" s="546" t="s">
        <v>1518</v>
      </c>
      <c r="C1000" s="19"/>
      <c r="D1000" s="12">
        <v>13</v>
      </c>
      <c r="E1000" s="12"/>
      <c r="F1000" s="19"/>
      <c r="G1000" s="19">
        <v>1</v>
      </c>
      <c r="H1000" s="13"/>
      <c r="I1000" s="233">
        <f t="shared" si="285"/>
        <v>40</v>
      </c>
      <c r="J1000" s="234">
        <f t="shared" si="286"/>
        <v>49.2</v>
      </c>
      <c r="L1000">
        <v>1</v>
      </c>
      <c r="M1000">
        <f t="shared" si="281"/>
        <v>0</v>
      </c>
      <c r="N1000">
        <f t="shared" si="276"/>
        <v>40</v>
      </c>
      <c r="O1000">
        <f t="shared" si="282"/>
        <v>40</v>
      </c>
      <c r="Q1000" s="19"/>
      <c r="R1000" s="19"/>
    </row>
    <row r="1001" spans="1:18">
      <c r="A1001" s="19" t="s">
        <v>1505</v>
      </c>
      <c r="B1001" s="546" t="s">
        <v>1518</v>
      </c>
      <c r="C1001" s="19"/>
      <c r="D1001" s="12">
        <v>14</v>
      </c>
      <c r="E1001" s="12"/>
      <c r="F1001" s="19"/>
      <c r="G1001" s="19">
        <v>1</v>
      </c>
      <c r="H1001" s="13"/>
      <c r="I1001" s="233">
        <f t="shared" si="285"/>
        <v>40</v>
      </c>
      <c r="J1001" s="234">
        <f t="shared" si="286"/>
        <v>49.2</v>
      </c>
      <c r="L1001">
        <v>1</v>
      </c>
      <c r="M1001">
        <f t="shared" si="281"/>
        <v>0</v>
      </c>
      <c r="N1001">
        <f t="shared" si="276"/>
        <v>40</v>
      </c>
      <c r="O1001">
        <f t="shared" si="282"/>
        <v>40</v>
      </c>
      <c r="Q1001" s="19"/>
      <c r="R1001" s="19"/>
    </row>
    <row r="1002" spans="1:18">
      <c r="A1002" s="19" t="s">
        <v>1505</v>
      </c>
      <c r="B1002" s="546" t="s">
        <v>1518</v>
      </c>
      <c r="C1002" s="19"/>
      <c r="D1002" s="12">
        <v>15</v>
      </c>
      <c r="E1002" s="12"/>
      <c r="F1002" s="19"/>
      <c r="G1002" s="19">
        <v>1</v>
      </c>
      <c r="H1002" s="13"/>
      <c r="I1002" s="233">
        <f t="shared" si="285"/>
        <v>40</v>
      </c>
      <c r="J1002" s="234">
        <f t="shared" si="286"/>
        <v>49.2</v>
      </c>
      <c r="L1002">
        <v>1</v>
      </c>
      <c r="M1002">
        <f t="shared" si="281"/>
        <v>0</v>
      </c>
      <c r="N1002">
        <f t="shared" si="276"/>
        <v>40</v>
      </c>
      <c r="O1002">
        <f t="shared" si="282"/>
        <v>40</v>
      </c>
      <c r="Q1002" s="19"/>
      <c r="R1002" s="19"/>
    </row>
    <row r="1003" spans="1:18">
      <c r="A1003" s="19" t="s">
        <v>1505</v>
      </c>
      <c r="B1003" s="546" t="s">
        <v>1518</v>
      </c>
      <c r="C1003" s="19"/>
      <c r="D1003" s="12">
        <v>16</v>
      </c>
      <c r="E1003" s="12"/>
      <c r="F1003" s="19"/>
      <c r="G1003" s="19">
        <v>1</v>
      </c>
      <c r="H1003" s="13"/>
      <c r="I1003" s="233">
        <f t="shared" si="285"/>
        <v>40</v>
      </c>
      <c r="J1003" s="234">
        <f t="shared" si="286"/>
        <v>49.2</v>
      </c>
      <c r="L1003">
        <v>1</v>
      </c>
      <c r="M1003">
        <f t="shared" si="281"/>
        <v>0</v>
      </c>
      <c r="N1003">
        <f t="shared" si="276"/>
        <v>40</v>
      </c>
      <c r="O1003">
        <f t="shared" si="282"/>
        <v>40</v>
      </c>
      <c r="Q1003" s="19"/>
      <c r="R1003" s="19"/>
    </row>
    <row r="1004" spans="1:18">
      <c r="A1004" s="19" t="s">
        <v>1505</v>
      </c>
      <c r="B1004" s="546" t="s">
        <v>1518</v>
      </c>
      <c r="C1004" s="19"/>
      <c r="D1004" s="12">
        <v>118</v>
      </c>
      <c r="E1004" s="12"/>
      <c r="F1004" s="19"/>
      <c r="G1004" s="19">
        <v>1</v>
      </c>
      <c r="H1004" s="13"/>
      <c r="I1004" s="233">
        <f t="shared" si="285"/>
        <v>40</v>
      </c>
      <c r="J1004" s="234">
        <f t="shared" si="286"/>
        <v>49.2</v>
      </c>
      <c r="L1004">
        <v>1</v>
      </c>
      <c r="M1004">
        <f t="shared" si="281"/>
        <v>0</v>
      </c>
      <c r="N1004">
        <f t="shared" si="276"/>
        <v>40</v>
      </c>
      <c r="O1004">
        <f t="shared" si="282"/>
        <v>40</v>
      </c>
      <c r="Q1004" s="19"/>
      <c r="R1004" s="19"/>
    </row>
    <row r="1005" spans="1:18">
      <c r="A1005" s="19" t="s">
        <v>1505</v>
      </c>
      <c r="B1005" s="546" t="s">
        <v>1518</v>
      </c>
      <c r="C1005" s="19"/>
      <c r="D1005" s="12">
        <v>119</v>
      </c>
      <c r="E1005" s="12"/>
      <c r="F1005" s="19"/>
      <c r="G1005" s="19">
        <v>1</v>
      </c>
      <c r="H1005" s="13"/>
      <c r="I1005" s="233">
        <f t="shared" si="285"/>
        <v>40</v>
      </c>
      <c r="J1005" s="234">
        <f t="shared" si="286"/>
        <v>49.2</v>
      </c>
      <c r="L1005">
        <v>1</v>
      </c>
      <c r="M1005">
        <f t="shared" si="281"/>
        <v>0</v>
      </c>
      <c r="N1005">
        <f t="shared" si="276"/>
        <v>40</v>
      </c>
      <c r="O1005">
        <f t="shared" si="282"/>
        <v>40</v>
      </c>
      <c r="Q1005" s="19"/>
      <c r="R1005" s="19"/>
    </row>
    <row r="1006" spans="1:18">
      <c r="A1006" s="19" t="s">
        <v>1505</v>
      </c>
      <c r="B1006" s="546" t="s">
        <v>1518</v>
      </c>
      <c r="C1006" s="19"/>
      <c r="D1006" s="12">
        <v>120</v>
      </c>
      <c r="E1006" s="12"/>
      <c r="F1006" s="19"/>
      <c r="G1006" s="19">
        <v>1</v>
      </c>
      <c r="H1006" s="13"/>
      <c r="I1006" s="233">
        <f t="shared" si="285"/>
        <v>40</v>
      </c>
      <c r="J1006" s="234">
        <f t="shared" si="286"/>
        <v>49.2</v>
      </c>
      <c r="L1006">
        <v>1</v>
      </c>
      <c r="M1006">
        <f t="shared" si="281"/>
        <v>0</v>
      </c>
      <c r="N1006">
        <f t="shared" si="276"/>
        <v>40</v>
      </c>
      <c r="O1006">
        <f t="shared" si="282"/>
        <v>40</v>
      </c>
      <c r="Q1006" s="19"/>
      <c r="R1006" s="19"/>
    </row>
    <row r="1007" spans="1:18">
      <c r="A1007" s="19" t="s">
        <v>1505</v>
      </c>
      <c r="B1007" s="546" t="s">
        <v>1518</v>
      </c>
      <c r="C1007" s="19"/>
      <c r="D1007" s="12">
        <v>121</v>
      </c>
      <c r="E1007" s="12"/>
      <c r="F1007" s="19"/>
      <c r="G1007" s="19">
        <v>1</v>
      </c>
      <c r="H1007" s="13"/>
      <c r="I1007" s="233">
        <f t="shared" si="285"/>
        <v>40</v>
      </c>
      <c r="J1007" s="234">
        <f t="shared" si="286"/>
        <v>49.2</v>
      </c>
      <c r="L1007">
        <v>1</v>
      </c>
      <c r="M1007">
        <f t="shared" si="281"/>
        <v>0</v>
      </c>
      <c r="N1007">
        <f t="shared" si="276"/>
        <v>40</v>
      </c>
      <c r="O1007">
        <f t="shared" si="282"/>
        <v>40</v>
      </c>
      <c r="Q1007" s="19"/>
      <c r="R1007" s="19"/>
    </row>
    <row r="1008" spans="1:18">
      <c r="A1008" s="19" t="s">
        <v>1505</v>
      </c>
      <c r="B1008" s="546" t="s">
        <v>1518</v>
      </c>
      <c r="C1008" s="19"/>
      <c r="D1008" s="12">
        <v>122</v>
      </c>
      <c r="E1008" s="12"/>
      <c r="F1008" s="19"/>
      <c r="G1008" s="19">
        <v>1</v>
      </c>
      <c r="H1008" s="13"/>
      <c r="I1008" s="233">
        <f t="shared" si="285"/>
        <v>40</v>
      </c>
      <c r="J1008" s="234">
        <f t="shared" si="286"/>
        <v>49.2</v>
      </c>
      <c r="L1008">
        <v>1</v>
      </c>
      <c r="M1008">
        <f t="shared" si="281"/>
        <v>0</v>
      </c>
      <c r="N1008">
        <f t="shared" si="276"/>
        <v>40</v>
      </c>
      <c r="O1008">
        <f t="shared" si="282"/>
        <v>40</v>
      </c>
      <c r="Q1008" s="19"/>
      <c r="R1008" s="19"/>
    </row>
    <row r="1009" spans="1:18">
      <c r="A1009" s="19" t="s">
        <v>1505</v>
      </c>
      <c r="B1009" s="546" t="s">
        <v>1518</v>
      </c>
      <c r="C1009" s="19"/>
      <c r="D1009" s="12">
        <v>123</v>
      </c>
      <c r="E1009" s="12"/>
      <c r="F1009" s="19"/>
      <c r="G1009" s="19">
        <v>1</v>
      </c>
      <c r="H1009" s="13"/>
      <c r="I1009" s="233">
        <f t="shared" si="285"/>
        <v>40</v>
      </c>
      <c r="J1009" s="234">
        <f t="shared" si="286"/>
        <v>49.2</v>
      </c>
      <c r="L1009">
        <v>1</v>
      </c>
      <c r="M1009">
        <f t="shared" si="281"/>
        <v>0</v>
      </c>
      <c r="N1009">
        <f t="shared" si="276"/>
        <v>40</v>
      </c>
      <c r="O1009">
        <f t="shared" si="282"/>
        <v>40</v>
      </c>
      <c r="Q1009" s="19"/>
      <c r="R1009" s="19"/>
    </row>
    <row r="1010" spans="1:18">
      <c r="A1010" s="39" t="s">
        <v>1505</v>
      </c>
      <c r="B1010" s="15" t="s">
        <v>1519</v>
      </c>
      <c r="C1010" s="19"/>
      <c r="D1010" s="12">
        <v>6</v>
      </c>
      <c r="E1010" s="12"/>
      <c r="F1010" s="19"/>
      <c r="G1010" s="19">
        <v>2</v>
      </c>
      <c r="H1010" s="13"/>
      <c r="I1010" s="233">
        <f t="shared" si="285"/>
        <v>80</v>
      </c>
      <c r="J1010" s="234">
        <f t="shared" si="286"/>
        <v>98.4</v>
      </c>
      <c r="L1010">
        <v>1</v>
      </c>
      <c r="M1010">
        <f t="shared" si="281"/>
        <v>0</v>
      </c>
      <c r="N1010">
        <f t="shared" si="276"/>
        <v>80</v>
      </c>
      <c r="O1010">
        <f t="shared" si="282"/>
        <v>80</v>
      </c>
      <c r="Q1010" s="19"/>
      <c r="R1010" s="19"/>
    </row>
    <row r="1011" spans="1:18">
      <c r="A1011" s="39" t="s">
        <v>1505</v>
      </c>
      <c r="B1011" s="15" t="s">
        <v>1519</v>
      </c>
      <c r="C1011" s="19"/>
      <c r="D1011" s="12">
        <v>10</v>
      </c>
      <c r="E1011" s="12"/>
      <c r="F1011" s="19"/>
      <c r="G1011" s="19">
        <v>1</v>
      </c>
      <c r="H1011" s="13"/>
      <c r="I1011" s="233">
        <f t="shared" si="285"/>
        <v>40</v>
      </c>
      <c r="J1011" s="234">
        <f t="shared" si="286"/>
        <v>49.2</v>
      </c>
      <c r="L1011">
        <v>1</v>
      </c>
      <c r="M1011">
        <f t="shared" si="281"/>
        <v>0</v>
      </c>
      <c r="N1011">
        <f t="shared" si="276"/>
        <v>40</v>
      </c>
      <c r="O1011">
        <f t="shared" si="282"/>
        <v>40</v>
      </c>
      <c r="Q1011" s="19"/>
      <c r="R1011" s="19"/>
    </row>
    <row r="1012" spans="1:18">
      <c r="A1012" s="39" t="s">
        <v>1505</v>
      </c>
      <c r="B1012" s="15" t="s">
        <v>1519</v>
      </c>
      <c r="C1012" s="19"/>
      <c r="D1012" s="12">
        <v>11</v>
      </c>
      <c r="E1012" s="12"/>
      <c r="F1012" s="19"/>
      <c r="G1012" s="19">
        <v>1</v>
      </c>
      <c r="H1012" s="13"/>
      <c r="I1012" s="233">
        <f t="shared" si="285"/>
        <v>40</v>
      </c>
      <c r="J1012" s="234">
        <f t="shared" si="286"/>
        <v>49.2</v>
      </c>
      <c r="L1012">
        <v>1</v>
      </c>
      <c r="M1012">
        <f t="shared" si="281"/>
        <v>0</v>
      </c>
      <c r="N1012">
        <f t="shared" si="276"/>
        <v>40</v>
      </c>
      <c r="O1012">
        <f t="shared" si="282"/>
        <v>40</v>
      </c>
      <c r="Q1012" s="19"/>
      <c r="R1012" s="19"/>
    </row>
    <row r="1013" spans="1:18">
      <c r="A1013" s="39" t="s">
        <v>1505</v>
      </c>
      <c r="B1013" s="15" t="s">
        <v>1519</v>
      </c>
      <c r="C1013" s="19"/>
      <c r="D1013" s="12">
        <v>104</v>
      </c>
      <c r="E1013" s="12"/>
      <c r="F1013" s="19"/>
      <c r="G1013" s="19">
        <v>1</v>
      </c>
      <c r="H1013" s="13"/>
      <c r="I1013" s="233">
        <f t="shared" si="285"/>
        <v>40</v>
      </c>
      <c r="J1013" s="234">
        <f t="shared" si="286"/>
        <v>49.2</v>
      </c>
      <c r="L1013">
        <v>1</v>
      </c>
      <c r="M1013">
        <f t="shared" si="281"/>
        <v>0</v>
      </c>
      <c r="N1013">
        <f t="shared" si="276"/>
        <v>40</v>
      </c>
      <c r="O1013">
        <f t="shared" si="282"/>
        <v>40</v>
      </c>
      <c r="Q1013" s="19"/>
      <c r="R1013" s="19"/>
    </row>
    <row r="1014" spans="1:18">
      <c r="A1014" s="39" t="s">
        <v>1505</v>
      </c>
      <c r="B1014" s="15" t="s">
        <v>1519</v>
      </c>
      <c r="C1014" s="19"/>
      <c r="D1014" s="12">
        <v>105</v>
      </c>
      <c r="E1014" s="12"/>
      <c r="F1014" s="19"/>
      <c r="G1014" s="19">
        <v>1</v>
      </c>
      <c r="H1014" s="13"/>
      <c r="I1014" s="233">
        <f t="shared" si="285"/>
        <v>40</v>
      </c>
      <c r="J1014" s="234">
        <f t="shared" si="286"/>
        <v>49.2</v>
      </c>
      <c r="L1014">
        <v>1</v>
      </c>
      <c r="M1014">
        <f t="shared" si="281"/>
        <v>0</v>
      </c>
      <c r="N1014">
        <f t="shared" ref="N1014:N1077" si="287">L1014*G1014*40</f>
        <v>40</v>
      </c>
      <c r="O1014">
        <f t="shared" si="282"/>
        <v>40</v>
      </c>
      <c r="Q1014" s="19"/>
      <c r="R1014" s="19"/>
    </row>
    <row r="1015" spans="1:18">
      <c r="A1015" s="39" t="s">
        <v>1505</v>
      </c>
      <c r="B1015" s="15" t="s">
        <v>1519</v>
      </c>
      <c r="C1015" s="19"/>
      <c r="D1015" s="12">
        <v>106</v>
      </c>
      <c r="E1015" s="12"/>
      <c r="F1015" s="19"/>
      <c r="G1015" s="19">
        <v>1</v>
      </c>
      <c r="H1015" s="13"/>
      <c r="I1015" s="233">
        <f t="shared" si="285"/>
        <v>40</v>
      </c>
      <c r="J1015" s="234">
        <f t="shared" si="286"/>
        <v>49.2</v>
      </c>
      <c r="L1015">
        <v>1</v>
      </c>
      <c r="M1015">
        <f t="shared" si="281"/>
        <v>0</v>
      </c>
      <c r="N1015">
        <f t="shared" si="287"/>
        <v>40</v>
      </c>
      <c r="O1015">
        <f t="shared" si="282"/>
        <v>40</v>
      </c>
      <c r="Q1015" s="19"/>
      <c r="R1015" s="19"/>
    </row>
    <row r="1016" spans="1:18">
      <c r="A1016" s="39" t="s">
        <v>1505</v>
      </c>
      <c r="B1016" s="15" t="s">
        <v>1519</v>
      </c>
      <c r="C1016" s="19"/>
      <c r="D1016" s="12">
        <v>107</v>
      </c>
      <c r="E1016" s="12"/>
      <c r="F1016" s="19"/>
      <c r="G1016" s="19">
        <v>1</v>
      </c>
      <c r="H1016" s="13"/>
      <c r="I1016" s="233">
        <f t="shared" si="285"/>
        <v>40</v>
      </c>
      <c r="J1016" s="234">
        <f t="shared" si="286"/>
        <v>49.2</v>
      </c>
      <c r="L1016">
        <v>1</v>
      </c>
      <c r="M1016">
        <f t="shared" si="281"/>
        <v>0</v>
      </c>
      <c r="N1016">
        <f t="shared" si="287"/>
        <v>40</v>
      </c>
      <c r="O1016">
        <f t="shared" si="282"/>
        <v>40</v>
      </c>
      <c r="Q1016" s="19"/>
      <c r="R1016" s="19"/>
    </row>
    <row r="1017" spans="1:18">
      <c r="A1017" s="39" t="s">
        <v>1505</v>
      </c>
      <c r="B1017" s="15" t="s">
        <v>1519</v>
      </c>
      <c r="C1017" s="19"/>
      <c r="D1017" s="12">
        <v>108</v>
      </c>
      <c r="E1017" s="12"/>
      <c r="F1017" s="19"/>
      <c r="G1017" s="19">
        <v>1</v>
      </c>
      <c r="H1017" s="13"/>
      <c r="I1017" s="233">
        <f t="shared" si="285"/>
        <v>40</v>
      </c>
      <c r="J1017" s="234">
        <f t="shared" si="286"/>
        <v>49.2</v>
      </c>
      <c r="L1017">
        <v>1</v>
      </c>
      <c r="M1017">
        <f t="shared" si="281"/>
        <v>0</v>
      </c>
      <c r="N1017">
        <f t="shared" si="287"/>
        <v>40</v>
      </c>
      <c r="O1017">
        <f t="shared" si="282"/>
        <v>40</v>
      </c>
      <c r="Q1017" s="19"/>
      <c r="R1017" s="19"/>
    </row>
    <row r="1018" spans="1:18">
      <c r="A1018" s="39" t="s">
        <v>1505</v>
      </c>
      <c r="B1018" s="15" t="s">
        <v>1519</v>
      </c>
      <c r="C1018" s="19"/>
      <c r="D1018" s="12">
        <v>109</v>
      </c>
      <c r="E1018" s="12"/>
      <c r="F1018" s="19"/>
      <c r="G1018" s="19">
        <v>1</v>
      </c>
      <c r="H1018" s="13"/>
      <c r="I1018" s="233">
        <f t="shared" si="285"/>
        <v>40</v>
      </c>
      <c r="J1018" s="234">
        <f t="shared" si="286"/>
        <v>49.2</v>
      </c>
      <c r="L1018">
        <v>1</v>
      </c>
      <c r="M1018">
        <f t="shared" si="281"/>
        <v>0</v>
      </c>
      <c r="N1018">
        <f t="shared" si="287"/>
        <v>40</v>
      </c>
      <c r="O1018">
        <f t="shared" si="282"/>
        <v>40</v>
      </c>
      <c r="Q1018" s="19"/>
      <c r="R1018" s="19"/>
    </row>
    <row r="1019" spans="1:18">
      <c r="A1019" s="39" t="s">
        <v>1505</v>
      </c>
      <c r="B1019" s="15" t="s">
        <v>1519</v>
      </c>
      <c r="C1019" s="19"/>
      <c r="D1019" s="12">
        <v>110</v>
      </c>
      <c r="E1019" s="12"/>
      <c r="F1019" s="19"/>
      <c r="G1019" s="19">
        <v>1</v>
      </c>
      <c r="H1019" s="13"/>
      <c r="I1019" s="233">
        <f t="shared" si="285"/>
        <v>40</v>
      </c>
      <c r="J1019" s="234">
        <f t="shared" si="286"/>
        <v>49.2</v>
      </c>
      <c r="L1019">
        <v>1</v>
      </c>
      <c r="M1019">
        <f t="shared" si="281"/>
        <v>0</v>
      </c>
      <c r="N1019">
        <f t="shared" si="287"/>
        <v>40</v>
      </c>
      <c r="O1019">
        <f t="shared" si="282"/>
        <v>40</v>
      </c>
      <c r="Q1019" s="19"/>
      <c r="R1019" s="19"/>
    </row>
    <row r="1020" spans="1:18">
      <c r="A1020" s="39" t="s">
        <v>1505</v>
      </c>
      <c r="B1020" s="15" t="s">
        <v>1519</v>
      </c>
      <c r="C1020" s="19"/>
      <c r="D1020" s="12">
        <v>111</v>
      </c>
      <c r="E1020" s="12"/>
      <c r="F1020" s="19"/>
      <c r="G1020" s="19">
        <v>1</v>
      </c>
      <c r="H1020" s="13"/>
      <c r="I1020" s="233">
        <f t="shared" si="285"/>
        <v>40</v>
      </c>
      <c r="J1020" s="234">
        <f t="shared" si="286"/>
        <v>49.2</v>
      </c>
      <c r="L1020">
        <v>1</v>
      </c>
      <c r="M1020">
        <f t="shared" si="281"/>
        <v>0</v>
      </c>
      <c r="N1020">
        <f t="shared" si="287"/>
        <v>40</v>
      </c>
      <c r="O1020">
        <f t="shared" si="282"/>
        <v>40</v>
      </c>
      <c r="Q1020" s="19"/>
      <c r="R1020" s="19"/>
    </row>
    <row r="1021" spans="1:18">
      <c r="A1021" s="39" t="s">
        <v>1505</v>
      </c>
      <c r="B1021" s="15" t="s">
        <v>1519</v>
      </c>
      <c r="C1021" s="19"/>
      <c r="D1021" s="12">
        <v>112</v>
      </c>
      <c r="E1021" s="12"/>
      <c r="F1021" s="19"/>
      <c r="G1021" s="19">
        <v>1</v>
      </c>
      <c r="H1021" s="13"/>
      <c r="I1021" s="233">
        <f t="shared" si="285"/>
        <v>40</v>
      </c>
      <c r="J1021" s="234">
        <f t="shared" si="286"/>
        <v>49.2</v>
      </c>
      <c r="L1021">
        <v>1</v>
      </c>
      <c r="M1021">
        <f t="shared" si="281"/>
        <v>0</v>
      </c>
      <c r="N1021">
        <f t="shared" si="287"/>
        <v>40</v>
      </c>
      <c r="O1021">
        <f t="shared" si="282"/>
        <v>40</v>
      </c>
      <c r="Q1021" s="19"/>
      <c r="R1021" s="19"/>
    </row>
    <row r="1022" spans="1:18">
      <c r="A1022" s="39" t="s">
        <v>1505</v>
      </c>
      <c r="B1022" s="15" t="s">
        <v>1519</v>
      </c>
      <c r="C1022" s="19"/>
      <c r="D1022" s="12">
        <v>113</v>
      </c>
      <c r="E1022" s="12"/>
      <c r="F1022" s="19"/>
      <c r="G1022" s="19">
        <v>1</v>
      </c>
      <c r="H1022" s="13"/>
      <c r="I1022" s="233">
        <f t="shared" si="285"/>
        <v>40</v>
      </c>
      <c r="J1022" s="234">
        <f t="shared" si="286"/>
        <v>49.2</v>
      </c>
      <c r="L1022">
        <v>1</v>
      </c>
      <c r="M1022">
        <f t="shared" si="281"/>
        <v>0</v>
      </c>
      <c r="N1022">
        <f t="shared" si="287"/>
        <v>40</v>
      </c>
      <c r="O1022">
        <f t="shared" si="282"/>
        <v>40</v>
      </c>
      <c r="Q1022" s="19"/>
      <c r="R1022" s="19"/>
    </row>
    <row r="1023" spans="1:18">
      <c r="A1023" s="39" t="s">
        <v>1505</v>
      </c>
      <c r="B1023" s="15" t="s">
        <v>1519</v>
      </c>
      <c r="C1023" s="19"/>
      <c r="D1023" s="12">
        <v>114</v>
      </c>
      <c r="E1023" s="12"/>
      <c r="F1023" s="19"/>
      <c r="G1023" s="19">
        <v>1</v>
      </c>
      <c r="H1023" s="13"/>
      <c r="I1023" s="233">
        <f t="shared" si="285"/>
        <v>40</v>
      </c>
      <c r="J1023" s="234">
        <f t="shared" si="286"/>
        <v>49.2</v>
      </c>
      <c r="L1023">
        <v>1</v>
      </c>
      <c r="M1023">
        <f t="shared" si="281"/>
        <v>0</v>
      </c>
      <c r="N1023">
        <f t="shared" si="287"/>
        <v>40</v>
      </c>
      <c r="O1023">
        <f t="shared" si="282"/>
        <v>40</v>
      </c>
      <c r="Q1023" s="19"/>
      <c r="R1023" s="19"/>
    </row>
    <row r="1024" spans="1:18" s="6" customFormat="1" ht="15.5">
      <c r="A1024" s="39" t="s">
        <v>1505</v>
      </c>
      <c r="B1024" s="547" t="s">
        <v>1234</v>
      </c>
      <c r="C1024" s="39"/>
      <c r="D1024" s="12" t="s">
        <v>1517</v>
      </c>
      <c r="E1024" s="12"/>
      <c r="F1024" s="39"/>
      <c r="G1024" s="19">
        <v>1</v>
      </c>
      <c r="H1024" s="148"/>
      <c r="I1024" s="233">
        <f t="shared" si="285"/>
        <v>40</v>
      </c>
      <c r="J1024" s="234">
        <f t="shared" si="286"/>
        <v>49.2</v>
      </c>
      <c r="K1024"/>
      <c r="L1024">
        <v>1</v>
      </c>
      <c r="M1024">
        <f t="shared" si="281"/>
        <v>0</v>
      </c>
      <c r="N1024">
        <f t="shared" si="287"/>
        <v>40</v>
      </c>
      <c r="O1024">
        <f t="shared" si="282"/>
        <v>40</v>
      </c>
      <c r="Q1024" s="19"/>
      <c r="R1024" s="19"/>
    </row>
    <row r="1025" spans="1:18" ht="16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</row>
    <row r="1026" spans="1:18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288">O1026</f>
        <v>1000</v>
      </c>
      <c r="J1026" s="265">
        <f t="shared" ref="J1026" si="289">I1026*1.23</f>
        <v>1230</v>
      </c>
      <c r="K1026" s="163">
        <v>24</v>
      </c>
      <c r="L1026" s="163">
        <v>4</v>
      </c>
      <c r="M1026" s="163">
        <f t="shared" si="281"/>
        <v>840</v>
      </c>
      <c r="N1026" s="163">
        <f t="shared" si="287"/>
        <v>160</v>
      </c>
      <c r="O1026" s="163">
        <f t="shared" si="282"/>
        <v>1000</v>
      </c>
      <c r="P1026" s="163"/>
      <c r="Q1026" s="68"/>
      <c r="R1026" s="68"/>
    </row>
    <row r="1027" spans="1:18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281"/>
        <v>0</v>
      </c>
      <c r="N1027" s="163">
        <f t="shared" si="287"/>
        <v>0</v>
      </c>
      <c r="O1027" s="163">
        <f t="shared" si="282"/>
        <v>0</v>
      </c>
      <c r="P1027" s="163"/>
      <c r="Q1027" s="10"/>
      <c r="R1027" s="10"/>
    </row>
    <row r="1028" spans="1:18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281"/>
        <v>0</v>
      </c>
      <c r="N1028" s="163">
        <f t="shared" si="287"/>
        <v>0</v>
      </c>
      <c r="O1028" s="163">
        <f t="shared" si="282"/>
        <v>0</v>
      </c>
      <c r="P1028" s="163"/>
      <c r="Q1028" s="10"/>
      <c r="R1028" s="10"/>
    </row>
    <row r="1029" spans="1:18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290">O1029</f>
        <v>1280</v>
      </c>
      <c r="J1029" s="265">
        <f t="shared" ref="J1029" si="291">I1029*1.23</f>
        <v>1574.4</v>
      </c>
      <c r="K1029" s="163">
        <v>32</v>
      </c>
      <c r="L1029" s="163">
        <v>4</v>
      </c>
      <c r="M1029" s="163">
        <f t="shared" si="281"/>
        <v>1120</v>
      </c>
      <c r="N1029" s="163">
        <f t="shared" si="287"/>
        <v>160</v>
      </c>
      <c r="O1029" s="163">
        <f t="shared" si="282"/>
        <v>1280</v>
      </c>
      <c r="P1029" s="163"/>
      <c r="Q1029" s="206"/>
      <c r="R1029" s="206"/>
    </row>
    <row r="1030" spans="1:18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292">K1030*35</f>
        <v>0</v>
      </c>
      <c r="N1030">
        <f t="shared" si="287"/>
        <v>0</v>
      </c>
      <c r="O1030">
        <f t="shared" si="282"/>
        <v>0</v>
      </c>
      <c r="Q1030" s="19"/>
      <c r="R1030" s="19"/>
    </row>
    <row r="1031" spans="1:18" ht="13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292"/>
        <v>0</v>
      </c>
      <c r="N1031">
        <f t="shared" si="287"/>
        <v>0</v>
      </c>
      <c r="O1031">
        <f t="shared" si="282"/>
        <v>0</v>
      </c>
      <c r="Q1031" s="19"/>
      <c r="R1031" s="19"/>
    </row>
    <row r="1032" spans="1:18">
      <c r="A1032" s="19" t="s">
        <v>1521</v>
      </c>
      <c r="B1032" s="13" t="s">
        <v>1528</v>
      </c>
      <c r="C1032" s="19">
        <v>2006</v>
      </c>
      <c r="D1032" s="12" t="s">
        <v>1529</v>
      </c>
      <c r="E1032" s="12"/>
      <c r="F1032" s="19"/>
      <c r="G1032" s="19">
        <v>2</v>
      </c>
      <c r="H1032" s="13"/>
      <c r="I1032" s="233">
        <f t="shared" ref="I1032:I1042" si="293">O1032</f>
        <v>80</v>
      </c>
      <c r="J1032" s="234">
        <f t="shared" ref="J1032:J1042" si="294">I1032*1.23</f>
        <v>98.4</v>
      </c>
      <c r="L1032">
        <v>1</v>
      </c>
      <c r="M1032">
        <f t="shared" si="292"/>
        <v>0</v>
      </c>
      <c r="N1032">
        <f t="shared" si="287"/>
        <v>80</v>
      </c>
      <c r="O1032">
        <f t="shared" si="282"/>
        <v>80</v>
      </c>
      <c r="Q1032" s="19"/>
      <c r="R1032" s="19"/>
    </row>
    <row r="1033" spans="1:18">
      <c r="A1033" s="39" t="s">
        <v>1521</v>
      </c>
      <c r="B1033" s="148" t="s">
        <v>1530</v>
      </c>
      <c r="C1033" s="39">
        <v>2006</v>
      </c>
      <c r="D1033" s="21" t="s">
        <v>1531</v>
      </c>
      <c r="E1033" s="21"/>
      <c r="F1033" s="39"/>
      <c r="G1033" s="39">
        <v>3</v>
      </c>
      <c r="H1033" s="148"/>
      <c r="I1033" s="233">
        <f t="shared" si="293"/>
        <v>120</v>
      </c>
      <c r="J1033" s="234">
        <f t="shared" si="294"/>
        <v>147.6</v>
      </c>
      <c r="L1033">
        <v>1</v>
      </c>
      <c r="M1033">
        <f t="shared" si="292"/>
        <v>0</v>
      </c>
      <c r="N1033">
        <f t="shared" si="287"/>
        <v>120</v>
      </c>
      <c r="O1033">
        <f t="shared" si="282"/>
        <v>120</v>
      </c>
      <c r="Q1033" s="39"/>
      <c r="R1033" s="39"/>
    </row>
    <row r="1034" spans="1:18">
      <c r="A1034" s="39" t="s">
        <v>1521</v>
      </c>
      <c r="B1034" s="148" t="s">
        <v>1532</v>
      </c>
      <c r="C1034" s="39"/>
      <c r="D1034" s="21" t="s">
        <v>1533</v>
      </c>
      <c r="E1034" s="21"/>
      <c r="F1034" s="39"/>
      <c r="G1034" s="39">
        <v>1</v>
      </c>
      <c r="H1034" s="148"/>
      <c r="I1034" s="233">
        <f t="shared" si="293"/>
        <v>40</v>
      </c>
      <c r="J1034" s="234">
        <f t="shared" si="294"/>
        <v>49.2</v>
      </c>
      <c r="L1034">
        <v>1</v>
      </c>
      <c r="M1034">
        <f t="shared" si="292"/>
        <v>0</v>
      </c>
      <c r="N1034">
        <f t="shared" si="287"/>
        <v>40</v>
      </c>
      <c r="O1034">
        <f t="shared" ref="O1034:O1097" si="295">M1034+N1034</f>
        <v>40</v>
      </c>
      <c r="Q1034" s="39"/>
      <c r="R1034" s="39"/>
    </row>
    <row r="1035" spans="1:18">
      <c r="A1035" s="39" t="s">
        <v>1521</v>
      </c>
      <c r="B1035" s="148" t="s">
        <v>1534</v>
      </c>
      <c r="C1035" s="39"/>
      <c r="D1035" s="21" t="s">
        <v>1535</v>
      </c>
      <c r="E1035" s="21"/>
      <c r="F1035" s="39"/>
      <c r="G1035" s="39">
        <v>1</v>
      </c>
      <c r="H1035" s="148"/>
      <c r="I1035" s="233">
        <f t="shared" si="293"/>
        <v>40</v>
      </c>
      <c r="J1035" s="234">
        <f t="shared" si="294"/>
        <v>49.2</v>
      </c>
      <c r="L1035">
        <v>1</v>
      </c>
      <c r="M1035">
        <f t="shared" si="292"/>
        <v>0</v>
      </c>
      <c r="N1035">
        <f t="shared" si="287"/>
        <v>40</v>
      </c>
      <c r="O1035">
        <f t="shared" si="295"/>
        <v>40</v>
      </c>
      <c r="Q1035" s="39"/>
      <c r="R1035" s="39"/>
    </row>
    <row r="1036" spans="1:18">
      <c r="A1036" s="39" t="s">
        <v>1521</v>
      </c>
      <c r="B1036" s="148" t="s">
        <v>1536</v>
      </c>
      <c r="C1036" s="39">
        <v>2006</v>
      </c>
      <c r="D1036" s="21">
        <v>309</v>
      </c>
      <c r="E1036" s="21"/>
      <c r="F1036" s="39"/>
      <c r="G1036" s="39">
        <v>1</v>
      </c>
      <c r="H1036" s="148"/>
      <c r="I1036" s="233">
        <f t="shared" si="293"/>
        <v>40</v>
      </c>
      <c r="J1036" s="234">
        <f t="shared" si="294"/>
        <v>49.2</v>
      </c>
      <c r="L1036">
        <v>1</v>
      </c>
      <c r="M1036">
        <f t="shared" si="292"/>
        <v>0</v>
      </c>
      <c r="N1036">
        <f t="shared" si="287"/>
        <v>40</v>
      </c>
      <c r="O1036">
        <f t="shared" si="295"/>
        <v>40</v>
      </c>
      <c r="Q1036" s="39"/>
      <c r="R1036" s="39"/>
    </row>
    <row r="1037" spans="1:18">
      <c r="A1037" s="39" t="s">
        <v>1521</v>
      </c>
      <c r="B1037" s="148" t="s">
        <v>1537</v>
      </c>
      <c r="C1037" s="39">
        <v>2006</v>
      </c>
      <c r="D1037" s="21" t="s">
        <v>1538</v>
      </c>
      <c r="E1037" s="21"/>
      <c r="F1037" s="39"/>
      <c r="G1037" s="39">
        <v>1</v>
      </c>
      <c r="H1037" s="148"/>
      <c r="I1037" s="233">
        <f t="shared" si="293"/>
        <v>40</v>
      </c>
      <c r="J1037" s="234">
        <f t="shared" si="294"/>
        <v>49.2</v>
      </c>
      <c r="L1037">
        <v>1</v>
      </c>
      <c r="M1037">
        <f t="shared" si="292"/>
        <v>0</v>
      </c>
      <c r="N1037">
        <f t="shared" si="287"/>
        <v>40</v>
      </c>
      <c r="O1037">
        <f t="shared" si="295"/>
        <v>40</v>
      </c>
      <c r="Q1037" s="39"/>
      <c r="R1037" s="39"/>
    </row>
    <row r="1038" spans="1:18">
      <c r="A1038" s="39" t="s">
        <v>1521</v>
      </c>
      <c r="B1038" s="148" t="s">
        <v>1539</v>
      </c>
      <c r="C1038" s="39">
        <v>2006</v>
      </c>
      <c r="D1038" s="21" t="s">
        <v>1540</v>
      </c>
      <c r="E1038" s="21"/>
      <c r="F1038" s="39"/>
      <c r="G1038" s="39">
        <v>1</v>
      </c>
      <c r="H1038" s="148"/>
      <c r="I1038" s="233">
        <f t="shared" si="293"/>
        <v>40</v>
      </c>
      <c r="J1038" s="234">
        <f t="shared" si="294"/>
        <v>49.2</v>
      </c>
      <c r="L1038">
        <v>1</v>
      </c>
      <c r="M1038">
        <f t="shared" si="292"/>
        <v>0</v>
      </c>
      <c r="N1038">
        <f t="shared" si="287"/>
        <v>40</v>
      </c>
      <c r="O1038">
        <f t="shared" si="295"/>
        <v>40</v>
      </c>
      <c r="Q1038" s="39"/>
      <c r="R1038" s="39"/>
    </row>
    <row r="1039" spans="1:18">
      <c r="A1039" s="39" t="s">
        <v>1521</v>
      </c>
      <c r="B1039" s="148" t="s">
        <v>1537</v>
      </c>
      <c r="C1039" s="39">
        <v>2006</v>
      </c>
      <c r="D1039" s="21">
        <v>404</v>
      </c>
      <c r="E1039" s="21"/>
      <c r="F1039" s="39"/>
      <c r="G1039" s="39">
        <v>1</v>
      </c>
      <c r="H1039" s="148"/>
      <c r="I1039" s="233">
        <f t="shared" si="293"/>
        <v>40</v>
      </c>
      <c r="J1039" s="234">
        <f t="shared" si="294"/>
        <v>49.2</v>
      </c>
      <c r="L1039">
        <v>1</v>
      </c>
      <c r="M1039">
        <f t="shared" si="292"/>
        <v>0</v>
      </c>
      <c r="N1039">
        <f t="shared" si="287"/>
        <v>40</v>
      </c>
      <c r="O1039">
        <f t="shared" si="295"/>
        <v>40</v>
      </c>
      <c r="Q1039" s="39"/>
      <c r="R1039" s="39"/>
    </row>
    <row r="1040" spans="1:18">
      <c r="A1040" s="39" t="s">
        <v>1521</v>
      </c>
      <c r="B1040" s="148" t="s">
        <v>1541</v>
      </c>
      <c r="C1040" s="39">
        <v>2006</v>
      </c>
      <c r="D1040" s="21">
        <v>405</v>
      </c>
      <c r="E1040" s="21"/>
      <c r="F1040" s="39"/>
      <c r="G1040" s="39">
        <v>1</v>
      </c>
      <c r="H1040" s="148"/>
      <c r="I1040" s="233">
        <f t="shared" si="293"/>
        <v>40</v>
      </c>
      <c r="J1040" s="234">
        <f t="shared" si="294"/>
        <v>49.2</v>
      </c>
      <c r="L1040">
        <v>1</v>
      </c>
      <c r="M1040">
        <f t="shared" si="292"/>
        <v>0</v>
      </c>
      <c r="N1040">
        <f t="shared" si="287"/>
        <v>40</v>
      </c>
      <c r="O1040">
        <f t="shared" si="295"/>
        <v>40</v>
      </c>
      <c r="Q1040" s="39"/>
      <c r="R1040" s="39"/>
    </row>
    <row r="1041" spans="1:18">
      <c r="A1041" s="39" t="s">
        <v>1521</v>
      </c>
      <c r="B1041" s="148" t="s">
        <v>1539</v>
      </c>
      <c r="C1041" s="39">
        <v>2006</v>
      </c>
      <c r="D1041" s="21">
        <v>406</v>
      </c>
      <c r="E1041" s="21"/>
      <c r="F1041" s="39"/>
      <c r="G1041" s="39">
        <v>1</v>
      </c>
      <c r="H1041" s="148"/>
      <c r="I1041" s="233">
        <f t="shared" si="293"/>
        <v>40</v>
      </c>
      <c r="J1041" s="234">
        <f t="shared" si="294"/>
        <v>49.2</v>
      </c>
      <c r="L1041">
        <v>1</v>
      </c>
      <c r="M1041">
        <f t="shared" si="292"/>
        <v>0</v>
      </c>
      <c r="N1041">
        <f t="shared" si="287"/>
        <v>40</v>
      </c>
      <c r="O1041">
        <f t="shared" si="295"/>
        <v>40</v>
      </c>
      <c r="Q1041" s="39"/>
      <c r="R1041" s="39"/>
    </row>
    <row r="1042" spans="1:18" s="6" customFormat="1" ht="16" thickBot="1">
      <c r="A1042" s="206" t="s">
        <v>1521</v>
      </c>
      <c r="B1042" s="15" t="s">
        <v>1542</v>
      </c>
      <c r="C1042" s="206">
        <v>2006</v>
      </c>
      <c r="D1042" s="16" t="s">
        <v>1543</v>
      </c>
      <c r="E1042" s="16"/>
      <c r="F1042" s="206"/>
      <c r="G1042" s="206">
        <v>2</v>
      </c>
      <c r="H1042" s="15"/>
      <c r="I1042" s="233">
        <f t="shared" si="293"/>
        <v>80</v>
      </c>
      <c r="J1042" s="234">
        <f t="shared" si="294"/>
        <v>98.4</v>
      </c>
      <c r="K1042"/>
      <c r="L1042">
        <v>1</v>
      </c>
      <c r="M1042">
        <f t="shared" si="292"/>
        <v>0</v>
      </c>
      <c r="N1042">
        <f t="shared" si="287"/>
        <v>80</v>
      </c>
      <c r="O1042">
        <f t="shared" si="295"/>
        <v>80</v>
      </c>
      <c r="Q1042" s="206"/>
      <c r="R1042" s="206"/>
    </row>
    <row r="1043" spans="1:18" ht="16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</row>
    <row r="1044" spans="1:18" ht="15.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296">O1044</f>
        <v>440</v>
      </c>
      <c r="J1044" s="234">
        <f t="shared" ref="J1044" si="297">I1044*1.23</f>
        <v>541.20000000000005</v>
      </c>
      <c r="K1044">
        <v>8</v>
      </c>
      <c r="L1044">
        <v>4</v>
      </c>
      <c r="M1044">
        <f t="shared" si="292"/>
        <v>280</v>
      </c>
      <c r="N1044">
        <f t="shared" si="287"/>
        <v>160</v>
      </c>
      <c r="O1044">
        <f t="shared" si="295"/>
        <v>440</v>
      </c>
      <c r="Q1044" s="19"/>
      <c r="R1044" s="19"/>
    </row>
    <row r="1045" spans="1:18" ht="15.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292"/>
        <v>0</v>
      </c>
      <c r="N1045">
        <f t="shared" si="287"/>
        <v>0</v>
      </c>
      <c r="O1045">
        <f t="shared" si="295"/>
        <v>0</v>
      </c>
      <c r="Q1045" s="123"/>
      <c r="R1045" s="123"/>
    </row>
    <row r="1046" spans="1:18">
      <c r="A1046" s="39" t="s">
        <v>1545</v>
      </c>
      <c r="B1046" s="148" t="s">
        <v>1548</v>
      </c>
      <c r="C1046" s="39"/>
      <c r="D1046" s="21">
        <v>117</v>
      </c>
      <c r="E1046" s="21"/>
      <c r="F1046" s="39"/>
      <c r="G1046" s="39">
        <v>3</v>
      </c>
      <c r="H1046" s="148"/>
      <c r="I1046" s="233">
        <f t="shared" ref="I1046:I1056" si="298">O1046</f>
        <v>120</v>
      </c>
      <c r="J1046" s="234">
        <f t="shared" ref="J1046:J1056" si="299">I1046*1.23</f>
        <v>147.6</v>
      </c>
      <c r="L1046">
        <v>1</v>
      </c>
      <c r="M1046">
        <f t="shared" si="292"/>
        <v>0</v>
      </c>
      <c r="N1046">
        <f t="shared" si="287"/>
        <v>120</v>
      </c>
      <c r="O1046">
        <f t="shared" si="295"/>
        <v>120</v>
      </c>
      <c r="Q1046" s="39"/>
      <c r="R1046" s="39"/>
    </row>
    <row r="1047" spans="1:18">
      <c r="A1047" s="39" t="s">
        <v>1545</v>
      </c>
      <c r="B1047" s="148" t="s">
        <v>1549</v>
      </c>
      <c r="C1047" s="39"/>
      <c r="D1047" s="21">
        <v>18</v>
      </c>
      <c r="E1047" s="21"/>
      <c r="F1047" s="39"/>
      <c r="G1047" s="39">
        <v>2</v>
      </c>
      <c r="H1047" s="148"/>
      <c r="I1047" s="233">
        <f t="shared" si="298"/>
        <v>80</v>
      </c>
      <c r="J1047" s="234">
        <f t="shared" si="299"/>
        <v>98.4</v>
      </c>
      <c r="L1047">
        <v>1</v>
      </c>
      <c r="M1047">
        <f t="shared" si="292"/>
        <v>0</v>
      </c>
      <c r="N1047">
        <f t="shared" si="287"/>
        <v>80</v>
      </c>
      <c r="O1047">
        <f t="shared" si="295"/>
        <v>80</v>
      </c>
      <c r="Q1047" s="39"/>
      <c r="R1047" s="39"/>
    </row>
    <row r="1048" spans="1:18">
      <c r="A1048" s="39" t="s">
        <v>1545</v>
      </c>
      <c r="B1048" s="148" t="s">
        <v>1550</v>
      </c>
      <c r="C1048" s="39"/>
      <c r="D1048" s="21" t="s">
        <v>1551</v>
      </c>
      <c r="E1048" s="21"/>
      <c r="F1048" s="39"/>
      <c r="G1048" s="39">
        <v>1</v>
      </c>
      <c r="H1048" s="148"/>
      <c r="I1048" s="233">
        <f t="shared" si="298"/>
        <v>40</v>
      </c>
      <c r="J1048" s="234">
        <f t="shared" si="299"/>
        <v>49.2</v>
      </c>
      <c r="L1048">
        <v>1</v>
      </c>
      <c r="M1048">
        <f t="shared" si="292"/>
        <v>0</v>
      </c>
      <c r="N1048">
        <f t="shared" si="287"/>
        <v>40</v>
      </c>
      <c r="O1048">
        <f t="shared" si="295"/>
        <v>40</v>
      </c>
      <c r="Q1048" s="39"/>
      <c r="R1048" s="39"/>
    </row>
    <row r="1049" spans="1:18">
      <c r="A1049" s="39" t="s">
        <v>1545</v>
      </c>
      <c r="B1049" s="148" t="s">
        <v>1552</v>
      </c>
      <c r="C1049" s="39"/>
      <c r="D1049" s="21">
        <v>625</v>
      </c>
      <c r="E1049" s="21"/>
      <c r="F1049" s="39"/>
      <c r="G1049" s="39">
        <v>3</v>
      </c>
      <c r="H1049" s="148"/>
      <c r="I1049" s="233">
        <f t="shared" si="298"/>
        <v>120</v>
      </c>
      <c r="J1049" s="234">
        <f t="shared" si="299"/>
        <v>147.6</v>
      </c>
      <c r="L1049">
        <v>1</v>
      </c>
      <c r="M1049">
        <f t="shared" si="292"/>
        <v>0</v>
      </c>
      <c r="N1049">
        <f t="shared" si="287"/>
        <v>120</v>
      </c>
      <c r="O1049">
        <f t="shared" si="295"/>
        <v>120</v>
      </c>
      <c r="Q1049" s="39"/>
      <c r="R1049" s="39"/>
    </row>
    <row r="1050" spans="1:18" s="6" customFormat="1" ht="15.5">
      <c r="A1050" s="39" t="s">
        <v>1545</v>
      </c>
      <c r="B1050" s="148" t="s">
        <v>1553</v>
      </c>
      <c r="C1050" s="39"/>
      <c r="D1050" s="21">
        <v>626</v>
      </c>
      <c r="E1050" s="21"/>
      <c r="F1050" s="39"/>
      <c r="G1050" s="39">
        <v>1</v>
      </c>
      <c r="H1050" s="148"/>
      <c r="I1050" s="233">
        <f t="shared" si="298"/>
        <v>40</v>
      </c>
      <c r="J1050" s="234">
        <f t="shared" si="299"/>
        <v>49.2</v>
      </c>
      <c r="K1050"/>
      <c r="L1050">
        <v>1</v>
      </c>
      <c r="M1050">
        <f t="shared" si="292"/>
        <v>0</v>
      </c>
      <c r="N1050">
        <f t="shared" si="287"/>
        <v>40</v>
      </c>
      <c r="O1050">
        <f t="shared" si="295"/>
        <v>40</v>
      </c>
      <c r="Q1050" s="39"/>
      <c r="R1050" s="39"/>
    </row>
    <row r="1051" spans="1:18" s="6" customFormat="1" ht="15.5">
      <c r="A1051" s="39" t="s">
        <v>1545</v>
      </c>
      <c r="B1051" s="148" t="s">
        <v>1554</v>
      </c>
      <c r="C1051" s="39"/>
      <c r="D1051" s="21">
        <v>814</v>
      </c>
      <c r="E1051" s="156"/>
      <c r="F1051" s="39"/>
      <c r="G1051" s="39">
        <v>1</v>
      </c>
      <c r="H1051" s="148"/>
      <c r="I1051" s="233">
        <f t="shared" si="298"/>
        <v>40</v>
      </c>
      <c r="J1051" s="234">
        <f t="shared" si="299"/>
        <v>49.2</v>
      </c>
      <c r="K1051"/>
      <c r="L1051">
        <v>1</v>
      </c>
      <c r="M1051">
        <f t="shared" si="292"/>
        <v>0</v>
      </c>
      <c r="N1051">
        <f t="shared" si="287"/>
        <v>40</v>
      </c>
      <c r="O1051">
        <f t="shared" si="295"/>
        <v>40</v>
      </c>
      <c r="Q1051" s="39"/>
      <c r="R1051" s="39"/>
    </row>
    <row r="1052" spans="1:18" s="6" customFormat="1" ht="15.5">
      <c r="A1052" s="39" t="s">
        <v>1545</v>
      </c>
      <c r="B1052" s="148" t="s">
        <v>1555</v>
      </c>
      <c r="C1052" s="39"/>
      <c r="D1052" s="21">
        <v>815</v>
      </c>
      <c r="E1052" s="21"/>
      <c r="F1052" s="39"/>
      <c r="G1052" s="39">
        <v>1</v>
      </c>
      <c r="H1052" s="148"/>
      <c r="I1052" s="233">
        <f t="shared" si="298"/>
        <v>40</v>
      </c>
      <c r="J1052" s="234">
        <f t="shared" si="299"/>
        <v>49.2</v>
      </c>
      <c r="K1052"/>
      <c r="L1052">
        <v>1</v>
      </c>
      <c r="M1052">
        <f t="shared" si="292"/>
        <v>0</v>
      </c>
      <c r="N1052">
        <f t="shared" si="287"/>
        <v>40</v>
      </c>
      <c r="O1052">
        <f t="shared" si="295"/>
        <v>40</v>
      </c>
      <c r="Q1052" s="39"/>
      <c r="R1052" s="39"/>
    </row>
    <row r="1053" spans="1:18" s="6" customFormat="1" ht="15.5">
      <c r="A1053" s="39" t="s">
        <v>1545</v>
      </c>
      <c r="B1053" s="148" t="s">
        <v>1554</v>
      </c>
      <c r="C1053" s="39"/>
      <c r="D1053" s="21">
        <v>816</v>
      </c>
      <c r="E1053" s="21"/>
      <c r="F1053" s="39"/>
      <c r="G1053" s="39">
        <v>1</v>
      </c>
      <c r="H1053" s="148"/>
      <c r="I1053" s="233">
        <f t="shared" si="298"/>
        <v>40</v>
      </c>
      <c r="J1053" s="234">
        <f t="shared" si="299"/>
        <v>49.2</v>
      </c>
      <c r="K1053"/>
      <c r="L1053">
        <v>1</v>
      </c>
      <c r="M1053">
        <f t="shared" si="292"/>
        <v>0</v>
      </c>
      <c r="N1053">
        <f t="shared" si="287"/>
        <v>40</v>
      </c>
      <c r="O1053">
        <f t="shared" si="295"/>
        <v>40</v>
      </c>
      <c r="Q1053" s="39"/>
      <c r="R1053" s="39"/>
    </row>
    <row r="1054" spans="1:18" s="6" customFormat="1" ht="15.5">
      <c r="A1054" s="39" t="s">
        <v>1545</v>
      </c>
      <c r="B1054" s="148" t="s">
        <v>1555</v>
      </c>
      <c r="C1054" s="39"/>
      <c r="D1054" s="21">
        <v>817</v>
      </c>
      <c r="E1054" s="21"/>
      <c r="F1054" s="39"/>
      <c r="G1054" s="39">
        <v>1</v>
      </c>
      <c r="H1054" s="148"/>
      <c r="I1054" s="233">
        <f t="shared" si="298"/>
        <v>40</v>
      </c>
      <c r="J1054" s="234">
        <f t="shared" si="299"/>
        <v>49.2</v>
      </c>
      <c r="K1054"/>
      <c r="L1054">
        <v>1</v>
      </c>
      <c r="M1054">
        <f t="shared" si="292"/>
        <v>0</v>
      </c>
      <c r="N1054">
        <f t="shared" si="287"/>
        <v>40</v>
      </c>
      <c r="O1054">
        <f t="shared" si="295"/>
        <v>40</v>
      </c>
      <c r="Q1054" s="39"/>
      <c r="R1054" s="39"/>
    </row>
    <row r="1055" spans="1:18" s="6" customFormat="1" ht="15.5">
      <c r="A1055" s="39" t="s">
        <v>1545</v>
      </c>
      <c r="B1055" s="148" t="s">
        <v>1556</v>
      </c>
      <c r="C1055" s="39"/>
      <c r="D1055" s="21">
        <v>818</v>
      </c>
      <c r="E1055" s="21"/>
      <c r="F1055" s="39"/>
      <c r="G1055" s="39">
        <v>1</v>
      </c>
      <c r="H1055" s="148"/>
      <c r="I1055" s="233">
        <f t="shared" si="298"/>
        <v>40</v>
      </c>
      <c r="J1055" s="234">
        <f t="shared" si="299"/>
        <v>49.2</v>
      </c>
      <c r="K1055"/>
      <c r="L1055">
        <v>1</v>
      </c>
      <c r="M1055">
        <f t="shared" si="292"/>
        <v>0</v>
      </c>
      <c r="N1055">
        <f t="shared" si="287"/>
        <v>40</v>
      </c>
      <c r="O1055">
        <f t="shared" si="295"/>
        <v>40</v>
      </c>
      <c r="Q1055" s="39"/>
      <c r="R1055" s="39"/>
    </row>
    <row r="1056" spans="1:18" s="6" customFormat="1" ht="15.5">
      <c r="A1056" s="39" t="s">
        <v>1545</v>
      </c>
      <c r="B1056" s="148" t="s">
        <v>1557</v>
      </c>
      <c r="C1056" s="39"/>
      <c r="D1056" s="21">
        <v>819</v>
      </c>
      <c r="E1056" s="21"/>
      <c r="F1056" s="39"/>
      <c r="G1056" s="39">
        <v>1</v>
      </c>
      <c r="H1056" s="148"/>
      <c r="I1056" s="233">
        <f t="shared" si="298"/>
        <v>40</v>
      </c>
      <c r="J1056" s="234">
        <f t="shared" si="299"/>
        <v>49.2</v>
      </c>
      <c r="K1056"/>
      <c r="L1056">
        <v>1</v>
      </c>
      <c r="M1056">
        <f t="shared" si="292"/>
        <v>0</v>
      </c>
      <c r="N1056">
        <f t="shared" si="287"/>
        <v>40</v>
      </c>
      <c r="O1056">
        <f t="shared" si="295"/>
        <v>40</v>
      </c>
      <c r="Q1056" s="39"/>
      <c r="R1056" s="39"/>
    </row>
    <row r="1057" spans="1:18" ht="15.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</row>
    <row r="1058" spans="1:18" s="6" customFormat="1" ht="15.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292"/>
        <v>0</v>
      </c>
      <c r="N1058">
        <f t="shared" si="287"/>
        <v>0</v>
      </c>
      <c r="O1058">
        <f t="shared" si="295"/>
        <v>0</v>
      </c>
      <c r="Q1058" s="39"/>
      <c r="R1058" s="39"/>
    </row>
    <row r="1059" spans="1:18" s="6" customFormat="1" ht="15.5">
      <c r="A1059" s="39" t="s">
        <v>1559</v>
      </c>
      <c r="B1059" s="148" t="s">
        <v>1556</v>
      </c>
      <c r="C1059" s="39"/>
      <c r="D1059" s="21" t="s">
        <v>1560</v>
      </c>
      <c r="E1059" s="21"/>
      <c r="F1059" s="39"/>
      <c r="G1059" s="39">
        <v>2</v>
      </c>
      <c r="H1059" s="148"/>
      <c r="I1059" s="233">
        <f t="shared" ref="I1059:I1069" si="300">O1059</f>
        <v>80</v>
      </c>
      <c r="J1059" s="234">
        <f t="shared" ref="J1059:J1069" si="301">I1059*1.23</f>
        <v>98.4</v>
      </c>
      <c r="K1059"/>
      <c r="L1059">
        <v>1</v>
      </c>
      <c r="M1059">
        <f t="shared" si="292"/>
        <v>0</v>
      </c>
      <c r="N1059">
        <f t="shared" si="287"/>
        <v>80</v>
      </c>
      <c r="O1059">
        <f t="shared" si="295"/>
        <v>80</v>
      </c>
      <c r="Q1059" s="39"/>
      <c r="R1059" s="39"/>
    </row>
    <row r="1060" spans="1:18" s="6" customFormat="1" ht="15.5">
      <c r="A1060" s="39" t="s">
        <v>1559</v>
      </c>
      <c r="B1060" s="148" t="s">
        <v>1561</v>
      </c>
      <c r="C1060" s="39"/>
      <c r="D1060" s="21">
        <v>66</v>
      </c>
      <c r="E1060" s="21"/>
      <c r="F1060" s="39"/>
      <c r="G1060" s="39">
        <v>1</v>
      </c>
      <c r="H1060" s="148"/>
      <c r="I1060" s="233">
        <f t="shared" si="300"/>
        <v>40</v>
      </c>
      <c r="J1060" s="234">
        <f t="shared" si="301"/>
        <v>49.2</v>
      </c>
      <c r="K1060"/>
      <c r="L1060">
        <v>1</v>
      </c>
      <c r="M1060">
        <f t="shared" si="292"/>
        <v>0</v>
      </c>
      <c r="N1060">
        <f t="shared" si="287"/>
        <v>40</v>
      </c>
      <c r="O1060">
        <f t="shared" si="295"/>
        <v>40</v>
      </c>
      <c r="Q1060" s="39"/>
      <c r="R1060" s="39"/>
    </row>
    <row r="1061" spans="1:18" s="6" customFormat="1" ht="15.5">
      <c r="A1061" s="39" t="s">
        <v>1559</v>
      </c>
      <c r="B1061" s="148" t="s">
        <v>1562</v>
      </c>
      <c r="C1061" s="39"/>
      <c r="D1061" s="166" t="s">
        <v>1563</v>
      </c>
      <c r="E1061" s="21"/>
      <c r="F1061" s="39"/>
      <c r="G1061" s="39">
        <v>1</v>
      </c>
      <c r="H1061" s="148"/>
      <c r="I1061" s="233">
        <f t="shared" si="300"/>
        <v>40</v>
      </c>
      <c r="J1061" s="234">
        <f t="shared" si="301"/>
        <v>49.2</v>
      </c>
      <c r="K1061"/>
      <c r="L1061">
        <v>1</v>
      </c>
      <c r="M1061">
        <f t="shared" si="292"/>
        <v>0</v>
      </c>
      <c r="N1061">
        <f t="shared" si="287"/>
        <v>40</v>
      </c>
      <c r="O1061">
        <f t="shared" si="295"/>
        <v>40</v>
      </c>
      <c r="Q1061" s="39"/>
      <c r="R1061" s="39"/>
    </row>
    <row r="1062" spans="1:18" s="6" customFormat="1" ht="15.5">
      <c r="A1062" s="39" t="s">
        <v>1559</v>
      </c>
      <c r="B1062" s="148" t="s">
        <v>1564</v>
      </c>
      <c r="C1062" s="39"/>
      <c r="D1062" s="21" t="s">
        <v>1563</v>
      </c>
      <c r="E1062" s="21"/>
      <c r="F1062" s="39"/>
      <c r="G1062" s="39">
        <v>1</v>
      </c>
      <c r="H1062" s="148"/>
      <c r="I1062" s="233">
        <f t="shared" si="300"/>
        <v>40</v>
      </c>
      <c r="J1062" s="234">
        <f t="shared" si="301"/>
        <v>49.2</v>
      </c>
      <c r="K1062"/>
      <c r="L1062">
        <v>1</v>
      </c>
      <c r="M1062">
        <f t="shared" si="292"/>
        <v>0</v>
      </c>
      <c r="N1062">
        <f t="shared" si="287"/>
        <v>40</v>
      </c>
      <c r="O1062">
        <f t="shared" si="295"/>
        <v>40</v>
      </c>
      <c r="Q1062" s="39"/>
      <c r="R1062" s="39"/>
    </row>
    <row r="1063" spans="1:18" s="6" customFormat="1" ht="15.5">
      <c r="A1063" s="39" t="s">
        <v>1559</v>
      </c>
      <c r="B1063" s="148" t="s">
        <v>1555</v>
      </c>
      <c r="C1063" s="39"/>
      <c r="D1063" s="21" t="s">
        <v>1563</v>
      </c>
      <c r="E1063" s="21"/>
      <c r="F1063" s="39"/>
      <c r="G1063" s="39">
        <v>1</v>
      </c>
      <c r="H1063" s="148"/>
      <c r="I1063" s="233">
        <f t="shared" si="300"/>
        <v>40</v>
      </c>
      <c r="J1063" s="234">
        <f t="shared" si="301"/>
        <v>49.2</v>
      </c>
      <c r="K1063"/>
      <c r="L1063">
        <v>1</v>
      </c>
      <c r="M1063">
        <f t="shared" si="292"/>
        <v>0</v>
      </c>
      <c r="N1063">
        <f t="shared" si="287"/>
        <v>40</v>
      </c>
      <c r="O1063">
        <f t="shared" si="295"/>
        <v>40</v>
      </c>
      <c r="Q1063" s="39"/>
      <c r="R1063" s="39"/>
    </row>
    <row r="1064" spans="1:18" s="6" customFormat="1" ht="15.5">
      <c r="A1064" s="39" t="s">
        <v>1559</v>
      </c>
      <c r="B1064" s="148" t="s">
        <v>1565</v>
      </c>
      <c r="C1064" s="39"/>
      <c r="D1064" s="21">
        <v>69</v>
      </c>
      <c r="E1064" s="21"/>
      <c r="F1064" s="39"/>
      <c r="G1064" s="39">
        <v>1</v>
      </c>
      <c r="H1064" s="148"/>
      <c r="I1064" s="233">
        <f t="shared" si="300"/>
        <v>40</v>
      </c>
      <c r="J1064" s="234">
        <f t="shared" si="301"/>
        <v>49.2</v>
      </c>
      <c r="K1064"/>
      <c r="L1064">
        <v>1</v>
      </c>
      <c r="M1064">
        <f t="shared" si="292"/>
        <v>0</v>
      </c>
      <c r="N1064">
        <f t="shared" si="287"/>
        <v>40</v>
      </c>
      <c r="O1064">
        <f t="shared" si="295"/>
        <v>40</v>
      </c>
      <c r="Q1064" s="39"/>
      <c r="R1064" s="39"/>
    </row>
    <row r="1065" spans="1:18" s="6" customFormat="1" ht="15.5">
      <c r="A1065" s="39" t="s">
        <v>1559</v>
      </c>
      <c r="B1065" s="148" t="s">
        <v>1566</v>
      </c>
      <c r="C1065" s="39"/>
      <c r="D1065" s="21">
        <v>70</v>
      </c>
      <c r="E1065" s="21"/>
      <c r="F1065" s="39"/>
      <c r="G1065" s="39">
        <v>1</v>
      </c>
      <c r="H1065" s="148"/>
      <c r="I1065" s="233">
        <f t="shared" si="300"/>
        <v>40</v>
      </c>
      <c r="J1065" s="234">
        <f t="shared" si="301"/>
        <v>49.2</v>
      </c>
      <c r="K1065"/>
      <c r="L1065">
        <v>1</v>
      </c>
      <c r="M1065">
        <f t="shared" si="292"/>
        <v>0</v>
      </c>
      <c r="N1065">
        <f t="shared" si="287"/>
        <v>40</v>
      </c>
      <c r="O1065">
        <f t="shared" si="295"/>
        <v>40</v>
      </c>
      <c r="Q1065" s="39"/>
      <c r="R1065" s="39"/>
    </row>
    <row r="1066" spans="1:18" s="6" customFormat="1" ht="15.5">
      <c r="A1066" s="39" t="s">
        <v>1559</v>
      </c>
      <c r="B1066" s="148" t="s">
        <v>1567</v>
      </c>
      <c r="C1066" s="39"/>
      <c r="D1066" s="21">
        <v>72</v>
      </c>
      <c r="E1066" s="21"/>
      <c r="F1066" s="39"/>
      <c r="G1066" s="39">
        <v>1</v>
      </c>
      <c r="H1066" s="148"/>
      <c r="I1066" s="233">
        <f t="shared" si="300"/>
        <v>40</v>
      </c>
      <c r="J1066" s="234">
        <f t="shared" si="301"/>
        <v>49.2</v>
      </c>
      <c r="K1066"/>
      <c r="L1066">
        <v>1</v>
      </c>
      <c r="M1066">
        <f t="shared" si="292"/>
        <v>0</v>
      </c>
      <c r="N1066">
        <f t="shared" si="287"/>
        <v>40</v>
      </c>
      <c r="O1066">
        <f t="shared" si="295"/>
        <v>40</v>
      </c>
      <c r="Q1066" s="39"/>
      <c r="R1066" s="39"/>
    </row>
    <row r="1067" spans="1:18" s="6" customFormat="1" ht="15.5">
      <c r="A1067" s="39" t="s">
        <v>1559</v>
      </c>
      <c r="B1067" s="148" t="s">
        <v>1568</v>
      </c>
      <c r="C1067" s="39"/>
      <c r="D1067" s="21">
        <v>92</v>
      </c>
      <c r="E1067" s="21"/>
      <c r="F1067" s="39"/>
      <c r="G1067" s="39">
        <v>1</v>
      </c>
      <c r="H1067" s="148"/>
      <c r="I1067" s="233">
        <f t="shared" si="300"/>
        <v>40</v>
      </c>
      <c r="J1067" s="234">
        <f t="shared" si="301"/>
        <v>49.2</v>
      </c>
      <c r="K1067"/>
      <c r="L1067">
        <v>1</v>
      </c>
      <c r="M1067">
        <f t="shared" si="292"/>
        <v>0</v>
      </c>
      <c r="N1067">
        <f t="shared" si="287"/>
        <v>40</v>
      </c>
      <c r="O1067">
        <f t="shared" si="295"/>
        <v>40</v>
      </c>
      <c r="Q1067" s="39"/>
      <c r="R1067" s="39"/>
    </row>
    <row r="1068" spans="1:18" s="6" customFormat="1" ht="15.5">
      <c r="A1068" s="39" t="s">
        <v>1559</v>
      </c>
      <c r="B1068" s="148" t="s">
        <v>1568</v>
      </c>
      <c r="C1068" s="39"/>
      <c r="D1068" s="21">
        <v>92</v>
      </c>
      <c r="E1068" s="21"/>
      <c r="F1068" s="39"/>
      <c r="G1068" s="39">
        <v>1</v>
      </c>
      <c r="H1068" s="148"/>
      <c r="I1068" s="233">
        <f t="shared" si="300"/>
        <v>40</v>
      </c>
      <c r="J1068" s="234">
        <f t="shared" si="301"/>
        <v>49.2</v>
      </c>
      <c r="K1068"/>
      <c r="L1068">
        <v>1</v>
      </c>
      <c r="M1068">
        <f t="shared" si="292"/>
        <v>0</v>
      </c>
      <c r="N1068">
        <f t="shared" si="287"/>
        <v>40</v>
      </c>
      <c r="O1068">
        <f t="shared" si="295"/>
        <v>40</v>
      </c>
      <c r="Q1068" s="39"/>
      <c r="R1068" s="39"/>
    </row>
    <row r="1069" spans="1:18" s="6" customFormat="1" ht="15.5">
      <c r="A1069" s="39" t="s">
        <v>1559</v>
      </c>
      <c r="B1069" s="148" t="s">
        <v>1569</v>
      </c>
      <c r="C1069" s="39"/>
      <c r="D1069" s="21">
        <v>91</v>
      </c>
      <c r="E1069" s="21"/>
      <c r="F1069" s="39"/>
      <c r="G1069" s="39">
        <v>1</v>
      </c>
      <c r="H1069" s="148"/>
      <c r="I1069" s="233">
        <f t="shared" si="300"/>
        <v>40</v>
      </c>
      <c r="J1069" s="234">
        <f t="shared" si="301"/>
        <v>49.2</v>
      </c>
      <c r="K1069"/>
      <c r="L1069">
        <v>1</v>
      </c>
      <c r="M1069">
        <f t="shared" si="292"/>
        <v>0</v>
      </c>
      <c r="N1069">
        <f t="shared" si="287"/>
        <v>40</v>
      </c>
      <c r="O1069">
        <f t="shared" si="295"/>
        <v>40</v>
      </c>
      <c r="Q1069" s="39"/>
      <c r="R1069" s="39"/>
    </row>
    <row r="1070" spans="1:18" ht="16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</row>
    <row r="1071" spans="1:18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302">O1071</f>
        <v>300</v>
      </c>
      <c r="J1071" s="234">
        <f t="shared" ref="J1071" si="303">I1071*1.23</f>
        <v>369</v>
      </c>
      <c r="K1071">
        <v>4</v>
      </c>
      <c r="L1071">
        <v>4</v>
      </c>
      <c r="M1071">
        <f t="shared" si="292"/>
        <v>140</v>
      </c>
      <c r="N1071">
        <f t="shared" si="287"/>
        <v>160</v>
      </c>
      <c r="O1071">
        <f t="shared" si="295"/>
        <v>300</v>
      </c>
      <c r="Q1071" s="68"/>
      <c r="R1071" s="68"/>
    </row>
    <row r="1072" spans="1:18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292"/>
        <v>0</v>
      </c>
      <c r="N1072">
        <f t="shared" si="287"/>
        <v>0</v>
      </c>
      <c r="O1072">
        <f t="shared" si="295"/>
        <v>0</v>
      </c>
      <c r="Q1072" s="19"/>
      <c r="R1072" s="19"/>
    </row>
    <row r="1073" spans="1:18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304">O1073</f>
        <v>300</v>
      </c>
      <c r="J1073" s="234">
        <f t="shared" ref="J1073" si="305">I1073*1.23</f>
        <v>369</v>
      </c>
      <c r="K1073">
        <v>4</v>
      </c>
      <c r="L1073">
        <v>4</v>
      </c>
      <c r="M1073">
        <f t="shared" si="292"/>
        <v>140</v>
      </c>
      <c r="N1073">
        <f t="shared" si="287"/>
        <v>160</v>
      </c>
      <c r="O1073">
        <f t="shared" si="295"/>
        <v>300</v>
      </c>
      <c r="Q1073" s="206"/>
      <c r="R1073" s="206"/>
    </row>
    <row r="1074" spans="1:18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292"/>
        <v>0</v>
      </c>
      <c r="N1074">
        <f t="shared" si="287"/>
        <v>0</v>
      </c>
      <c r="O1074">
        <f t="shared" si="295"/>
        <v>0</v>
      </c>
      <c r="Q1074" s="19"/>
      <c r="R1074" s="19"/>
    </row>
    <row r="1075" spans="1:18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306">O1075</f>
        <v>1280</v>
      </c>
      <c r="J1075" s="234">
        <f t="shared" ref="J1075" si="307">I1075*1.23</f>
        <v>1574.4</v>
      </c>
      <c r="K1075">
        <v>32</v>
      </c>
      <c r="L1075">
        <v>4</v>
      </c>
      <c r="M1075">
        <f t="shared" si="292"/>
        <v>1120</v>
      </c>
      <c r="N1075">
        <f t="shared" si="287"/>
        <v>160</v>
      </c>
      <c r="O1075">
        <f t="shared" si="295"/>
        <v>1280</v>
      </c>
      <c r="Q1075" s="206"/>
      <c r="R1075" s="206"/>
    </row>
    <row r="1076" spans="1:18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292"/>
        <v>0</v>
      </c>
      <c r="N1076">
        <f t="shared" si="287"/>
        <v>0</v>
      </c>
      <c r="O1076">
        <f t="shared" si="295"/>
        <v>0</v>
      </c>
      <c r="Q1076" s="19"/>
      <c r="R1076" s="19"/>
    </row>
    <row r="1077" spans="1:18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308">O1077</f>
        <v>1000</v>
      </c>
      <c r="J1077" s="234">
        <f t="shared" ref="J1077" si="309">I1077*1.23</f>
        <v>1230</v>
      </c>
      <c r="K1077">
        <v>24</v>
      </c>
      <c r="L1077">
        <v>4</v>
      </c>
      <c r="M1077">
        <f t="shared" si="292"/>
        <v>840</v>
      </c>
      <c r="N1077">
        <f t="shared" si="287"/>
        <v>160</v>
      </c>
      <c r="O1077">
        <f t="shared" si="295"/>
        <v>1000</v>
      </c>
      <c r="Q1077" s="206"/>
      <c r="R1077" s="206"/>
    </row>
    <row r="1078" spans="1:18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292"/>
        <v>0</v>
      </c>
      <c r="N1078">
        <f t="shared" ref="N1078:N1125" si="310">L1078*G1078*40</f>
        <v>0</v>
      </c>
      <c r="O1078">
        <f t="shared" si="295"/>
        <v>0</v>
      </c>
      <c r="Q1078" s="19"/>
      <c r="R1078" s="19"/>
    </row>
    <row r="1079" spans="1:18">
      <c r="A1079" s="1090" t="s">
        <v>1571</v>
      </c>
      <c r="B1079" s="1104" t="s">
        <v>1587</v>
      </c>
      <c r="C1079" s="1090">
        <v>2012</v>
      </c>
      <c r="D1079" s="1105" t="s">
        <v>1588</v>
      </c>
      <c r="E1079" s="16" t="s">
        <v>1589</v>
      </c>
      <c r="F1079" s="206" t="s">
        <v>242</v>
      </c>
      <c r="G1079" s="1106">
        <v>2</v>
      </c>
      <c r="H1079" s="15"/>
      <c r="I1079" s="114"/>
      <c r="J1079" s="17"/>
      <c r="M1079">
        <f t="shared" si="292"/>
        <v>0</v>
      </c>
      <c r="N1079">
        <f t="shared" si="310"/>
        <v>0</v>
      </c>
      <c r="O1079">
        <f t="shared" si="295"/>
        <v>0</v>
      </c>
      <c r="Q1079" s="1106"/>
      <c r="R1079" s="1106"/>
    </row>
    <row r="1080" spans="1:18">
      <c r="A1080" s="1090"/>
      <c r="B1080" s="1104"/>
      <c r="C1080" s="1090"/>
      <c r="D1080" s="1105"/>
      <c r="E1080" s="12" t="s">
        <v>1590</v>
      </c>
      <c r="F1080" s="19" t="s">
        <v>43</v>
      </c>
      <c r="G1080" s="1106"/>
      <c r="H1080" s="13"/>
      <c r="I1080" s="233">
        <f t="shared" ref="I1080:I1081" si="311">O1080</f>
        <v>420</v>
      </c>
      <c r="J1080" s="234">
        <f t="shared" ref="J1080:J1081" si="312">I1080*1.23</f>
        <v>516.6</v>
      </c>
      <c r="K1080">
        <v>12</v>
      </c>
      <c r="L1080">
        <v>4</v>
      </c>
      <c r="M1080">
        <f t="shared" si="292"/>
        <v>420</v>
      </c>
      <c r="N1080">
        <f t="shared" si="310"/>
        <v>0</v>
      </c>
      <c r="O1080">
        <f t="shared" si="295"/>
        <v>420</v>
      </c>
      <c r="Q1080" s="1106"/>
      <c r="R1080" s="1106"/>
    </row>
    <row r="1081" spans="1:18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311"/>
        <v>1000</v>
      </c>
      <c r="J1081" s="234">
        <f t="shared" si="312"/>
        <v>1230</v>
      </c>
      <c r="K1081">
        <v>24</v>
      </c>
      <c r="L1081">
        <v>4</v>
      </c>
      <c r="M1081">
        <f t="shared" si="292"/>
        <v>840</v>
      </c>
      <c r="N1081">
        <f t="shared" si="310"/>
        <v>160</v>
      </c>
      <c r="O1081">
        <f t="shared" si="295"/>
        <v>1000</v>
      </c>
      <c r="Q1081" s="206"/>
      <c r="R1081" s="206"/>
    </row>
    <row r="1082" spans="1:18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292"/>
        <v>0</v>
      </c>
      <c r="N1082">
        <f t="shared" si="310"/>
        <v>0</v>
      </c>
      <c r="O1082">
        <f t="shared" si="295"/>
        <v>0</v>
      </c>
      <c r="Q1082" s="10"/>
      <c r="R1082" s="10"/>
    </row>
    <row r="1083" spans="1:18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292"/>
        <v>0</v>
      </c>
      <c r="N1083">
        <f t="shared" si="310"/>
        <v>0</v>
      </c>
      <c r="O1083">
        <f t="shared" si="295"/>
        <v>0</v>
      </c>
      <c r="Q1083" s="10"/>
      <c r="R1083" s="10"/>
    </row>
    <row r="1084" spans="1:18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292"/>
        <v>0</v>
      </c>
      <c r="N1084">
        <f t="shared" si="310"/>
        <v>0</v>
      </c>
      <c r="O1084">
        <f t="shared" si="295"/>
        <v>0</v>
      </c>
      <c r="Q1084" s="19"/>
      <c r="R1084" s="19"/>
    </row>
    <row r="1085" spans="1:18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313">O1085</f>
        <v>580</v>
      </c>
      <c r="J1085" s="234">
        <f t="shared" ref="J1085" si="314">I1085*1.23</f>
        <v>713.4</v>
      </c>
      <c r="K1085">
        <v>12</v>
      </c>
      <c r="L1085">
        <v>4</v>
      </c>
      <c r="M1085">
        <f t="shared" si="292"/>
        <v>420</v>
      </c>
      <c r="N1085">
        <f t="shared" si="310"/>
        <v>160</v>
      </c>
      <c r="O1085">
        <f t="shared" si="295"/>
        <v>580</v>
      </c>
      <c r="Q1085" s="206"/>
      <c r="R1085" s="206"/>
    </row>
    <row r="1086" spans="1:18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292"/>
        <v>0</v>
      </c>
      <c r="N1086">
        <f t="shared" si="310"/>
        <v>0</v>
      </c>
      <c r="O1086">
        <f t="shared" si="295"/>
        <v>0</v>
      </c>
      <c r="Q1086" s="19"/>
      <c r="R1086" s="19"/>
    </row>
    <row r="1087" spans="1:18" ht="13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292"/>
        <v>0</v>
      </c>
      <c r="N1087">
        <f t="shared" si="310"/>
        <v>0</v>
      </c>
      <c r="O1087">
        <f t="shared" si="295"/>
        <v>0</v>
      </c>
      <c r="Q1087" s="19"/>
      <c r="R1087" s="19"/>
    </row>
    <row r="1088" spans="1:18">
      <c r="A1088" s="19" t="s">
        <v>1571</v>
      </c>
      <c r="B1088" s="13" t="s">
        <v>1594</v>
      </c>
      <c r="C1088" s="19"/>
      <c r="D1088" s="12">
        <v>201</v>
      </c>
      <c r="E1088" s="12"/>
      <c r="F1088" s="19"/>
      <c r="G1088" s="19">
        <v>1</v>
      </c>
      <c r="H1088" s="13"/>
      <c r="I1088" s="233">
        <f t="shared" ref="I1088:I1125" si="315">O1088</f>
        <v>40</v>
      </c>
      <c r="J1088" s="234">
        <f t="shared" ref="J1088:J1130" si="316">I1088*1.23</f>
        <v>49.2</v>
      </c>
      <c r="L1088">
        <v>1</v>
      </c>
      <c r="M1088">
        <f t="shared" si="292"/>
        <v>0</v>
      </c>
      <c r="N1088">
        <f t="shared" si="310"/>
        <v>40</v>
      </c>
      <c r="O1088">
        <f t="shared" si="295"/>
        <v>40</v>
      </c>
      <c r="Q1088" s="19"/>
      <c r="R1088" s="19"/>
    </row>
    <row r="1089" spans="1:18">
      <c r="A1089" s="39" t="s">
        <v>1571</v>
      </c>
      <c r="B1089" s="148" t="s">
        <v>1595</v>
      </c>
      <c r="C1089" s="39">
        <v>2011</v>
      </c>
      <c r="D1089" s="21" t="s">
        <v>1596</v>
      </c>
      <c r="E1089" s="21"/>
      <c r="F1089" s="39"/>
      <c r="G1089" s="39">
        <v>1</v>
      </c>
      <c r="H1089" s="148"/>
      <c r="I1089" s="233">
        <f t="shared" si="315"/>
        <v>40</v>
      </c>
      <c r="J1089" s="234">
        <f t="shared" si="316"/>
        <v>49.2</v>
      </c>
      <c r="L1089">
        <v>1</v>
      </c>
      <c r="M1089">
        <f t="shared" si="292"/>
        <v>0</v>
      </c>
      <c r="N1089">
        <f t="shared" si="310"/>
        <v>40</v>
      </c>
      <c r="O1089">
        <f t="shared" si="295"/>
        <v>40</v>
      </c>
      <c r="Q1089" s="39"/>
      <c r="R1089" s="39"/>
    </row>
    <row r="1090" spans="1:18">
      <c r="A1090" s="39" t="s">
        <v>1571</v>
      </c>
      <c r="B1090" s="148" t="s">
        <v>1597</v>
      </c>
      <c r="C1090" s="39"/>
      <c r="D1090" s="21">
        <v>325</v>
      </c>
      <c r="E1090" s="21"/>
      <c r="F1090" s="39"/>
      <c r="G1090" s="39">
        <v>1</v>
      </c>
      <c r="H1090" s="148"/>
      <c r="I1090" s="233">
        <f t="shared" si="315"/>
        <v>40</v>
      </c>
      <c r="J1090" s="234">
        <f t="shared" si="316"/>
        <v>49.2</v>
      </c>
      <c r="L1090">
        <v>1</v>
      </c>
      <c r="M1090">
        <f t="shared" si="292"/>
        <v>0</v>
      </c>
      <c r="N1090">
        <f t="shared" si="310"/>
        <v>40</v>
      </c>
      <c r="O1090">
        <f t="shared" si="295"/>
        <v>40</v>
      </c>
      <c r="Q1090" s="39"/>
      <c r="R1090" s="39"/>
    </row>
    <row r="1091" spans="1:18">
      <c r="A1091" s="39" t="s">
        <v>1571</v>
      </c>
      <c r="B1091" s="148" t="s">
        <v>1597</v>
      </c>
      <c r="C1091" s="39"/>
      <c r="D1091" s="21">
        <v>324</v>
      </c>
      <c r="E1091" s="21"/>
      <c r="F1091" s="39"/>
      <c r="G1091" s="39">
        <v>1</v>
      </c>
      <c r="H1091" s="148"/>
      <c r="I1091" s="233">
        <f t="shared" si="315"/>
        <v>40</v>
      </c>
      <c r="J1091" s="234">
        <f t="shared" si="316"/>
        <v>49.2</v>
      </c>
      <c r="L1091">
        <v>1</v>
      </c>
      <c r="M1091">
        <f t="shared" si="292"/>
        <v>0</v>
      </c>
      <c r="N1091">
        <f t="shared" si="310"/>
        <v>40</v>
      </c>
      <c r="O1091">
        <f t="shared" si="295"/>
        <v>40</v>
      </c>
      <c r="Q1091" s="39"/>
      <c r="R1091" s="39"/>
    </row>
    <row r="1092" spans="1:18">
      <c r="A1092" s="39" t="s">
        <v>1571</v>
      </c>
      <c r="B1092" s="148" t="s">
        <v>1597</v>
      </c>
      <c r="C1092" s="39"/>
      <c r="D1092" s="21">
        <v>326</v>
      </c>
      <c r="E1092" s="21"/>
      <c r="F1092" s="39"/>
      <c r="G1092" s="39">
        <v>1</v>
      </c>
      <c r="H1092" s="148"/>
      <c r="I1092" s="233">
        <f t="shared" si="315"/>
        <v>40</v>
      </c>
      <c r="J1092" s="234">
        <f t="shared" si="316"/>
        <v>49.2</v>
      </c>
      <c r="L1092">
        <v>1</v>
      </c>
      <c r="M1092">
        <f t="shared" si="292"/>
        <v>0</v>
      </c>
      <c r="N1092">
        <f t="shared" si="310"/>
        <v>40</v>
      </c>
      <c r="O1092">
        <f t="shared" si="295"/>
        <v>40</v>
      </c>
      <c r="Q1092" s="39"/>
      <c r="R1092" s="39"/>
    </row>
    <row r="1093" spans="1:18">
      <c r="A1093" s="39" t="s">
        <v>1571</v>
      </c>
      <c r="B1093" s="148" t="s">
        <v>1598</v>
      </c>
      <c r="C1093" s="39"/>
      <c r="D1093" s="21">
        <v>327</v>
      </c>
      <c r="E1093" s="16"/>
      <c r="F1093" s="39"/>
      <c r="G1093" s="39">
        <v>1</v>
      </c>
      <c r="H1093" s="148"/>
      <c r="I1093" s="233">
        <f t="shared" si="315"/>
        <v>40</v>
      </c>
      <c r="J1093" s="234">
        <f t="shared" si="316"/>
        <v>49.2</v>
      </c>
      <c r="L1093">
        <v>1</v>
      </c>
      <c r="M1093">
        <f t="shared" si="292"/>
        <v>0</v>
      </c>
      <c r="N1093">
        <f t="shared" si="310"/>
        <v>40</v>
      </c>
      <c r="O1093">
        <f t="shared" si="295"/>
        <v>40</v>
      </c>
      <c r="Q1093" s="39"/>
      <c r="R1093" s="39"/>
    </row>
    <row r="1094" spans="1:18">
      <c r="A1094" s="39" t="s">
        <v>1571</v>
      </c>
      <c r="B1094" s="148" t="s">
        <v>1598</v>
      </c>
      <c r="C1094" s="39"/>
      <c r="D1094" s="273">
        <v>328</v>
      </c>
      <c r="E1094" s="21"/>
      <c r="F1094" s="61"/>
      <c r="G1094" s="39">
        <v>1</v>
      </c>
      <c r="H1094" s="148"/>
      <c r="I1094" s="233">
        <f t="shared" si="315"/>
        <v>40</v>
      </c>
      <c r="J1094" s="234">
        <f t="shared" si="316"/>
        <v>49.2</v>
      </c>
      <c r="L1094">
        <v>1</v>
      </c>
      <c r="M1094">
        <f t="shared" ref="M1094:M1157" si="317">K1094*35</f>
        <v>0</v>
      </c>
      <c r="N1094">
        <f t="shared" si="310"/>
        <v>40</v>
      </c>
      <c r="O1094">
        <f t="shared" si="295"/>
        <v>40</v>
      </c>
      <c r="Q1094" s="39"/>
      <c r="R1094" s="39"/>
    </row>
    <row r="1095" spans="1:18">
      <c r="A1095" s="39" t="s">
        <v>1571</v>
      </c>
      <c r="B1095" s="148" t="s">
        <v>1599</v>
      </c>
      <c r="C1095" s="39"/>
      <c r="D1095" s="21">
        <v>230</v>
      </c>
      <c r="E1095" s="12"/>
      <c r="F1095" s="39"/>
      <c r="G1095" s="39">
        <v>1</v>
      </c>
      <c r="H1095" s="148"/>
      <c r="I1095" s="233">
        <f t="shared" si="315"/>
        <v>40</v>
      </c>
      <c r="J1095" s="234">
        <f t="shared" si="316"/>
        <v>49.2</v>
      </c>
      <c r="L1095">
        <v>1</v>
      </c>
      <c r="M1095">
        <f t="shared" si="317"/>
        <v>0</v>
      </c>
      <c r="N1095">
        <f t="shared" si="310"/>
        <v>40</v>
      </c>
      <c r="O1095">
        <f t="shared" si="295"/>
        <v>40</v>
      </c>
      <c r="Q1095" s="39"/>
      <c r="R1095" s="39"/>
    </row>
    <row r="1096" spans="1:18">
      <c r="A1096" s="39" t="s">
        <v>1571</v>
      </c>
      <c r="B1096" s="148" t="s">
        <v>1599</v>
      </c>
      <c r="C1096" s="39"/>
      <c r="D1096" s="21">
        <v>229</v>
      </c>
      <c r="E1096" s="21"/>
      <c r="F1096" s="39"/>
      <c r="G1096" s="39">
        <v>1</v>
      </c>
      <c r="H1096" s="148"/>
      <c r="I1096" s="233">
        <f t="shared" si="315"/>
        <v>40</v>
      </c>
      <c r="J1096" s="234">
        <f t="shared" si="316"/>
        <v>49.2</v>
      </c>
      <c r="L1096">
        <v>1</v>
      </c>
      <c r="M1096">
        <f t="shared" si="317"/>
        <v>0</v>
      </c>
      <c r="N1096">
        <f t="shared" si="310"/>
        <v>40</v>
      </c>
      <c r="O1096">
        <f t="shared" si="295"/>
        <v>40</v>
      </c>
      <c r="Q1096" s="39"/>
      <c r="R1096" s="39"/>
    </row>
    <row r="1097" spans="1:18">
      <c r="A1097" s="39" t="s">
        <v>1571</v>
      </c>
      <c r="B1097" s="148" t="s">
        <v>1599</v>
      </c>
      <c r="C1097" s="39"/>
      <c r="D1097" s="21">
        <v>231</v>
      </c>
      <c r="E1097" s="21"/>
      <c r="F1097" s="39"/>
      <c r="G1097" s="39">
        <v>1</v>
      </c>
      <c r="H1097" s="148"/>
      <c r="I1097" s="233">
        <f t="shared" si="315"/>
        <v>40</v>
      </c>
      <c r="J1097" s="234">
        <f t="shared" si="316"/>
        <v>49.2</v>
      </c>
      <c r="L1097">
        <v>1</v>
      </c>
      <c r="M1097">
        <f t="shared" si="317"/>
        <v>0</v>
      </c>
      <c r="N1097">
        <f t="shared" si="310"/>
        <v>40</v>
      </c>
      <c r="O1097">
        <f t="shared" si="295"/>
        <v>40</v>
      </c>
      <c r="Q1097" s="39"/>
      <c r="R1097" s="39"/>
    </row>
    <row r="1098" spans="1:18">
      <c r="A1098" s="39" t="s">
        <v>1571</v>
      </c>
      <c r="B1098" s="148" t="s">
        <v>1600</v>
      </c>
      <c r="C1098" s="39"/>
      <c r="D1098" s="21">
        <v>233</v>
      </c>
      <c r="E1098" s="21"/>
      <c r="F1098" s="39"/>
      <c r="G1098" s="39">
        <v>1</v>
      </c>
      <c r="H1098" s="148"/>
      <c r="I1098" s="233">
        <f t="shared" si="315"/>
        <v>40</v>
      </c>
      <c r="J1098" s="234">
        <f t="shared" si="316"/>
        <v>49.2</v>
      </c>
      <c r="L1098">
        <v>1</v>
      </c>
      <c r="M1098">
        <f t="shared" si="317"/>
        <v>0</v>
      </c>
      <c r="N1098">
        <f t="shared" si="310"/>
        <v>40</v>
      </c>
      <c r="O1098">
        <f t="shared" ref="O1098:O1130" si="318">M1098+N1098</f>
        <v>40</v>
      </c>
      <c r="Q1098" s="39"/>
      <c r="R1098" s="39"/>
    </row>
    <row r="1099" spans="1:18">
      <c r="A1099" s="39" t="s">
        <v>1571</v>
      </c>
      <c r="B1099" s="148" t="s">
        <v>1601</v>
      </c>
      <c r="C1099" s="39"/>
      <c r="D1099" s="21">
        <v>232</v>
      </c>
      <c r="E1099" s="21"/>
      <c r="F1099" s="39"/>
      <c r="G1099" s="39">
        <v>1</v>
      </c>
      <c r="H1099" s="148"/>
      <c r="I1099" s="233">
        <f t="shared" si="315"/>
        <v>40</v>
      </c>
      <c r="J1099" s="234">
        <f t="shared" si="316"/>
        <v>49.2</v>
      </c>
      <c r="L1099">
        <v>1</v>
      </c>
      <c r="M1099">
        <f t="shared" si="317"/>
        <v>0</v>
      </c>
      <c r="N1099">
        <f t="shared" si="310"/>
        <v>40</v>
      </c>
      <c r="O1099">
        <f t="shared" si="318"/>
        <v>40</v>
      </c>
      <c r="Q1099" s="39"/>
      <c r="R1099" s="39"/>
    </row>
    <row r="1100" spans="1:18">
      <c r="A1100" s="39" t="s">
        <v>1571</v>
      </c>
      <c r="B1100" s="148" t="s">
        <v>1602</v>
      </c>
      <c r="C1100" s="39"/>
      <c r="D1100" s="21">
        <v>234</v>
      </c>
      <c r="E1100" s="21"/>
      <c r="F1100" s="39"/>
      <c r="G1100" s="39">
        <v>1</v>
      </c>
      <c r="H1100" s="148"/>
      <c r="I1100" s="233">
        <f t="shared" si="315"/>
        <v>40</v>
      </c>
      <c r="J1100" s="234">
        <f t="shared" si="316"/>
        <v>49.2</v>
      </c>
      <c r="L1100">
        <v>1</v>
      </c>
      <c r="M1100">
        <f t="shared" si="317"/>
        <v>0</v>
      </c>
      <c r="N1100">
        <f t="shared" si="310"/>
        <v>40</v>
      </c>
      <c r="O1100">
        <f t="shared" si="318"/>
        <v>40</v>
      </c>
      <c r="Q1100" s="39"/>
      <c r="R1100" s="39"/>
    </row>
    <row r="1101" spans="1:18">
      <c r="A1101" s="39" t="s">
        <v>1571</v>
      </c>
      <c r="B1101" s="148" t="s">
        <v>1601</v>
      </c>
      <c r="C1101" s="39"/>
      <c r="D1101" s="21">
        <v>235</v>
      </c>
      <c r="E1101" s="21"/>
      <c r="F1101" s="39"/>
      <c r="G1101" s="39">
        <v>1</v>
      </c>
      <c r="H1101" s="148"/>
      <c r="I1101" s="233">
        <f t="shared" si="315"/>
        <v>40</v>
      </c>
      <c r="J1101" s="234">
        <f t="shared" si="316"/>
        <v>49.2</v>
      </c>
      <c r="L1101">
        <v>1</v>
      </c>
      <c r="M1101">
        <f t="shared" si="317"/>
        <v>0</v>
      </c>
      <c r="N1101">
        <f t="shared" si="310"/>
        <v>40</v>
      </c>
      <c r="O1101">
        <f t="shared" si="318"/>
        <v>40</v>
      </c>
      <c r="Q1101" s="39"/>
      <c r="R1101" s="39"/>
    </row>
    <row r="1102" spans="1:18">
      <c r="A1102" s="39" t="s">
        <v>1571</v>
      </c>
      <c r="B1102" s="148" t="s">
        <v>1603</v>
      </c>
      <c r="C1102" s="39">
        <v>2007</v>
      </c>
      <c r="D1102" s="21" t="s">
        <v>1604</v>
      </c>
      <c r="E1102" s="21"/>
      <c r="F1102" s="39"/>
      <c r="G1102" s="39">
        <v>1</v>
      </c>
      <c r="H1102" s="148"/>
      <c r="I1102" s="233">
        <f t="shared" si="315"/>
        <v>40</v>
      </c>
      <c r="J1102" s="234">
        <f t="shared" si="316"/>
        <v>49.2</v>
      </c>
      <c r="L1102">
        <v>1</v>
      </c>
      <c r="M1102">
        <f t="shared" si="317"/>
        <v>0</v>
      </c>
      <c r="N1102">
        <f t="shared" si="310"/>
        <v>40</v>
      </c>
      <c r="O1102">
        <f t="shared" si="318"/>
        <v>40</v>
      </c>
      <c r="Q1102" s="39"/>
      <c r="R1102" s="39"/>
    </row>
    <row r="1103" spans="1:18">
      <c r="A1103" s="39" t="s">
        <v>1571</v>
      </c>
      <c r="B1103" s="148" t="s">
        <v>1605</v>
      </c>
      <c r="C1103" s="39">
        <v>2008</v>
      </c>
      <c r="D1103" s="21" t="s">
        <v>1606</v>
      </c>
      <c r="E1103" s="21"/>
      <c r="F1103" s="39"/>
      <c r="G1103" s="39">
        <v>2</v>
      </c>
      <c r="H1103" s="148"/>
      <c r="I1103" s="233">
        <f t="shared" si="315"/>
        <v>80</v>
      </c>
      <c r="J1103" s="234">
        <f t="shared" si="316"/>
        <v>98.4</v>
      </c>
      <c r="L1103">
        <v>1</v>
      </c>
      <c r="M1103">
        <f t="shared" si="317"/>
        <v>0</v>
      </c>
      <c r="N1103">
        <f t="shared" si="310"/>
        <v>80</v>
      </c>
      <c r="O1103">
        <f t="shared" si="318"/>
        <v>80</v>
      </c>
      <c r="Q1103" s="39"/>
      <c r="R1103" s="39"/>
    </row>
    <row r="1104" spans="1:18">
      <c r="A1104" s="39" t="s">
        <v>1571</v>
      </c>
      <c r="B1104" s="148" t="s">
        <v>1607</v>
      </c>
      <c r="C1104" s="39"/>
      <c r="D1104" s="21">
        <v>323</v>
      </c>
      <c r="E1104" s="21"/>
      <c r="F1104" s="39"/>
      <c r="G1104" s="39">
        <v>1</v>
      </c>
      <c r="H1104" s="148"/>
      <c r="I1104" s="233">
        <f t="shared" si="315"/>
        <v>40</v>
      </c>
      <c r="J1104" s="234">
        <f t="shared" si="316"/>
        <v>49.2</v>
      </c>
      <c r="L1104">
        <v>1</v>
      </c>
      <c r="M1104">
        <f t="shared" si="317"/>
        <v>0</v>
      </c>
      <c r="N1104">
        <f t="shared" si="310"/>
        <v>40</v>
      </c>
      <c r="O1104">
        <f t="shared" si="318"/>
        <v>40</v>
      </c>
      <c r="Q1104" s="39"/>
      <c r="R1104" s="39"/>
    </row>
    <row r="1105" spans="1:18">
      <c r="A1105" s="39" t="s">
        <v>1571</v>
      </c>
      <c r="B1105" s="148" t="s">
        <v>1608</v>
      </c>
      <c r="C1105" s="39">
        <v>2012</v>
      </c>
      <c r="D1105" s="21" t="s">
        <v>1609</v>
      </c>
      <c r="E1105" s="21"/>
      <c r="F1105" s="39"/>
      <c r="G1105" s="39">
        <v>2</v>
      </c>
      <c r="H1105" s="148"/>
      <c r="I1105" s="233">
        <f t="shared" si="315"/>
        <v>80</v>
      </c>
      <c r="J1105" s="234">
        <f t="shared" si="316"/>
        <v>98.4</v>
      </c>
      <c r="L1105">
        <v>1</v>
      </c>
      <c r="M1105">
        <f t="shared" si="317"/>
        <v>0</v>
      </c>
      <c r="N1105">
        <f t="shared" si="310"/>
        <v>80</v>
      </c>
      <c r="O1105">
        <f t="shared" si="318"/>
        <v>80</v>
      </c>
      <c r="Q1105" s="39"/>
      <c r="R1105" s="39"/>
    </row>
    <row r="1106" spans="1:18">
      <c r="A1106" s="39" t="s">
        <v>1571</v>
      </c>
      <c r="B1106" s="148" t="s">
        <v>1610</v>
      </c>
      <c r="C1106" s="39">
        <v>2012</v>
      </c>
      <c r="D1106" s="21" t="s">
        <v>1609</v>
      </c>
      <c r="E1106" s="21"/>
      <c r="F1106" s="39"/>
      <c r="G1106" s="39">
        <v>4</v>
      </c>
      <c r="H1106" s="148"/>
      <c r="I1106" s="233">
        <f t="shared" si="315"/>
        <v>160</v>
      </c>
      <c r="J1106" s="234">
        <f t="shared" si="316"/>
        <v>196.8</v>
      </c>
      <c r="L1106">
        <v>1</v>
      </c>
      <c r="M1106">
        <f t="shared" si="317"/>
        <v>0</v>
      </c>
      <c r="N1106">
        <f t="shared" si="310"/>
        <v>160</v>
      </c>
      <c r="O1106">
        <f t="shared" si="318"/>
        <v>160</v>
      </c>
      <c r="Q1106" s="39"/>
      <c r="R1106" s="39"/>
    </row>
    <row r="1107" spans="1:18">
      <c r="A1107" s="39" t="s">
        <v>1571</v>
      </c>
      <c r="B1107" s="148" t="s">
        <v>1611</v>
      </c>
      <c r="C1107" s="39"/>
      <c r="D1107" s="21">
        <v>303</v>
      </c>
      <c r="E1107" s="21"/>
      <c r="F1107" s="39"/>
      <c r="G1107" s="39">
        <v>4</v>
      </c>
      <c r="H1107" s="148"/>
      <c r="I1107" s="233">
        <f t="shared" si="315"/>
        <v>160</v>
      </c>
      <c r="J1107" s="234">
        <f t="shared" si="316"/>
        <v>196.8</v>
      </c>
      <c r="L1107">
        <v>1</v>
      </c>
      <c r="M1107">
        <f t="shared" si="317"/>
        <v>0</v>
      </c>
      <c r="N1107">
        <f t="shared" si="310"/>
        <v>160</v>
      </c>
      <c r="O1107">
        <f t="shared" si="318"/>
        <v>160</v>
      </c>
      <c r="Q1107" s="39"/>
      <c r="R1107" s="39"/>
    </row>
    <row r="1108" spans="1:18">
      <c r="A1108" s="39" t="s">
        <v>1571</v>
      </c>
      <c r="B1108" s="148" t="s">
        <v>1612</v>
      </c>
      <c r="C1108" s="39"/>
      <c r="D1108" s="21" t="s">
        <v>1613</v>
      </c>
      <c r="E1108" s="21"/>
      <c r="F1108" s="39"/>
      <c r="G1108" s="39">
        <v>2</v>
      </c>
      <c r="H1108" s="148"/>
      <c r="I1108" s="233">
        <f t="shared" si="315"/>
        <v>80</v>
      </c>
      <c r="J1108" s="234">
        <f t="shared" si="316"/>
        <v>98.4</v>
      </c>
      <c r="L1108">
        <v>1</v>
      </c>
      <c r="M1108">
        <f t="shared" si="317"/>
        <v>0</v>
      </c>
      <c r="N1108">
        <f t="shared" si="310"/>
        <v>80</v>
      </c>
      <c r="O1108">
        <f t="shared" si="318"/>
        <v>80</v>
      </c>
      <c r="Q1108" s="39"/>
      <c r="R1108" s="39"/>
    </row>
    <row r="1109" spans="1:18">
      <c r="A1109" s="39" t="s">
        <v>1571</v>
      </c>
      <c r="B1109" s="148" t="s">
        <v>1611</v>
      </c>
      <c r="C1109" s="39"/>
      <c r="D1109" s="21" t="s">
        <v>1613</v>
      </c>
      <c r="E1109" s="21"/>
      <c r="F1109" s="39"/>
      <c r="G1109" s="39">
        <v>1</v>
      </c>
      <c r="H1109" s="148"/>
      <c r="I1109" s="233">
        <f t="shared" si="315"/>
        <v>40</v>
      </c>
      <c r="J1109" s="234">
        <f t="shared" si="316"/>
        <v>49.2</v>
      </c>
      <c r="L1109">
        <v>1</v>
      </c>
      <c r="M1109">
        <f t="shared" si="317"/>
        <v>0</v>
      </c>
      <c r="N1109">
        <f t="shared" si="310"/>
        <v>40</v>
      </c>
      <c r="O1109">
        <f t="shared" si="318"/>
        <v>40</v>
      </c>
      <c r="Q1109" s="39"/>
      <c r="R1109" s="39"/>
    </row>
    <row r="1110" spans="1:18">
      <c r="A1110" s="39" t="s">
        <v>1571</v>
      </c>
      <c r="B1110" s="148" t="s">
        <v>1614</v>
      </c>
      <c r="C1110" s="39"/>
      <c r="D1110" s="21" t="s">
        <v>1215</v>
      </c>
      <c r="E1110" s="21"/>
      <c r="F1110" s="39"/>
      <c r="G1110" s="39">
        <v>1</v>
      </c>
      <c r="H1110" s="148"/>
      <c r="I1110" s="233">
        <f t="shared" si="315"/>
        <v>40</v>
      </c>
      <c r="J1110" s="234">
        <f t="shared" si="316"/>
        <v>49.2</v>
      </c>
      <c r="L1110">
        <v>1</v>
      </c>
      <c r="M1110">
        <f t="shared" si="317"/>
        <v>0</v>
      </c>
      <c r="N1110">
        <f t="shared" si="310"/>
        <v>40</v>
      </c>
      <c r="O1110">
        <f t="shared" si="318"/>
        <v>40</v>
      </c>
      <c r="Q1110" s="39"/>
      <c r="R1110" s="39"/>
    </row>
    <row r="1111" spans="1:18">
      <c r="A1111" s="39" t="s">
        <v>1571</v>
      </c>
      <c r="B1111" s="148" t="s">
        <v>1615</v>
      </c>
      <c r="C1111" s="39"/>
      <c r="D1111" s="21" t="s">
        <v>1616</v>
      </c>
      <c r="E1111" s="21"/>
      <c r="F1111" s="39"/>
      <c r="G1111" s="39">
        <v>1</v>
      </c>
      <c r="H1111" s="148"/>
      <c r="I1111" s="233">
        <f t="shared" si="315"/>
        <v>40</v>
      </c>
      <c r="J1111" s="234">
        <f t="shared" si="316"/>
        <v>49.2</v>
      </c>
      <c r="L1111">
        <v>1</v>
      </c>
      <c r="M1111">
        <f t="shared" si="317"/>
        <v>0</v>
      </c>
      <c r="N1111">
        <f t="shared" si="310"/>
        <v>40</v>
      </c>
      <c r="O1111">
        <f t="shared" si="318"/>
        <v>40</v>
      </c>
      <c r="Q1111" s="39"/>
      <c r="R1111" s="39"/>
    </row>
    <row r="1112" spans="1:18">
      <c r="A1112" s="39" t="s">
        <v>1571</v>
      </c>
      <c r="B1112" s="148" t="s">
        <v>175</v>
      </c>
      <c r="C1112" s="39"/>
      <c r="D1112" s="21" t="s">
        <v>1295</v>
      </c>
      <c r="E1112" s="21"/>
      <c r="F1112" s="39"/>
      <c r="G1112" s="39">
        <v>2</v>
      </c>
      <c r="H1112" s="148"/>
      <c r="I1112" s="233">
        <f t="shared" si="315"/>
        <v>80</v>
      </c>
      <c r="J1112" s="234">
        <f t="shared" si="316"/>
        <v>98.4</v>
      </c>
      <c r="L1112">
        <v>1</v>
      </c>
      <c r="M1112">
        <f t="shared" si="317"/>
        <v>0</v>
      </c>
      <c r="N1112">
        <f t="shared" si="310"/>
        <v>80</v>
      </c>
      <c r="O1112">
        <f t="shared" si="318"/>
        <v>80</v>
      </c>
      <c r="Q1112" s="39"/>
      <c r="R1112" s="39"/>
    </row>
    <row r="1113" spans="1:18">
      <c r="A1113" s="39" t="s">
        <v>1571</v>
      </c>
      <c r="B1113" s="148" t="s">
        <v>1617</v>
      </c>
      <c r="C1113" s="39"/>
      <c r="D1113" s="21" t="s">
        <v>1618</v>
      </c>
      <c r="E1113" s="21"/>
      <c r="F1113" s="39"/>
      <c r="G1113" s="39">
        <v>3</v>
      </c>
      <c r="H1113" s="148"/>
      <c r="I1113" s="233">
        <f t="shared" si="315"/>
        <v>120</v>
      </c>
      <c r="J1113" s="234">
        <f t="shared" si="316"/>
        <v>147.6</v>
      </c>
      <c r="L1113">
        <v>1</v>
      </c>
      <c r="M1113">
        <f t="shared" si="317"/>
        <v>0</v>
      </c>
      <c r="N1113">
        <f t="shared" si="310"/>
        <v>120</v>
      </c>
      <c r="O1113">
        <f t="shared" si="318"/>
        <v>120</v>
      </c>
      <c r="Q1113" s="39"/>
      <c r="R1113" s="39"/>
    </row>
    <row r="1114" spans="1:18">
      <c r="A1114" s="39" t="s">
        <v>1571</v>
      </c>
      <c r="B1114" s="148" t="s">
        <v>1619</v>
      </c>
      <c r="C1114" s="39"/>
      <c r="D1114" s="21" t="s">
        <v>1618</v>
      </c>
      <c r="E1114" s="21"/>
      <c r="F1114" s="39"/>
      <c r="G1114" s="39">
        <v>2</v>
      </c>
      <c r="H1114" s="148"/>
      <c r="I1114" s="233">
        <f t="shared" si="315"/>
        <v>80</v>
      </c>
      <c r="J1114" s="234">
        <f t="shared" si="316"/>
        <v>98.4</v>
      </c>
      <c r="L1114">
        <v>1</v>
      </c>
      <c r="M1114">
        <f t="shared" si="317"/>
        <v>0</v>
      </c>
      <c r="N1114">
        <f t="shared" si="310"/>
        <v>80</v>
      </c>
      <c r="O1114">
        <f t="shared" si="318"/>
        <v>80</v>
      </c>
      <c r="Q1114" s="39"/>
      <c r="R1114" s="39"/>
    </row>
    <row r="1115" spans="1:18">
      <c r="A1115" s="39" t="s">
        <v>1571</v>
      </c>
      <c r="B1115" s="148" t="s">
        <v>1620</v>
      </c>
      <c r="C1115" s="39"/>
      <c r="D1115" s="21" t="s">
        <v>1621</v>
      </c>
      <c r="E1115" s="21"/>
      <c r="F1115" s="39"/>
      <c r="G1115" s="39">
        <v>1</v>
      </c>
      <c r="H1115" s="148"/>
      <c r="I1115" s="233">
        <f t="shared" si="315"/>
        <v>40</v>
      </c>
      <c r="J1115" s="234">
        <f t="shared" si="316"/>
        <v>49.2</v>
      </c>
      <c r="L1115">
        <v>1</v>
      </c>
      <c r="M1115">
        <f t="shared" si="317"/>
        <v>0</v>
      </c>
      <c r="N1115">
        <f t="shared" si="310"/>
        <v>40</v>
      </c>
      <c r="O1115">
        <f t="shared" si="318"/>
        <v>40</v>
      </c>
      <c r="Q1115" s="39"/>
      <c r="R1115" s="39"/>
    </row>
    <row r="1116" spans="1:18">
      <c r="A1116" s="39" t="s">
        <v>1571</v>
      </c>
      <c r="B1116" s="148" t="s">
        <v>1622</v>
      </c>
      <c r="C1116" s="39"/>
      <c r="D1116" s="21" t="s">
        <v>1623</v>
      </c>
      <c r="E1116" s="21"/>
      <c r="F1116" s="39"/>
      <c r="G1116" s="39">
        <v>1</v>
      </c>
      <c r="H1116" s="148"/>
      <c r="I1116" s="233">
        <f t="shared" si="315"/>
        <v>40</v>
      </c>
      <c r="J1116" s="234">
        <f t="shared" si="316"/>
        <v>49.2</v>
      </c>
      <c r="L1116">
        <v>1</v>
      </c>
      <c r="M1116">
        <f t="shared" si="317"/>
        <v>0</v>
      </c>
      <c r="N1116">
        <f t="shared" si="310"/>
        <v>40</v>
      </c>
      <c r="O1116">
        <f t="shared" si="318"/>
        <v>40</v>
      </c>
      <c r="Q1116" s="39"/>
      <c r="R1116" s="39"/>
    </row>
    <row r="1117" spans="1:18">
      <c r="A1117" s="39" t="s">
        <v>1571</v>
      </c>
      <c r="B1117" s="148" t="s">
        <v>1624</v>
      </c>
      <c r="C1117" s="39"/>
      <c r="D1117" s="21" t="s">
        <v>1625</v>
      </c>
      <c r="E1117" s="21"/>
      <c r="F1117" s="39"/>
      <c r="G1117" s="39">
        <v>1</v>
      </c>
      <c r="H1117" s="148"/>
      <c r="I1117" s="233">
        <f t="shared" si="315"/>
        <v>40</v>
      </c>
      <c r="J1117" s="234">
        <f t="shared" si="316"/>
        <v>49.2</v>
      </c>
      <c r="L1117">
        <v>1</v>
      </c>
      <c r="M1117">
        <f t="shared" si="317"/>
        <v>0</v>
      </c>
      <c r="N1117">
        <f t="shared" si="310"/>
        <v>40</v>
      </c>
      <c r="O1117">
        <f t="shared" si="318"/>
        <v>40</v>
      </c>
      <c r="Q1117" s="39"/>
      <c r="R1117" s="39"/>
    </row>
    <row r="1118" spans="1:18">
      <c r="A1118" s="39" t="s">
        <v>1571</v>
      </c>
      <c r="B1118" s="148" t="s">
        <v>1626</v>
      </c>
      <c r="C1118" s="39"/>
      <c r="D1118" s="21" t="s">
        <v>775</v>
      </c>
      <c r="E1118" s="21"/>
      <c r="F1118" s="39"/>
      <c r="G1118" s="39">
        <v>1</v>
      </c>
      <c r="H1118" s="148"/>
      <c r="I1118" s="233">
        <f t="shared" si="315"/>
        <v>40</v>
      </c>
      <c r="J1118" s="234">
        <f t="shared" si="316"/>
        <v>49.2</v>
      </c>
      <c r="L1118">
        <v>1</v>
      </c>
      <c r="M1118">
        <f t="shared" si="317"/>
        <v>0</v>
      </c>
      <c r="N1118">
        <f t="shared" si="310"/>
        <v>40</v>
      </c>
      <c r="O1118">
        <f t="shared" si="318"/>
        <v>40</v>
      </c>
      <c r="Q1118" s="39"/>
      <c r="R1118" s="39"/>
    </row>
    <row r="1119" spans="1:18">
      <c r="A1119" s="39" t="s">
        <v>1571</v>
      </c>
      <c r="B1119" s="148" t="s">
        <v>1626</v>
      </c>
      <c r="C1119" s="39"/>
      <c r="D1119" s="21" t="s">
        <v>775</v>
      </c>
      <c r="E1119" s="21"/>
      <c r="F1119" s="39"/>
      <c r="G1119" s="39">
        <v>1</v>
      </c>
      <c r="H1119" s="148"/>
      <c r="I1119" s="233">
        <f t="shared" si="315"/>
        <v>40</v>
      </c>
      <c r="J1119" s="234">
        <f t="shared" si="316"/>
        <v>49.2</v>
      </c>
      <c r="L1119">
        <v>1</v>
      </c>
      <c r="M1119">
        <f t="shared" si="317"/>
        <v>0</v>
      </c>
      <c r="N1119">
        <f t="shared" si="310"/>
        <v>40</v>
      </c>
      <c r="O1119">
        <f t="shared" si="318"/>
        <v>40</v>
      </c>
      <c r="Q1119" s="39"/>
      <c r="R1119" s="39"/>
    </row>
    <row r="1120" spans="1:18">
      <c r="A1120" s="39" t="s">
        <v>1571</v>
      </c>
      <c r="B1120" s="148" t="s">
        <v>1626</v>
      </c>
      <c r="C1120" s="39"/>
      <c r="D1120" s="21" t="s">
        <v>1627</v>
      </c>
      <c r="E1120" s="21"/>
      <c r="F1120" s="39"/>
      <c r="G1120" s="39">
        <v>1</v>
      </c>
      <c r="H1120" s="148"/>
      <c r="I1120" s="233">
        <f t="shared" si="315"/>
        <v>40</v>
      </c>
      <c r="J1120" s="234">
        <f t="shared" si="316"/>
        <v>49.2</v>
      </c>
      <c r="L1120">
        <v>1</v>
      </c>
      <c r="M1120">
        <f t="shared" si="317"/>
        <v>0</v>
      </c>
      <c r="N1120">
        <f t="shared" si="310"/>
        <v>40</v>
      </c>
      <c r="O1120">
        <f t="shared" si="318"/>
        <v>40</v>
      </c>
      <c r="Q1120" s="39"/>
      <c r="R1120" s="39"/>
    </row>
    <row r="1121" spans="1:18">
      <c r="A1121" s="39" t="s">
        <v>1571</v>
      </c>
      <c r="B1121" s="148" t="s">
        <v>1626</v>
      </c>
      <c r="C1121" s="39"/>
      <c r="D1121" s="21" t="s">
        <v>1627</v>
      </c>
      <c r="E1121" s="21"/>
      <c r="F1121" s="39"/>
      <c r="G1121" s="39">
        <v>1</v>
      </c>
      <c r="H1121" s="148"/>
      <c r="I1121" s="233">
        <f t="shared" si="315"/>
        <v>40</v>
      </c>
      <c r="J1121" s="234">
        <f t="shared" si="316"/>
        <v>49.2</v>
      </c>
      <c r="L1121">
        <v>1</v>
      </c>
      <c r="M1121">
        <f t="shared" si="317"/>
        <v>0</v>
      </c>
      <c r="N1121">
        <f t="shared" si="310"/>
        <v>40</v>
      </c>
      <c r="O1121">
        <f t="shared" si="318"/>
        <v>40</v>
      </c>
      <c r="Q1121" s="39"/>
      <c r="R1121" s="39"/>
    </row>
    <row r="1122" spans="1:18">
      <c r="A1122" s="39" t="s">
        <v>1571</v>
      </c>
      <c r="B1122" s="148" t="s">
        <v>1216</v>
      </c>
      <c r="C1122" s="39"/>
      <c r="D1122" s="21" t="s">
        <v>1203</v>
      </c>
      <c r="E1122" s="21"/>
      <c r="F1122" s="39"/>
      <c r="G1122" s="39">
        <v>1</v>
      </c>
      <c r="H1122" s="148"/>
      <c r="I1122" s="233">
        <f t="shared" si="315"/>
        <v>40</v>
      </c>
      <c r="J1122" s="234">
        <f t="shared" si="316"/>
        <v>49.2</v>
      </c>
      <c r="L1122">
        <v>1</v>
      </c>
      <c r="M1122">
        <f t="shared" si="317"/>
        <v>0</v>
      </c>
      <c r="N1122">
        <f t="shared" si="310"/>
        <v>40</v>
      </c>
      <c r="O1122">
        <f t="shared" si="318"/>
        <v>40</v>
      </c>
      <c r="Q1122" s="39"/>
      <c r="R1122" s="39"/>
    </row>
    <row r="1123" spans="1:18">
      <c r="A1123" s="39" t="s">
        <v>1571</v>
      </c>
      <c r="B1123" s="148" t="s">
        <v>1628</v>
      </c>
      <c r="C1123" s="39"/>
      <c r="D1123" s="21" t="s">
        <v>1629</v>
      </c>
      <c r="E1123" s="21"/>
      <c r="F1123" s="39"/>
      <c r="G1123" s="39">
        <v>1</v>
      </c>
      <c r="H1123" s="148"/>
      <c r="I1123" s="233">
        <f t="shared" si="315"/>
        <v>40</v>
      </c>
      <c r="J1123" s="234">
        <f t="shared" si="316"/>
        <v>49.2</v>
      </c>
      <c r="L1123">
        <v>1</v>
      </c>
      <c r="M1123">
        <f t="shared" si="317"/>
        <v>0</v>
      </c>
      <c r="N1123">
        <f t="shared" si="310"/>
        <v>40</v>
      </c>
      <c r="O1123">
        <f t="shared" si="318"/>
        <v>40</v>
      </c>
      <c r="Q1123" s="39"/>
      <c r="R1123" s="39"/>
    </row>
    <row r="1124" spans="1:18">
      <c r="A1124" s="39" t="s">
        <v>1571</v>
      </c>
      <c r="B1124" s="148" t="s">
        <v>1630</v>
      </c>
      <c r="C1124" s="39"/>
      <c r="D1124" s="21" t="s">
        <v>989</v>
      </c>
      <c r="E1124" s="21"/>
      <c r="F1124" s="39"/>
      <c r="G1124" s="39">
        <v>1</v>
      </c>
      <c r="H1124" s="148"/>
      <c r="I1124" s="233">
        <f t="shared" si="315"/>
        <v>40</v>
      </c>
      <c r="J1124" s="234">
        <f t="shared" si="316"/>
        <v>49.2</v>
      </c>
      <c r="L1124">
        <v>1</v>
      </c>
      <c r="M1124">
        <f t="shared" si="317"/>
        <v>0</v>
      </c>
      <c r="N1124">
        <f t="shared" si="310"/>
        <v>40</v>
      </c>
      <c r="O1124">
        <f t="shared" si="318"/>
        <v>40</v>
      </c>
      <c r="Q1124" s="39"/>
      <c r="R1124" s="39"/>
    </row>
    <row r="1125" spans="1:18">
      <c r="A1125" s="39" t="s">
        <v>1571</v>
      </c>
      <c r="B1125" s="148" t="s">
        <v>1214</v>
      </c>
      <c r="C1125" s="39"/>
      <c r="D1125" s="21" t="s">
        <v>1631</v>
      </c>
      <c r="E1125" s="21"/>
      <c r="F1125" s="39"/>
      <c r="G1125" s="39">
        <v>2</v>
      </c>
      <c r="H1125" s="148"/>
      <c r="I1125" s="233">
        <f t="shared" si="315"/>
        <v>80</v>
      </c>
      <c r="J1125" s="234">
        <f t="shared" si="316"/>
        <v>98.4</v>
      </c>
      <c r="L1125">
        <v>1</v>
      </c>
      <c r="M1125">
        <f t="shared" si="317"/>
        <v>0</v>
      </c>
      <c r="N1125">
        <f t="shared" si="310"/>
        <v>80</v>
      </c>
      <c r="O1125">
        <f t="shared" si="318"/>
        <v>80</v>
      </c>
      <c r="Q1125" s="39"/>
      <c r="R1125" s="39"/>
    </row>
    <row r="1126" spans="1:18" ht="37.5">
      <c r="A1126" s="49" t="s">
        <v>1571</v>
      </c>
      <c r="B1126" s="158" t="s">
        <v>1632</v>
      </c>
      <c r="C1126" s="49"/>
      <c r="D1126" s="50" t="s">
        <v>1633</v>
      </c>
      <c r="E1126" s="50"/>
      <c r="F1126" s="49"/>
      <c r="G1126" s="49">
        <v>6</v>
      </c>
      <c r="H1126" s="148" t="s">
        <v>1634</v>
      </c>
      <c r="I1126" s="233">
        <v>70</v>
      </c>
      <c r="J1126" s="234">
        <f t="shared" si="316"/>
        <v>86.1</v>
      </c>
      <c r="L1126">
        <v>1</v>
      </c>
      <c r="M1126">
        <f t="shared" si="317"/>
        <v>0</v>
      </c>
      <c r="N1126">
        <f>L1126*P1126*40</f>
        <v>80</v>
      </c>
      <c r="O1126">
        <f t="shared" si="318"/>
        <v>80</v>
      </c>
      <c r="P1126">
        <v>2</v>
      </c>
      <c r="Q1126" s="49"/>
      <c r="R1126" s="49"/>
    </row>
    <row r="1127" spans="1:18" ht="37.5">
      <c r="A1127" s="49" t="s">
        <v>1571</v>
      </c>
      <c r="B1127" s="158" t="s">
        <v>1632</v>
      </c>
      <c r="C1127" s="49"/>
      <c r="D1127" s="50" t="s">
        <v>1635</v>
      </c>
      <c r="E1127" s="50"/>
      <c r="F1127" s="49"/>
      <c r="G1127" s="49">
        <v>16</v>
      </c>
      <c r="H1127" s="148" t="s">
        <v>1634</v>
      </c>
      <c r="I1127" s="233">
        <v>280</v>
      </c>
      <c r="J1127" s="234">
        <f t="shared" si="316"/>
        <v>344.4</v>
      </c>
      <c r="L1127">
        <v>1</v>
      </c>
      <c r="M1127">
        <f t="shared" si="317"/>
        <v>0</v>
      </c>
      <c r="N1127">
        <f t="shared" ref="N1127:N1131" si="319">L1127*P1127*40</f>
        <v>280</v>
      </c>
      <c r="O1127">
        <f t="shared" si="318"/>
        <v>280</v>
      </c>
      <c r="P1127">
        <v>7</v>
      </c>
      <c r="Q1127" s="49"/>
      <c r="R1127" s="49"/>
    </row>
    <row r="1128" spans="1:18" ht="37.5">
      <c r="A1128" s="49" t="s">
        <v>1571</v>
      </c>
      <c r="B1128" s="158" t="s">
        <v>1632</v>
      </c>
      <c r="C1128" s="49"/>
      <c r="D1128" s="50" t="s">
        <v>1636</v>
      </c>
      <c r="E1128" s="50"/>
      <c r="F1128" s="49"/>
      <c r="G1128" s="49">
        <v>14</v>
      </c>
      <c r="H1128" s="148" t="s">
        <v>1634</v>
      </c>
      <c r="I1128" s="233">
        <v>210</v>
      </c>
      <c r="J1128" s="234">
        <f t="shared" si="316"/>
        <v>258.3</v>
      </c>
      <c r="L1128">
        <v>1</v>
      </c>
      <c r="M1128">
        <f t="shared" si="317"/>
        <v>0</v>
      </c>
      <c r="N1128">
        <f t="shared" si="319"/>
        <v>240</v>
      </c>
      <c r="O1128">
        <f t="shared" si="318"/>
        <v>240</v>
      </c>
      <c r="P1128">
        <v>6</v>
      </c>
      <c r="Q1128" s="49"/>
      <c r="R1128" s="49"/>
    </row>
    <row r="1129" spans="1:18" ht="37.5">
      <c r="A1129" s="49" t="s">
        <v>1571</v>
      </c>
      <c r="B1129" s="158" t="s">
        <v>1632</v>
      </c>
      <c r="C1129" s="49"/>
      <c r="D1129" s="50">
        <v>20</v>
      </c>
      <c r="E1129" s="50"/>
      <c r="F1129" s="49"/>
      <c r="G1129" s="49">
        <v>3</v>
      </c>
      <c r="H1129" s="148" t="s">
        <v>1634</v>
      </c>
      <c r="I1129" s="233">
        <v>35</v>
      </c>
      <c r="J1129" s="234">
        <f t="shared" si="316"/>
        <v>43.05</v>
      </c>
      <c r="L1129">
        <v>1</v>
      </c>
      <c r="M1129">
        <f t="shared" si="317"/>
        <v>0</v>
      </c>
      <c r="N1129">
        <f t="shared" si="319"/>
        <v>40</v>
      </c>
      <c r="O1129">
        <f t="shared" si="318"/>
        <v>40</v>
      </c>
      <c r="P1129">
        <v>1</v>
      </c>
      <c r="Q1129" s="49"/>
      <c r="R1129" s="49"/>
    </row>
    <row r="1130" spans="1:18" s="6" customFormat="1" ht="38.5">
      <c r="A1130" s="49" t="s">
        <v>1571</v>
      </c>
      <c r="B1130" s="158" t="s">
        <v>1632</v>
      </c>
      <c r="C1130" s="49"/>
      <c r="D1130" s="50">
        <v>1</v>
      </c>
      <c r="E1130" s="50"/>
      <c r="F1130" s="49"/>
      <c r="G1130" s="49">
        <v>2</v>
      </c>
      <c r="H1130" s="148" t="s">
        <v>1634</v>
      </c>
      <c r="I1130" s="233">
        <v>35</v>
      </c>
      <c r="J1130" s="234">
        <f t="shared" si="316"/>
        <v>43.05</v>
      </c>
      <c r="K1130"/>
      <c r="L1130">
        <v>1</v>
      </c>
      <c r="M1130">
        <f t="shared" si="317"/>
        <v>0</v>
      </c>
      <c r="N1130">
        <f t="shared" si="319"/>
        <v>40</v>
      </c>
      <c r="O1130">
        <f t="shared" si="318"/>
        <v>40</v>
      </c>
      <c r="P1130" s="6">
        <v>1</v>
      </c>
      <c r="Q1130" s="49"/>
      <c r="R1130" s="49"/>
    </row>
    <row r="1131" spans="1:18" s="6" customFormat="1" ht="15.5">
      <c r="A1131" s="1" t="s">
        <v>1571</v>
      </c>
      <c r="B1131" s="148" t="s">
        <v>1637</v>
      </c>
      <c r="C1131" s="39"/>
      <c r="D1131" s="21">
        <v>13</v>
      </c>
      <c r="E1131" s="21"/>
      <c r="F1131" s="39"/>
      <c r="G1131" s="39">
        <v>2</v>
      </c>
      <c r="H1131" s="148" t="s">
        <v>1638</v>
      </c>
      <c r="I1131" s="534" t="s">
        <v>496</v>
      </c>
      <c r="J1131" s="534" t="s">
        <v>496</v>
      </c>
      <c r="M1131">
        <f t="shared" si="317"/>
        <v>0</v>
      </c>
      <c r="N1131">
        <f t="shared" si="319"/>
        <v>0</v>
      </c>
      <c r="O1131"/>
      <c r="Q1131" s="39"/>
      <c r="R1131" s="39"/>
    </row>
    <row r="1132" spans="1:18" ht="16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</row>
    <row r="1133" spans="1:18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320">O1133</f>
        <v>300</v>
      </c>
      <c r="J1133" s="234">
        <f t="shared" ref="J1133" si="321">I1133*1.23</f>
        <v>369</v>
      </c>
      <c r="K1133">
        <v>4</v>
      </c>
      <c r="L1133">
        <v>4</v>
      </c>
      <c r="M1133">
        <f t="shared" si="317"/>
        <v>140</v>
      </c>
      <c r="N1133">
        <f>L1133*G1133*40</f>
        <v>160</v>
      </c>
      <c r="O1133">
        <f t="shared" ref="O1133:O1196" si="322">M1133+N1133</f>
        <v>300</v>
      </c>
      <c r="Q1133" s="68"/>
      <c r="R1133" s="68"/>
    </row>
    <row r="1134" spans="1:18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317"/>
        <v>0</v>
      </c>
      <c r="N1134">
        <f t="shared" ref="N1134:N1197" si="323">L1134*G1134*40</f>
        <v>0</v>
      </c>
      <c r="O1134">
        <f t="shared" si="322"/>
        <v>0</v>
      </c>
      <c r="Q1134" s="10"/>
      <c r="R1134" s="10"/>
    </row>
    <row r="1135" spans="1:18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324">O1135</f>
        <v>300</v>
      </c>
      <c r="J1135" s="234">
        <f t="shared" ref="J1135" si="325">I1135*1.23</f>
        <v>369</v>
      </c>
      <c r="K1135">
        <v>4</v>
      </c>
      <c r="L1135">
        <v>4</v>
      </c>
      <c r="M1135">
        <f t="shared" si="317"/>
        <v>140</v>
      </c>
      <c r="N1135">
        <f t="shared" si="323"/>
        <v>160</v>
      </c>
      <c r="O1135">
        <f t="shared" si="322"/>
        <v>300</v>
      </c>
      <c r="Q1135" s="206"/>
      <c r="R1135" s="206"/>
    </row>
    <row r="1136" spans="1:18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317"/>
        <v>0</v>
      </c>
      <c r="N1136">
        <f t="shared" si="323"/>
        <v>0</v>
      </c>
      <c r="O1136">
        <f t="shared" si="322"/>
        <v>0</v>
      </c>
      <c r="Q1136" s="19"/>
      <c r="R1136" s="19"/>
    </row>
    <row r="1137" spans="1:18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326">O1137</f>
        <v>300</v>
      </c>
      <c r="J1137" s="234">
        <f t="shared" ref="J1137" si="327">I1137*1.23</f>
        <v>369</v>
      </c>
      <c r="K1137">
        <v>4</v>
      </c>
      <c r="L1137">
        <v>4</v>
      </c>
      <c r="M1137">
        <f t="shared" si="317"/>
        <v>140</v>
      </c>
      <c r="N1137">
        <f t="shared" si="323"/>
        <v>160</v>
      </c>
      <c r="O1137">
        <f t="shared" si="322"/>
        <v>300</v>
      </c>
      <c r="Q1137" s="206"/>
      <c r="R1137" s="206"/>
    </row>
    <row r="1138" spans="1:18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317"/>
        <v>0</v>
      </c>
      <c r="N1138">
        <f t="shared" si="323"/>
        <v>0</v>
      </c>
      <c r="O1138">
        <f t="shared" si="322"/>
        <v>0</v>
      </c>
      <c r="Q1138" s="19"/>
      <c r="R1138" s="19"/>
    </row>
    <row r="1139" spans="1:18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328">O1139</f>
        <v>300</v>
      </c>
      <c r="J1139" s="234">
        <f t="shared" ref="J1139" si="329">I1139*1.23</f>
        <v>369</v>
      </c>
      <c r="K1139">
        <v>4</v>
      </c>
      <c r="L1139">
        <v>4</v>
      </c>
      <c r="M1139">
        <f t="shared" si="317"/>
        <v>140</v>
      </c>
      <c r="N1139">
        <f t="shared" si="323"/>
        <v>160</v>
      </c>
      <c r="O1139">
        <f t="shared" si="322"/>
        <v>300</v>
      </c>
      <c r="Q1139" s="206"/>
      <c r="R1139" s="206"/>
    </row>
    <row r="1140" spans="1:18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317"/>
        <v>0</v>
      </c>
      <c r="N1140">
        <f t="shared" si="323"/>
        <v>0</v>
      </c>
      <c r="O1140">
        <f t="shared" si="322"/>
        <v>0</v>
      </c>
      <c r="Q1140" s="19"/>
      <c r="R1140" s="19"/>
    </row>
    <row r="1141" spans="1:18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330">O1141</f>
        <v>300</v>
      </c>
      <c r="J1141" s="234">
        <f t="shared" ref="J1141" si="331">I1141*1.23</f>
        <v>369</v>
      </c>
      <c r="K1141">
        <v>4</v>
      </c>
      <c r="L1141">
        <v>4</v>
      </c>
      <c r="M1141">
        <f t="shared" si="317"/>
        <v>140</v>
      </c>
      <c r="N1141">
        <f t="shared" si="323"/>
        <v>160</v>
      </c>
      <c r="O1141">
        <f t="shared" si="322"/>
        <v>300</v>
      </c>
      <c r="Q1141" s="104"/>
      <c r="R1141" s="104"/>
    </row>
    <row r="1142" spans="1:18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317"/>
        <v>0</v>
      </c>
      <c r="N1142">
        <f t="shared" si="323"/>
        <v>0</v>
      </c>
      <c r="O1142">
        <f t="shared" si="322"/>
        <v>0</v>
      </c>
      <c r="Q1142" s="101"/>
      <c r="R1142" s="101"/>
    </row>
    <row r="1143" spans="1:18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332">O1143</f>
        <v>300</v>
      </c>
      <c r="J1143" s="234">
        <f t="shared" ref="J1143" si="333">I1143*1.23</f>
        <v>369</v>
      </c>
      <c r="K1143">
        <v>4</v>
      </c>
      <c r="L1143">
        <v>4</v>
      </c>
      <c r="M1143">
        <f t="shared" si="317"/>
        <v>140</v>
      </c>
      <c r="N1143">
        <f t="shared" si="323"/>
        <v>160</v>
      </c>
      <c r="O1143">
        <f t="shared" si="322"/>
        <v>300</v>
      </c>
      <c r="Q1143" s="206"/>
      <c r="R1143" s="206"/>
    </row>
    <row r="1144" spans="1:18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317"/>
        <v>0</v>
      </c>
      <c r="N1144">
        <f t="shared" si="323"/>
        <v>0</v>
      </c>
      <c r="O1144">
        <f t="shared" si="322"/>
        <v>0</v>
      </c>
      <c r="Q1144" s="10"/>
      <c r="R1144" s="10"/>
    </row>
    <row r="1145" spans="1:18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334">O1145</f>
        <v>580</v>
      </c>
      <c r="J1145" s="234">
        <f t="shared" ref="J1145" si="335">I1145*1.23</f>
        <v>713.4</v>
      </c>
      <c r="K1145">
        <v>12</v>
      </c>
      <c r="L1145">
        <v>4</v>
      </c>
      <c r="M1145">
        <f t="shared" si="317"/>
        <v>420</v>
      </c>
      <c r="N1145">
        <f t="shared" si="323"/>
        <v>160</v>
      </c>
      <c r="O1145">
        <f t="shared" si="322"/>
        <v>580</v>
      </c>
      <c r="Q1145" s="206"/>
      <c r="R1145" s="206"/>
    </row>
    <row r="1146" spans="1:18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317"/>
        <v>0</v>
      </c>
      <c r="N1146">
        <f t="shared" si="323"/>
        <v>0</v>
      </c>
      <c r="O1146">
        <f t="shared" si="322"/>
        <v>0</v>
      </c>
      <c r="Q1146" s="10"/>
      <c r="R1146" s="10"/>
    </row>
    <row r="1147" spans="1:18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317"/>
        <v>0</v>
      </c>
      <c r="N1147">
        <f t="shared" si="323"/>
        <v>0</v>
      </c>
      <c r="O1147">
        <f t="shared" si="322"/>
        <v>0</v>
      </c>
      <c r="Q1147" s="10"/>
      <c r="R1147" s="10"/>
    </row>
    <row r="1148" spans="1:18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336">O1148</f>
        <v>440</v>
      </c>
      <c r="J1148" s="234">
        <f t="shared" ref="J1148" si="337">I1148*1.23</f>
        <v>541.20000000000005</v>
      </c>
      <c r="K1148">
        <v>8</v>
      </c>
      <c r="L1148">
        <v>4</v>
      </c>
      <c r="M1148">
        <f t="shared" si="317"/>
        <v>280</v>
      </c>
      <c r="N1148">
        <f t="shared" si="323"/>
        <v>160</v>
      </c>
      <c r="O1148">
        <f t="shared" si="322"/>
        <v>440</v>
      </c>
      <c r="Q1148" s="206"/>
      <c r="R1148" s="206"/>
    </row>
    <row r="1149" spans="1:18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317"/>
        <v>0</v>
      </c>
      <c r="N1149">
        <f t="shared" si="323"/>
        <v>0</v>
      </c>
      <c r="O1149">
        <f t="shared" si="322"/>
        <v>0</v>
      </c>
      <c r="Q1149" s="10"/>
      <c r="R1149" s="10"/>
    </row>
    <row r="1150" spans="1:18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317"/>
        <v>0</v>
      </c>
      <c r="N1150">
        <f t="shared" si="323"/>
        <v>0</v>
      </c>
      <c r="O1150">
        <f t="shared" si="322"/>
        <v>0</v>
      </c>
      <c r="Q1150" s="10"/>
      <c r="R1150" s="10"/>
    </row>
    <row r="1151" spans="1:18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317"/>
        <v>0</v>
      </c>
      <c r="N1151">
        <f t="shared" si="323"/>
        <v>0</v>
      </c>
      <c r="O1151">
        <f t="shared" si="322"/>
        <v>0</v>
      </c>
      <c r="Q1151" s="10"/>
      <c r="R1151" s="10"/>
    </row>
    <row r="1152" spans="1:18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338">O1152</f>
        <v>440</v>
      </c>
      <c r="J1152" s="234">
        <f t="shared" ref="J1152" si="339">I1152*1.23</f>
        <v>541.20000000000005</v>
      </c>
      <c r="K1152">
        <v>8</v>
      </c>
      <c r="L1152">
        <v>4</v>
      </c>
      <c r="M1152">
        <f t="shared" si="317"/>
        <v>280</v>
      </c>
      <c r="N1152">
        <f t="shared" si="323"/>
        <v>160</v>
      </c>
      <c r="O1152">
        <f t="shared" si="322"/>
        <v>440</v>
      </c>
      <c r="Q1152" s="206"/>
      <c r="R1152" s="206"/>
    </row>
    <row r="1153" spans="1:18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317"/>
        <v>0</v>
      </c>
      <c r="N1153">
        <f t="shared" si="323"/>
        <v>0</v>
      </c>
      <c r="O1153">
        <f t="shared" si="322"/>
        <v>0</v>
      </c>
      <c r="Q1153" s="10"/>
      <c r="R1153" s="10"/>
    </row>
    <row r="1154" spans="1:18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317"/>
        <v>0</v>
      </c>
      <c r="N1154">
        <f t="shared" si="323"/>
        <v>0</v>
      </c>
      <c r="O1154">
        <f t="shared" si="322"/>
        <v>0</v>
      </c>
      <c r="Q1154" s="10"/>
      <c r="R1154" s="10"/>
    </row>
    <row r="1155" spans="1:18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340">O1155</f>
        <v>300</v>
      </c>
      <c r="J1155" s="234">
        <f t="shared" ref="J1155" si="341">I1155*1.23</f>
        <v>369</v>
      </c>
      <c r="K1155">
        <v>4</v>
      </c>
      <c r="L1155">
        <v>4</v>
      </c>
      <c r="M1155">
        <f t="shared" si="317"/>
        <v>140</v>
      </c>
      <c r="N1155">
        <f t="shared" si="323"/>
        <v>160</v>
      </c>
      <c r="O1155">
        <f t="shared" si="322"/>
        <v>300</v>
      </c>
      <c r="Q1155" s="206"/>
      <c r="R1155" s="206"/>
    </row>
    <row r="1156" spans="1:18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317"/>
        <v>0</v>
      </c>
      <c r="N1156">
        <f t="shared" si="323"/>
        <v>0</v>
      </c>
      <c r="O1156">
        <f t="shared" si="322"/>
        <v>0</v>
      </c>
      <c r="Q1156" s="19"/>
      <c r="R1156" s="19"/>
    </row>
    <row r="1157" spans="1:18" ht="13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317"/>
        <v>0</v>
      </c>
      <c r="N1157">
        <f t="shared" si="323"/>
        <v>0</v>
      </c>
      <c r="O1157">
        <f t="shared" si="322"/>
        <v>0</v>
      </c>
      <c r="Q1157" s="19"/>
      <c r="R1157" s="19"/>
    </row>
    <row r="1158" spans="1:18">
      <c r="A1158" s="19" t="s">
        <v>1640</v>
      </c>
      <c r="B1158" s="13" t="s">
        <v>1677</v>
      </c>
      <c r="C1158" s="19">
        <v>2008</v>
      </c>
      <c r="D1158" s="12">
        <v>304</v>
      </c>
      <c r="E1158" s="12"/>
      <c r="F1158" s="19"/>
      <c r="G1158" s="19">
        <v>1</v>
      </c>
      <c r="H1158" s="13"/>
      <c r="I1158" s="233">
        <f t="shared" ref="I1158:I1173" si="342">O1158</f>
        <v>40</v>
      </c>
      <c r="J1158" s="234">
        <f t="shared" ref="J1158:J1173" si="343">I1158*1.23</f>
        <v>49.2</v>
      </c>
      <c r="L1158">
        <v>1</v>
      </c>
      <c r="M1158">
        <f t="shared" ref="M1158:M1221" si="344">K1158*35</f>
        <v>0</v>
      </c>
      <c r="N1158">
        <f t="shared" si="323"/>
        <v>40</v>
      </c>
      <c r="O1158">
        <f t="shared" si="322"/>
        <v>40</v>
      </c>
      <c r="Q1158" s="19"/>
      <c r="R1158" s="19"/>
    </row>
    <row r="1159" spans="1:18">
      <c r="A1159" s="39" t="s">
        <v>1640</v>
      </c>
      <c r="B1159" s="148" t="s">
        <v>1678</v>
      </c>
      <c r="C1159" s="39">
        <v>2010</v>
      </c>
      <c r="D1159" s="21">
        <v>309</v>
      </c>
      <c r="E1159" s="21"/>
      <c r="F1159" s="39"/>
      <c r="G1159" s="39">
        <v>2</v>
      </c>
      <c r="H1159" s="148"/>
      <c r="I1159" s="233">
        <f t="shared" si="342"/>
        <v>80</v>
      </c>
      <c r="J1159" s="234">
        <f t="shared" si="343"/>
        <v>98.4</v>
      </c>
      <c r="L1159">
        <v>1</v>
      </c>
      <c r="M1159">
        <f t="shared" si="344"/>
        <v>0</v>
      </c>
      <c r="N1159">
        <f t="shared" si="323"/>
        <v>80</v>
      </c>
      <c r="O1159">
        <f t="shared" si="322"/>
        <v>80</v>
      </c>
      <c r="Q1159" s="39"/>
      <c r="R1159" s="39"/>
    </row>
    <row r="1160" spans="1:18">
      <c r="A1160" s="39" t="s">
        <v>1640</v>
      </c>
      <c r="B1160" s="148" t="s">
        <v>1679</v>
      </c>
      <c r="C1160" s="39"/>
      <c r="D1160" s="21">
        <v>305</v>
      </c>
      <c r="E1160" s="21"/>
      <c r="F1160" s="39"/>
      <c r="G1160" s="39">
        <v>1</v>
      </c>
      <c r="H1160" s="148"/>
      <c r="I1160" s="233">
        <f t="shared" si="342"/>
        <v>40</v>
      </c>
      <c r="J1160" s="234">
        <f t="shared" si="343"/>
        <v>49.2</v>
      </c>
      <c r="L1160">
        <v>1</v>
      </c>
      <c r="M1160">
        <f t="shared" si="344"/>
        <v>0</v>
      </c>
      <c r="N1160">
        <f t="shared" si="323"/>
        <v>40</v>
      </c>
      <c r="O1160">
        <f t="shared" si="322"/>
        <v>40</v>
      </c>
      <c r="Q1160" s="39"/>
      <c r="R1160" s="39"/>
    </row>
    <row r="1161" spans="1:18">
      <c r="A1161" s="39" t="s">
        <v>1640</v>
      </c>
      <c r="B1161" s="148" t="s">
        <v>1680</v>
      </c>
      <c r="C1161" s="39">
        <v>2012</v>
      </c>
      <c r="D1161" s="21" t="s">
        <v>1681</v>
      </c>
      <c r="E1161" s="21"/>
      <c r="F1161" s="39" t="s">
        <v>43</v>
      </c>
      <c r="G1161" s="39">
        <v>1</v>
      </c>
      <c r="H1161" s="148"/>
      <c r="I1161" s="233">
        <f t="shared" si="342"/>
        <v>40</v>
      </c>
      <c r="J1161" s="234">
        <f t="shared" si="343"/>
        <v>49.2</v>
      </c>
      <c r="L1161">
        <v>1</v>
      </c>
      <c r="M1161">
        <f t="shared" si="344"/>
        <v>0</v>
      </c>
      <c r="N1161">
        <f t="shared" si="323"/>
        <v>40</v>
      </c>
      <c r="O1161">
        <f t="shared" si="322"/>
        <v>40</v>
      </c>
      <c r="Q1161" s="39"/>
      <c r="R1161" s="39"/>
    </row>
    <row r="1162" spans="1:18" ht="13" thickBot="1">
      <c r="A1162" s="62" t="s">
        <v>1640</v>
      </c>
      <c r="B1162" s="63" t="s">
        <v>1682</v>
      </c>
      <c r="C1162" s="62">
        <v>2012</v>
      </c>
      <c r="D1162" s="64" t="s">
        <v>1683</v>
      </c>
      <c r="E1162" s="64" t="s">
        <v>1684</v>
      </c>
      <c r="F1162" s="62" t="s">
        <v>1685</v>
      </c>
      <c r="G1162" s="62">
        <v>6</v>
      </c>
      <c r="H1162" s="63"/>
      <c r="I1162" s="233">
        <f t="shared" si="342"/>
        <v>240</v>
      </c>
      <c r="J1162" s="234">
        <f t="shared" si="343"/>
        <v>295.2</v>
      </c>
      <c r="L1162">
        <v>1</v>
      </c>
      <c r="M1162">
        <f t="shared" si="344"/>
        <v>0</v>
      </c>
      <c r="N1162">
        <f t="shared" si="323"/>
        <v>240</v>
      </c>
      <c r="O1162">
        <f t="shared" si="322"/>
        <v>240</v>
      </c>
      <c r="Q1162" s="62"/>
      <c r="R1162" s="62"/>
    </row>
    <row r="1163" spans="1:18">
      <c r="A1163" s="39" t="s">
        <v>1640</v>
      </c>
      <c r="B1163" s="148" t="s">
        <v>1686</v>
      </c>
      <c r="C1163" s="39"/>
      <c r="D1163" s="21" t="s">
        <v>1625</v>
      </c>
      <c r="E1163" s="21"/>
      <c r="F1163" s="39"/>
      <c r="G1163" s="39">
        <v>1</v>
      </c>
      <c r="H1163" s="148"/>
      <c r="I1163" s="233">
        <f t="shared" si="342"/>
        <v>40</v>
      </c>
      <c r="J1163" s="234">
        <f t="shared" si="343"/>
        <v>49.2</v>
      </c>
      <c r="L1163">
        <v>1</v>
      </c>
      <c r="M1163">
        <f t="shared" si="344"/>
        <v>0</v>
      </c>
      <c r="N1163">
        <f t="shared" si="323"/>
        <v>40</v>
      </c>
      <c r="O1163">
        <f t="shared" si="322"/>
        <v>40</v>
      </c>
      <c r="Q1163" s="39"/>
      <c r="R1163" s="39"/>
    </row>
    <row r="1164" spans="1:18">
      <c r="A1164" s="39" t="s">
        <v>1640</v>
      </c>
      <c r="B1164" s="148" t="s">
        <v>1687</v>
      </c>
      <c r="C1164" s="39"/>
      <c r="D1164" s="21" t="s">
        <v>1688</v>
      </c>
      <c r="E1164" s="21"/>
      <c r="F1164" s="39"/>
      <c r="G1164" s="39">
        <v>1</v>
      </c>
      <c r="H1164" s="148"/>
      <c r="I1164" s="233">
        <f t="shared" si="342"/>
        <v>40</v>
      </c>
      <c r="J1164" s="234">
        <f t="shared" si="343"/>
        <v>49.2</v>
      </c>
      <c r="L1164">
        <v>1</v>
      </c>
      <c r="M1164">
        <f t="shared" si="344"/>
        <v>0</v>
      </c>
      <c r="N1164">
        <f t="shared" si="323"/>
        <v>40</v>
      </c>
      <c r="O1164">
        <f t="shared" si="322"/>
        <v>40</v>
      </c>
      <c r="Q1164" s="39"/>
      <c r="R1164" s="39"/>
    </row>
    <row r="1165" spans="1:18">
      <c r="A1165" s="39" t="s">
        <v>1640</v>
      </c>
      <c r="B1165" s="148" t="s">
        <v>1689</v>
      </c>
      <c r="C1165" s="39"/>
      <c r="D1165" s="21" t="s">
        <v>1233</v>
      </c>
      <c r="E1165" s="21"/>
      <c r="F1165" s="39"/>
      <c r="G1165" s="39">
        <v>1</v>
      </c>
      <c r="H1165" s="148"/>
      <c r="I1165" s="233">
        <f t="shared" si="342"/>
        <v>40</v>
      </c>
      <c r="J1165" s="234">
        <f t="shared" si="343"/>
        <v>49.2</v>
      </c>
      <c r="L1165">
        <v>1</v>
      </c>
      <c r="M1165">
        <f t="shared" si="344"/>
        <v>0</v>
      </c>
      <c r="N1165">
        <f t="shared" si="323"/>
        <v>40</v>
      </c>
      <c r="O1165">
        <f t="shared" si="322"/>
        <v>40</v>
      </c>
      <c r="Q1165" s="39"/>
      <c r="R1165" s="39"/>
    </row>
    <row r="1166" spans="1:18">
      <c r="A1166" s="39" t="s">
        <v>1640</v>
      </c>
      <c r="B1166" s="148" t="s">
        <v>1690</v>
      </c>
      <c r="C1166" s="39"/>
      <c r="D1166" s="21" t="s">
        <v>1691</v>
      </c>
      <c r="E1166" s="21"/>
      <c r="F1166" s="39"/>
      <c r="G1166" s="39">
        <v>1</v>
      </c>
      <c r="H1166" s="148"/>
      <c r="I1166" s="233">
        <f t="shared" si="342"/>
        <v>40</v>
      </c>
      <c r="J1166" s="234">
        <f t="shared" si="343"/>
        <v>49.2</v>
      </c>
      <c r="L1166">
        <v>1</v>
      </c>
      <c r="M1166">
        <f t="shared" si="344"/>
        <v>0</v>
      </c>
      <c r="N1166">
        <f t="shared" si="323"/>
        <v>40</v>
      </c>
      <c r="O1166">
        <f t="shared" si="322"/>
        <v>40</v>
      </c>
      <c r="Q1166" s="39"/>
      <c r="R1166" s="39"/>
    </row>
    <row r="1167" spans="1:18">
      <c r="A1167" s="39" t="s">
        <v>1640</v>
      </c>
      <c r="B1167" s="148" t="s">
        <v>1692</v>
      </c>
      <c r="C1167" s="39"/>
      <c r="D1167" s="21" t="s">
        <v>1285</v>
      </c>
      <c r="E1167" s="21"/>
      <c r="F1167" s="39"/>
      <c r="G1167" s="39">
        <v>1</v>
      </c>
      <c r="H1167" s="148"/>
      <c r="I1167" s="233">
        <f t="shared" si="342"/>
        <v>40</v>
      </c>
      <c r="J1167" s="234">
        <f t="shared" si="343"/>
        <v>49.2</v>
      </c>
      <c r="L1167">
        <v>1</v>
      </c>
      <c r="M1167">
        <f t="shared" si="344"/>
        <v>0</v>
      </c>
      <c r="N1167">
        <f t="shared" si="323"/>
        <v>40</v>
      </c>
      <c r="O1167">
        <f t="shared" si="322"/>
        <v>40</v>
      </c>
      <c r="Q1167" s="39"/>
      <c r="R1167" s="39"/>
    </row>
    <row r="1168" spans="1:18">
      <c r="A1168" s="39" t="s">
        <v>1640</v>
      </c>
      <c r="B1168" s="148" t="s">
        <v>1693</v>
      </c>
      <c r="C1168" s="39"/>
      <c r="D1168" s="21" t="s">
        <v>687</v>
      </c>
      <c r="E1168" s="21"/>
      <c r="F1168" s="39"/>
      <c r="G1168" s="39">
        <v>1</v>
      </c>
      <c r="H1168" s="148"/>
      <c r="I1168" s="233">
        <f t="shared" si="342"/>
        <v>40</v>
      </c>
      <c r="J1168" s="234">
        <f t="shared" si="343"/>
        <v>49.2</v>
      </c>
      <c r="L1168">
        <v>1</v>
      </c>
      <c r="M1168">
        <f t="shared" si="344"/>
        <v>0</v>
      </c>
      <c r="N1168">
        <f t="shared" si="323"/>
        <v>40</v>
      </c>
      <c r="O1168">
        <f t="shared" si="322"/>
        <v>40</v>
      </c>
      <c r="Q1168" s="39"/>
      <c r="R1168" s="39"/>
    </row>
    <row r="1169" spans="1:18">
      <c r="A1169" s="39" t="s">
        <v>1640</v>
      </c>
      <c r="B1169" s="148" t="s">
        <v>1693</v>
      </c>
      <c r="C1169" s="39"/>
      <c r="D1169" s="21" t="s">
        <v>1694</v>
      </c>
      <c r="E1169" s="21"/>
      <c r="F1169" s="39"/>
      <c r="G1169" s="39">
        <v>1</v>
      </c>
      <c r="H1169" s="148"/>
      <c r="I1169" s="233">
        <f t="shared" si="342"/>
        <v>40</v>
      </c>
      <c r="J1169" s="234">
        <f t="shared" si="343"/>
        <v>49.2</v>
      </c>
      <c r="L1169">
        <v>1</v>
      </c>
      <c r="M1169">
        <f t="shared" si="344"/>
        <v>0</v>
      </c>
      <c r="N1169">
        <f t="shared" si="323"/>
        <v>40</v>
      </c>
      <c r="O1169">
        <f t="shared" si="322"/>
        <v>40</v>
      </c>
      <c r="Q1169" s="39"/>
      <c r="R1169" s="39"/>
    </row>
    <row r="1170" spans="1:18">
      <c r="A1170" s="39" t="s">
        <v>1640</v>
      </c>
      <c r="B1170" s="148" t="s">
        <v>1695</v>
      </c>
      <c r="C1170" s="39"/>
      <c r="D1170" s="21" t="s">
        <v>1696</v>
      </c>
      <c r="E1170" s="21"/>
      <c r="F1170" s="39"/>
      <c r="G1170" s="39">
        <v>1</v>
      </c>
      <c r="H1170" s="148"/>
      <c r="I1170" s="233">
        <f t="shared" si="342"/>
        <v>40</v>
      </c>
      <c r="J1170" s="234">
        <f t="shared" si="343"/>
        <v>49.2</v>
      </c>
      <c r="L1170">
        <v>1</v>
      </c>
      <c r="M1170">
        <f t="shared" si="344"/>
        <v>0</v>
      </c>
      <c r="N1170">
        <f t="shared" si="323"/>
        <v>40</v>
      </c>
      <c r="O1170">
        <f t="shared" si="322"/>
        <v>40</v>
      </c>
      <c r="Q1170" s="39"/>
      <c r="R1170" s="39"/>
    </row>
    <row r="1171" spans="1:18">
      <c r="A1171" s="39" t="s">
        <v>1640</v>
      </c>
      <c r="B1171" s="148" t="s">
        <v>1695</v>
      </c>
      <c r="C1171" s="39"/>
      <c r="D1171" s="21" t="s">
        <v>1697</v>
      </c>
      <c r="E1171" s="21"/>
      <c r="F1171" s="39"/>
      <c r="G1171" s="39">
        <v>1</v>
      </c>
      <c r="H1171" s="148"/>
      <c r="I1171" s="233">
        <f t="shared" si="342"/>
        <v>40</v>
      </c>
      <c r="J1171" s="234">
        <f t="shared" si="343"/>
        <v>49.2</v>
      </c>
      <c r="L1171">
        <v>1</v>
      </c>
      <c r="M1171">
        <f t="shared" si="344"/>
        <v>0</v>
      </c>
      <c r="N1171">
        <f t="shared" si="323"/>
        <v>40</v>
      </c>
      <c r="O1171">
        <f t="shared" si="322"/>
        <v>40</v>
      </c>
      <c r="Q1171" s="39"/>
      <c r="R1171" s="39"/>
    </row>
    <row r="1172" spans="1:18">
      <c r="A1172" s="39" t="s">
        <v>1640</v>
      </c>
      <c r="B1172" s="148" t="s">
        <v>1698</v>
      </c>
      <c r="C1172" s="39">
        <v>2012</v>
      </c>
      <c r="D1172" s="21" t="s">
        <v>1699</v>
      </c>
      <c r="E1172" s="21"/>
      <c r="F1172" s="39"/>
      <c r="G1172" s="39">
        <v>1</v>
      </c>
      <c r="H1172" s="148"/>
      <c r="I1172" s="233">
        <f t="shared" si="342"/>
        <v>40</v>
      </c>
      <c r="J1172" s="234">
        <f t="shared" si="343"/>
        <v>49.2</v>
      </c>
      <c r="L1172">
        <v>1</v>
      </c>
      <c r="M1172">
        <f t="shared" si="344"/>
        <v>0</v>
      </c>
      <c r="N1172">
        <f t="shared" si="323"/>
        <v>40</v>
      </c>
      <c r="O1172">
        <f t="shared" si="322"/>
        <v>40</v>
      </c>
      <c r="Q1172" s="39"/>
      <c r="R1172" s="39"/>
    </row>
    <row r="1173" spans="1:18" s="6" customFormat="1" ht="15.5">
      <c r="A1173" s="39" t="s">
        <v>1640</v>
      </c>
      <c r="B1173" s="148" t="s">
        <v>1700</v>
      </c>
      <c r="C1173" s="39"/>
      <c r="D1173" s="21" t="s">
        <v>1701</v>
      </c>
      <c r="E1173" s="21"/>
      <c r="F1173" s="39"/>
      <c r="G1173" s="39">
        <v>7</v>
      </c>
      <c r="H1173" s="148"/>
      <c r="I1173" s="233">
        <f t="shared" si="342"/>
        <v>280</v>
      </c>
      <c r="J1173" s="234">
        <f t="shared" si="343"/>
        <v>344.4</v>
      </c>
      <c r="K1173"/>
      <c r="L1173">
        <v>1</v>
      </c>
      <c r="M1173">
        <f t="shared" si="344"/>
        <v>0</v>
      </c>
      <c r="N1173">
        <f t="shared" si="323"/>
        <v>280</v>
      </c>
      <c r="O1173">
        <f t="shared" si="322"/>
        <v>280</v>
      </c>
      <c r="Q1173" s="39"/>
      <c r="R1173" s="39"/>
    </row>
    <row r="1174" spans="1:18" s="6" customFormat="1" ht="15.5">
      <c r="A1174" s="39" t="s">
        <v>1640</v>
      </c>
      <c r="B1174" s="148" t="s">
        <v>1702</v>
      </c>
      <c r="C1174" s="39"/>
      <c r="D1174" s="21" t="s">
        <v>1703</v>
      </c>
      <c r="E1174" s="21"/>
      <c r="F1174" s="39"/>
      <c r="G1174" s="39">
        <v>3</v>
      </c>
      <c r="H1174" s="148" t="s">
        <v>1704</v>
      </c>
      <c r="I1174" s="534" t="s">
        <v>496</v>
      </c>
      <c r="J1174" s="534" t="s">
        <v>496</v>
      </c>
      <c r="M1174">
        <f t="shared" si="344"/>
        <v>0</v>
      </c>
      <c r="N1174">
        <f t="shared" si="323"/>
        <v>0</v>
      </c>
      <c r="O1174"/>
      <c r="Q1174" s="39"/>
      <c r="R1174" s="39"/>
    </row>
    <row r="1175" spans="1:18" s="6" customFormat="1" ht="15.5">
      <c r="A1175" s="39" t="s">
        <v>1640</v>
      </c>
      <c r="B1175" s="166" t="s">
        <v>1705</v>
      </c>
      <c r="C1175" s="219"/>
      <c r="D1175" s="543">
        <v>304</v>
      </c>
      <c r="E1175" s="166"/>
      <c r="F1175" s="166"/>
      <c r="G1175" s="125">
        <v>2</v>
      </c>
      <c r="H1175" s="166" t="s">
        <v>1706</v>
      </c>
      <c r="I1175" s="534" t="s">
        <v>496</v>
      </c>
      <c r="J1175" s="534" t="s">
        <v>496</v>
      </c>
      <c r="M1175">
        <f t="shared" si="344"/>
        <v>0</v>
      </c>
      <c r="N1175">
        <f t="shared" si="323"/>
        <v>0</v>
      </c>
      <c r="O1175"/>
      <c r="Q1175" s="125"/>
      <c r="R1175" s="125"/>
    </row>
    <row r="1176" spans="1:18" s="6" customFormat="1" ht="15.5">
      <c r="A1176" s="39" t="s">
        <v>1640</v>
      </c>
      <c r="B1176" s="148" t="s">
        <v>1707</v>
      </c>
      <c r="C1176" s="39"/>
      <c r="D1176" s="21">
        <v>314</v>
      </c>
      <c r="E1176" s="21"/>
      <c r="F1176" s="39"/>
      <c r="G1176" s="39">
        <v>3</v>
      </c>
      <c r="H1176" s="166" t="s">
        <v>1706</v>
      </c>
      <c r="I1176" s="534" t="s">
        <v>496</v>
      </c>
      <c r="J1176" s="534" t="s">
        <v>496</v>
      </c>
      <c r="M1176">
        <f t="shared" si="344"/>
        <v>0</v>
      </c>
      <c r="N1176">
        <f t="shared" si="323"/>
        <v>0</v>
      </c>
      <c r="O1176"/>
      <c r="Q1176" s="39"/>
      <c r="R1176" s="39"/>
    </row>
    <row r="1177" spans="1:18" s="6" customFormat="1" ht="15.5">
      <c r="A1177" s="206" t="s">
        <v>1640</v>
      </c>
      <c r="B1177" s="544" t="s">
        <v>1705</v>
      </c>
      <c r="C1177" s="206"/>
      <c r="D1177" s="16">
        <v>315</v>
      </c>
      <c r="E1177" s="16"/>
      <c r="F1177" s="206"/>
      <c r="G1177" s="206">
        <v>1</v>
      </c>
      <c r="H1177" s="544" t="s">
        <v>1706</v>
      </c>
      <c r="I1177" s="539" t="s">
        <v>496</v>
      </c>
      <c r="J1177" s="539" t="s">
        <v>496</v>
      </c>
      <c r="M1177">
        <f t="shared" si="344"/>
        <v>0</v>
      </c>
      <c r="N1177">
        <f t="shared" si="323"/>
        <v>0</v>
      </c>
      <c r="O1177"/>
      <c r="Q1177" s="206"/>
      <c r="R1177" s="206"/>
    </row>
    <row r="1178" spans="1:18" ht="16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</row>
    <row r="1179" spans="1:18" ht="13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345">O1179</f>
        <v>720</v>
      </c>
      <c r="J1179" s="234">
        <f t="shared" ref="J1179" si="346">I1179*1.23</f>
        <v>885.6</v>
      </c>
      <c r="K1179">
        <v>16</v>
      </c>
      <c r="L1179">
        <v>4</v>
      </c>
      <c r="M1179">
        <f t="shared" si="344"/>
        <v>560</v>
      </c>
      <c r="N1179">
        <f t="shared" si="323"/>
        <v>160</v>
      </c>
      <c r="O1179">
        <f t="shared" si="322"/>
        <v>720</v>
      </c>
      <c r="Q1179" s="128"/>
      <c r="R1179" s="128"/>
    </row>
    <row r="1180" spans="1:18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344"/>
        <v>0</v>
      </c>
      <c r="N1180">
        <f t="shared" si="323"/>
        <v>0</v>
      </c>
      <c r="O1180">
        <f t="shared" si="322"/>
        <v>0</v>
      </c>
      <c r="Q1180" s="128"/>
      <c r="R1180" s="128"/>
    </row>
    <row r="1181" spans="1:18" s="6" customFormat="1" ht="16" thickBot="1">
      <c r="A1181" s="128" t="s">
        <v>1709</v>
      </c>
      <c r="B1181" s="129" t="s">
        <v>1713</v>
      </c>
      <c r="C1181" s="128"/>
      <c r="D1181" s="130" t="s">
        <v>1714</v>
      </c>
      <c r="E1181" s="130"/>
      <c r="F1181" s="128"/>
      <c r="G1181" s="128">
        <v>2</v>
      </c>
      <c r="H1181" s="129"/>
      <c r="I1181" s="130"/>
      <c r="J1181" s="131"/>
      <c r="M1181">
        <f t="shared" si="344"/>
        <v>0</v>
      </c>
      <c r="N1181">
        <f t="shared" si="323"/>
        <v>0</v>
      </c>
      <c r="O1181">
        <f t="shared" si="322"/>
        <v>0</v>
      </c>
      <c r="Q1181" s="128"/>
      <c r="R1181" s="128"/>
    </row>
    <row r="1182" spans="1:18" ht="16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</row>
    <row r="1183" spans="1:18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347">O1183</f>
        <v>580</v>
      </c>
      <c r="J1183" s="234">
        <f t="shared" ref="J1183" si="348">I1183*1.23</f>
        <v>713.4</v>
      </c>
      <c r="K1183">
        <v>12</v>
      </c>
      <c r="L1183">
        <v>4</v>
      </c>
      <c r="M1183">
        <f t="shared" si="344"/>
        <v>420</v>
      </c>
      <c r="N1183">
        <f t="shared" si="323"/>
        <v>160</v>
      </c>
      <c r="O1183">
        <f t="shared" si="322"/>
        <v>580</v>
      </c>
      <c r="Q1183" s="68"/>
      <c r="R1183" s="68"/>
    </row>
    <row r="1184" spans="1:18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344"/>
        <v>0</v>
      </c>
      <c r="N1184">
        <f t="shared" si="323"/>
        <v>0</v>
      </c>
      <c r="O1184">
        <f t="shared" si="322"/>
        <v>0</v>
      </c>
      <c r="Q1184" s="10"/>
      <c r="R1184" s="10"/>
    </row>
    <row r="1185" spans="1:18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349">O1185</f>
        <v>300</v>
      </c>
      <c r="J1185" s="234">
        <f t="shared" ref="J1185" si="350">I1185*1.23</f>
        <v>369</v>
      </c>
      <c r="K1185">
        <v>4</v>
      </c>
      <c r="L1185">
        <v>4</v>
      </c>
      <c r="M1185">
        <f t="shared" si="344"/>
        <v>140</v>
      </c>
      <c r="N1185">
        <f t="shared" si="323"/>
        <v>160</v>
      </c>
      <c r="O1185">
        <f t="shared" si="322"/>
        <v>300</v>
      </c>
      <c r="Q1185" s="206"/>
      <c r="R1185" s="206"/>
    </row>
    <row r="1186" spans="1:18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344"/>
        <v>0</v>
      </c>
      <c r="N1186">
        <f t="shared" si="323"/>
        <v>0</v>
      </c>
      <c r="O1186">
        <f t="shared" si="322"/>
        <v>0</v>
      </c>
      <c r="Q1186" s="19"/>
      <c r="R1186" s="19"/>
    </row>
    <row r="1187" spans="1:18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351">O1187</f>
        <v>300</v>
      </c>
      <c r="J1187" s="234">
        <f t="shared" ref="J1187" si="352">I1187*1.23</f>
        <v>369</v>
      </c>
      <c r="K1187">
        <v>4</v>
      </c>
      <c r="L1187">
        <v>4</v>
      </c>
      <c r="M1187">
        <f t="shared" si="344"/>
        <v>140</v>
      </c>
      <c r="N1187">
        <f t="shared" si="323"/>
        <v>160</v>
      </c>
      <c r="O1187">
        <f t="shared" si="322"/>
        <v>300</v>
      </c>
      <c r="Q1187" s="206"/>
      <c r="R1187" s="206"/>
    </row>
    <row r="1188" spans="1:18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344"/>
        <v>0</v>
      </c>
      <c r="N1188">
        <f t="shared" si="323"/>
        <v>0</v>
      </c>
      <c r="O1188">
        <f t="shared" si="322"/>
        <v>0</v>
      </c>
      <c r="Q1188" s="19"/>
      <c r="R1188" s="19"/>
    </row>
    <row r="1189" spans="1:18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353">O1189</f>
        <v>300</v>
      </c>
      <c r="J1189" s="234">
        <f t="shared" ref="J1189" si="354">I1189*1.23</f>
        <v>369</v>
      </c>
      <c r="K1189">
        <v>4</v>
      </c>
      <c r="L1189">
        <v>4</v>
      </c>
      <c r="M1189">
        <f t="shared" si="344"/>
        <v>140</v>
      </c>
      <c r="N1189">
        <f t="shared" si="323"/>
        <v>160</v>
      </c>
      <c r="O1189">
        <f t="shared" si="322"/>
        <v>300</v>
      </c>
      <c r="Q1189" s="206"/>
      <c r="R1189" s="206"/>
    </row>
    <row r="1190" spans="1:18" ht="28.75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344"/>
        <v>0</v>
      </c>
      <c r="N1190">
        <f t="shared" si="323"/>
        <v>0</v>
      </c>
      <c r="O1190">
        <f t="shared" si="322"/>
        <v>0</v>
      </c>
      <c r="Q1190" s="19"/>
      <c r="R1190" s="19"/>
    </row>
    <row r="1191" spans="1:18" ht="24.4" customHeight="1">
      <c r="A1191" s="53" t="s">
        <v>1716</v>
      </c>
      <c r="B1191" s="229" t="s">
        <v>1734</v>
      </c>
      <c r="C1191" s="10"/>
      <c r="D1191" s="54" t="s">
        <v>1735</v>
      </c>
      <c r="E1191" s="54" t="s">
        <v>1736</v>
      </c>
      <c r="F1191" s="10"/>
      <c r="G1191" s="53">
        <v>1</v>
      </c>
      <c r="H1191" s="274" t="s">
        <v>1737</v>
      </c>
      <c r="I1191" s="233">
        <f t="shared" ref="I1191:I1192" si="355">O1191</f>
        <v>160</v>
      </c>
      <c r="J1191" s="234">
        <f t="shared" ref="J1191:J1192" si="356">I1191*1.23</f>
        <v>196.8</v>
      </c>
      <c r="L1191">
        <v>4</v>
      </c>
      <c r="M1191">
        <f t="shared" si="344"/>
        <v>0</v>
      </c>
      <c r="N1191">
        <f t="shared" si="323"/>
        <v>160</v>
      </c>
      <c r="O1191">
        <f t="shared" si="322"/>
        <v>160</v>
      </c>
      <c r="Q1191" s="10"/>
      <c r="R1191" s="10"/>
    </row>
    <row r="1192" spans="1:18" ht="2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49">
        <v>1</v>
      </c>
      <c r="H1192" s="159" t="s">
        <v>1712</v>
      </c>
      <c r="I1192" s="233">
        <f t="shared" si="355"/>
        <v>300</v>
      </c>
      <c r="J1192" s="234">
        <f t="shared" si="356"/>
        <v>369</v>
      </c>
      <c r="K1192">
        <v>4</v>
      </c>
      <c r="L1192">
        <v>4</v>
      </c>
      <c r="M1192">
        <f t="shared" si="344"/>
        <v>140</v>
      </c>
      <c r="N1192">
        <f t="shared" si="323"/>
        <v>160</v>
      </c>
      <c r="O1192">
        <f t="shared" si="322"/>
        <v>300</v>
      </c>
      <c r="Q1192" s="39"/>
      <c r="R1192" s="39"/>
    </row>
    <row r="1193" spans="1:18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344"/>
        <v>0</v>
      </c>
      <c r="N1193">
        <f t="shared" si="323"/>
        <v>0</v>
      </c>
      <c r="O1193">
        <f t="shared" si="322"/>
        <v>0</v>
      </c>
      <c r="Q1193" s="39"/>
      <c r="R1193" s="39"/>
    </row>
    <row r="1194" spans="1:18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344"/>
        <v>0</v>
      </c>
      <c r="N1194">
        <f t="shared" si="323"/>
        <v>0</v>
      </c>
      <c r="O1194">
        <f t="shared" si="322"/>
        <v>0</v>
      </c>
      <c r="Q1194" s="39"/>
      <c r="R1194" s="39"/>
    </row>
    <row r="1195" spans="1:18" s="59" customFormat="1">
      <c r="A1195" s="32" t="s">
        <v>1716</v>
      </c>
      <c r="B1195" s="205" t="s">
        <v>1742</v>
      </c>
      <c r="C1195" s="587"/>
      <c r="D1195" s="588" t="s">
        <v>1743</v>
      </c>
      <c r="E1195" s="588" t="s">
        <v>1744</v>
      </c>
      <c r="F1195" s="32" t="s">
        <v>1745</v>
      </c>
      <c r="G1195" s="32">
        <v>1</v>
      </c>
      <c r="H1195" s="33"/>
      <c r="I1195" s="233">
        <f t="shared" ref="I1195:I1203" si="357">O1195</f>
        <v>300</v>
      </c>
      <c r="J1195" s="234">
        <f t="shared" ref="J1195:J1203" si="358">I1195*1.23</f>
        <v>369</v>
      </c>
      <c r="K1195">
        <v>4</v>
      </c>
      <c r="L1195">
        <v>4</v>
      </c>
      <c r="M1195">
        <f t="shared" si="344"/>
        <v>140</v>
      </c>
      <c r="N1195">
        <f t="shared" si="323"/>
        <v>160</v>
      </c>
      <c r="O1195">
        <f t="shared" si="322"/>
        <v>300</v>
      </c>
      <c r="Q1195" s="587"/>
      <c r="R1195" s="587"/>
    </row>
    <row r="1196" spans="1:18" s="59" customFormat="1">
      <c r="A1196" s="32" t="s">
        <v>1716</v>
      </c>
      <c r="B1196" s="205" t="s">
        <v>1746</v>
      </c>
      <c r="C1196" s="587"/>
      <c r="D1196" s="588" t="s">
        <v>460</v>
      </c>
      <c r="E1196" s="588" t="s">
        <v>1747</v>
      </c>
      <c r="F1196" s="32" t="s">
        <v>1745</v>
      </c>
      <c r="G1196" s="32">
        <v>1</v>
      </c>
      <c r="H1196" s="33"/>
      <c r="I1196" s="233">
        <f t="shared" si="357"/>
        <v>300</v>
      </c>
      <c r="J1196" s="234">
        <f t="shared" si="358"/>
        <v>369</v>
      </c>
      <c r="K1196">
        <v>4</v>
      </c>
      <c r="L1196">
        <v>4</v>
      </c>
      <c r="M1196">
        <f t="shared" si="344"/>
        <v>140</v>
      </c>
      <c r="N1196">
        <f t="shared" si="323"/>
        <v>160</v>
      </c>
      <c r="O1196">
        <f t="shared" si="322"/>
        <v>300</v>
      </c>
      <c r="Q1196" s="587"/>
      <c r="R1196" s="587"/>
    </row>
    <row r="1197" spans="1:18" s="59" customFormat="1">
      <c r="A1197" s="32" t="s">
        <v>1716</v>
      </c>
      <c r="B1197" s="205" t="s">
        <v>1742</v>
      </c>
      <c r="C1197" s="587"/>
      <c r="D1197" s="588" t="s">
        <v>1748</v>
      </c>
      <c r="E1197" s="588" t="s">
        <v>1744</v>
      </c>
      <c r="F1197" s="32" t="s">
        <v>1745</v>
      </c>
      <c r="G1197" s="32">
        <v>1</v>
      </c>
      <c r="H1197" s="33"/>
      <c r="I1197" s="233">
        <f t="shared" si="357"/>
        <v>300</v>
      </c>
      <c r="J1197" s="234">
        <f t="shared" si="358"/>
        <v>369</v>
      </c>
      <c r="K1197">
        <v>4</v>
      </c>
      <c r="L1197">
        <v>4</v>
      </c>
      <c r="M1197">
        <f t="shared" si="344"/>
        <v>140</v>
      </c>
      <c r="N1197">
        <f t="shared" si="323"/>
        <v>160</v>
      </c>
      <c r="O1197">
        <f t="shared" ref="O1197:O1260" si="359">M1197+N1197</f>
        <v>300</v>
      </c>
      <c r="Q1197" s="587"/>
      <c r="R1197" s="587"/>
    </row>
    <row r="1198" spans="1:18" s="59" customFormat="1">
      <c r="A1198" s="32" t="s">
        <v>1716</v>
      </c>
      <c r="B1198" s="205" t="s">
        <v>1749</v>
      </c>
      <c r="C1198" s="587"/>
      <c r="D1198" s="588" t="s">
        <v>1750</v>
      </c>
      <c r="E1198" s="588" t="s">
        <v>1751</v>
      </c>
      <c r="F1198" s="32" t="s">
        <v>1745</v>
      </c>
      <c r="G1198" s="32">
        <v>1</v>
      </c>
      <c r="H1198" s="33"/>
      <c r="I1198" s="233">
        <f t="shared" si="357"/>
        <v>300</v>
      </c>
      <c r="J1198" s="234">
        <f t="shared" si="358"/>
        <v>369</v>
      </c>
      <c r="K1198">
        <v>4</v>
      </c>
      <c r="L1198">
        <v>4</v>
      </c>
      <c r="M1198">
        <f t="shared" si="344"/>
        <v>140</v>
      </c>
      <c r="N1198">
        <f t="shared" ref="N1198:N1261" si="360">L1198*G1198*40</f>
        <v>160</v>
      </c>
      <c r="O1198">
        <f t="shared" si="359"/>
        <v>300</v>
      </c>
      <c r="Q1198" s="587"/>
      <c r="R1198" s="587"/>
    </row>
    <row r="1199" spans="1:18" s="59" customFormat="1">
      <c r="A1199" s="32" t="s">
        <v>1716</v>
      </c>
      <c r="B1199" s="205" t="s">
        <v>1742</v>
      </c>
      <c r="C1199" s="587"/>
      <c r="D1199" s="588" t="s">
        <v>1752</v>
      </c>
      <c r="E1199" s="588" t="s">
        <v>1744</v>
      </c>
      <c r="F1199" s="32" t="s">
        <v>1745</v>
      </c>
      <c r="G1199" s="32">
        <v>1</v>
      </c>
      <c r="H1199" s="33"/>
      <c r="I1199" s="233">
        <f t="shared" si="357"/>
        <v>300</v>
      </c>
      <c r="J1199" s="234">
        <f t="shared" si="358"/>
        <v>369</v>
      </c>
      <c r="K1199">
        <v>4</v>
      </c>
      <c r="L1199">
        <v>4</v>
      </c>
      <c r="M1199">
        <f t="shared" si="344"/>
        <v>140</v>
      </c>
      <c r="N1199">
        <f t="shared" si="360"/>
        <v>160</v>
      </c>
      <c r="O1199">
        <f t="shared" si="359"/>
        <v>300</v>
      </c>
      <c r="Q1199" s="587"/>
      <c r="R1199" s="587"/>
    </row>
    <row r="1200" spans="1:18" s="59" customFormat="1">
      <c r="A1200" s="32" t="s">
        <v>1716</v>
      </c>
      <c r="B1200" s="205" t="s">
        <v>1746</v>
      </c>
      <c r="C1200" s="587"/>
      <c r="D1200" s="588" t="s">
        <v>1753</v>
      </c>
      <c r="E1200" s="588" t="s">
        <v>1747</v>
      </c>
      <c r="F1200" s="32" t="s">
        <v>1745</v>
      </c>
      <c r="G1200" s="32">
        <v>1</v>
      </c>
      <c r="H1200" s="33"/>
      <c r="I1200" s="233">
        <f t="shared" si="357"/>
        <v>300</v>
      </c>
      <c r="J1200" s="234">
        <f t="shared" si="358"/>
        <v>369</v>
      </c>
      <c r="K1200">
        <v>4</v>
      </c>
      <c r="L1200">
        <v>4</v>
      </c>
      <c r="M1200">
        <f t="shared" si="344"/>
        <v>140</v>
      </c>
      <c r="N1200">
        <f t="shared" si="360"/>
        <v>160</v>
      </c>
      <c r="O1200">
        <f t="shared" si="359"/>
        <v>300</v>
      </c>
      <c r="Q1200" s="587"/>
      <c r="R1200" s="587"/>
    </row>
    <row r="1201" spans="1:18" s="59" customFormat="1">
      <c r="A1201" s="32" t="s">
        <v>1716</v>
      </c>
      <c r="B1201" s="205" t="s">
        <v>1749</v>
      </c>
      <c r="C1201" s="587"/>
      <c r="D1201" s="588" t="s">
        <v>1754</v>
      </c>
      <c r="E1201" s="588" t="s">
        <v>1751</v>
      </c>
      <c r="F1201" s="32" t="s">
        <v>1745</v>
      </c>
      <c r="G1201" s="32">
        <v>1</v>
      </c>
      <c r="H1201" s="33"/>
      <c r="I1201" s="233">
        <f t="shared" si="357"/>
        <v>300</v>
      </c>
      <c r="J1201" s="234">
        <f t="shared" si="358"/>
        <v>369</v>
      </c>
      <c r="K1201">
        <v>4</v>
      </c>
      <c r="L1201">
        <v>4</v>
      </c>
      <c r="M1201">
        <f t="shared" si="344"/>
        <v>140</v>
      </c>
      <c r="N1201">
        <f t="shared" si="360"/>
        <v>160</v>
      </c>
      <c r="O1201">
        <f t="shared" si="359"/>
        <v>300</v>
      </c>
      <c r="Q1201" s="587"/>
      <c r="R1201" s="587"/>
    </row>
    <row r="1202" spans="1:18" s="59" customFormat="1">
      <c r="A1202" s="32" t="s">
        <v>1716</v>
      </c>
      <c r="B1202" s="205" t="s">
        <v>1742</v>
      </c>
      <c r="C1202" s="587"/>
      <c r="D1202" s="588" t="s">
        <v>1755</v>
      </c>
      <c r="E1202" s="588" t="s">
        <v>1744</v>
      </c>
      <c r="F1202" s="32" t="s">
        <v>1745</v>
      </c>
      <c r="G1202" s="32">
        <v>1</v>
      </c>
      <c r="H1202" s="33"/>
      <c r="I1202" s="233">
        <f t="shared" si="357"/>
        <v>300</v>
      </c>
      <c r="J1202" s="234">
        <f t="shared" si="358"/>
        <v>369</v>
      </c>
      <c r="K1202">
        <v>4</v>
      </c>
      <c r="L1202">
        <v>4</v>
      </c>
      <c r="M1202">
        <f t="shared" si="344"/>
        <v>140</v>
      </c>
      <c r="N1202">
        <f t="shared" si="360"/>
        <v>160</v>
      </c>
      <c r="O1202">
        <f t="shared" si="359"/>
        <v>300</v>
      </c>
      <c r="Q1202" s="587"/>
      <c r="R1202" s="587"/>
    </row>
    <row r="1203" spans="1:18">
      <c r="A1203" s="32" t="s">
        <v>1716</v>
      </c>
      <c r="B1203" s="205" t="s">
        <v>1749</v>
      </c>
      <c r="C1203" s="587"/>
      <c r="D1203" s="588" t="s">
        <v>1756</v>
      </c>
      <c r="E1203" s="588" t="s">
        <v>1751</v>
      </c>
      <c r="F1203" s="32" t="s">
        <v>1745</v>
      </c>
      <c r="G1203" s="32">
        <v>1</v>
      </c>
      <c r="H1203" s="33"/>
      <c r="I1203" s="233">
        <f t="shared" si="357"/>
        <v>300</v>
      </c>
      <c r="J1203" s="234">
        <f t="shared" si="358"/>
        <v>369</v>
      </c>
      <c r="K1203">
        <v>4</v>
      </c>
      <c r="L1203">
        <v>4</v>
      </c>
      <c r="M1203">
        <f t="shared" si="344"/>
        <v>140</v>
      </c>
      <c r="N1203">
        <f t="shared" si="360"/>
        <v>160</v>
      </c>
      <c r="O1203">
        <f t="shared" si="359"/>
        <v>300</v>
      </c>
      <c r="Q1203" s="587"/>
      <c r="R1203" s="587"/>
    </row>
    <row r="1204" spans="1:18" ht="13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344"/>
        <v>0</v>
      </c>
      <c r="N1204">
        <f t="shared" si="360"/>
        <v>0</v>
      </c>
      <c r="O1204">
        <f t="shared" si="359"/>
        <v>0</v>
      </c>
      <c r="Q1204" s="19"/>
      <c r="R1204" s="19"/>
    </row>
    <row r="1205" spans="1:18">
      <c r="A1205" s="19" t="s">
        <v>1716</v>
      </c>
      <c r="B1205" s="13" t="s">
        <v>1757</v>
      </c>
      <c r="C1205" s="19">
        <v>2010</v>
      </c>
      <c r="D1205" s="12">
        <v>318</v>
      </c>
      <c r="E1205" s="12"/>
      <c r="F1205" s="19"/>
      <c r="G1205" s="19">
        <v>2</v>
      </c>
      <c r="H1205" s="13"/>
      <c r="I1205" s="233">
        <f t="shared" ref="I1205:I1207" si="361">O1205</f>
        <v>80</v>
      </c>
      <c r="J1205" s="234">
        <f t="shared" ref="J1205:J1207" si="362">I1205*1.23</f>
        <v>98.4</v>
      </c>
      <c r="L1205">
        <v>1</v>
      </c>
      <c r="M1205">
        <f t="shared" si="344"/>
        <v>0</v>
      </c>
      <c r="N1205">
        <f t="shared" si="360"/>
        <v>80</v>
      </c>
      <c r="O1205">
        <f t="shared" si="359"/>
        <v>80</v>
      </c>
      <c r="Q1205" s="19"/>
      <c r="R1205" s="19"/>
    </row>
    <row r="1206" spans="1:18" ht="25">
      <c r="A1206" s="228" t="s">
        <v>1716</v>
      </c>
      <c r="B1206" s="15" t="s">
        <v>1758</v>
      </c>
      <c r="C1206" s="206">
        <v>1998</v>
      </c>
      <c r="D1206" s="16">
        <v>321</v>
      </c>
      <c r="E1206" s="16"/>
      <c r="F1206" s="206"/>
      <c r="G1206" s="206">
        <v>1</v>
      </c>
      <c r="H1206" s="15"/>
      <c r="I1206" s="233">
        <f t="shared" si="361"/>
        <v>40</v>
      </c>
      <c r="J1206" s="234">
        <f t="shared" si="362"/>
        <v>49.2</v>
      </c>
      <c r="L1206">
        <v>1</v>
      </c>
      <c r="M1206">
        <f t="shared" si="344"/>
        <v>0</v>
      </c>
      <c r="N1206">
        <f t="shared" si="360"/>
        <v>40</v>
      </c>
      <c r="O1206">
        <f t="shared" si="359"/>
        <v>40</v>
      </c>
      <c r="Q1206" s="206"/>
      <c r="R1206" s="206"/>
    </row>
    <row r="1207" spans="1:18" ht="25">
      <c r="A1207" s="206" t="s">
        <v>1716</v>
      </c>
      <c r="B1207" s="15" t="s">
        <v>1759</v>
      </c>
      <c r="C1207" s="206"/>
      <c r="D1207" s="16" t="s">
        <v>1760</v>
      </c>
      <c r="E1207" s="16"/>
      <c r="F1207" s="206"/>
      <c r="G1207" s="206">
        <v>10</v>
      </c>
      <c r="H1207" s="15"/>
      <c r="I1207" s="233">
        <f t="shared" si="361"/>
        <v>400</v>
      </c>
      <c r="J1207" s="234">
        <f t="shared" si="362"/>
        <v>492</v>
      </c>
      <c r="L1207">
        <v>1</v>
      </c>
      <c r="M1207">
        <f t="shared" si="344"/>
        <v>0</v>
      </c>
      <c r="N1207">
        <f t="shared" si="360"/>
        <v>400</v>
      </c>
      <c r="O1207">
        <f t="shared" si="359"/>
        <v>400</v>
      </c>
      <c r="Q1207" s="206"/>
      <c r="R1207" s="206"/>
    </row>
    <row r="1208" spans="1:18">
      <c r="A1208" s="19"/>
      <c r="B1208" s="13"/>
      <c r="C1208" s="19"/>
      <c r="D1208" s="12">
        <v>409.40600000000001</v>
      </c>
      <c r="E1208" s="12"/>
      <c r="F1208" s="19"/>
      <c r="G1208" s="19"/>
      <c r="H1208" s="13"/>
      <c r="I1208" s="13"/>
      <c r="J1208" s="14"/>
      <c r="M1208">
        <f t="shared" si="344"/>
        <v>0</v>
      </c>
      <c r="N1208">
        <f t="shared" si="360"/>
        <v>0</v>
      </c>
      <c r="O1208">
        <f t="shared" si="359"/>
        <v>0</v>
      </c>
      <c r="Q1208" s="19"/>
      <c r="R1208" s="19"/>
    </row>
    <row r="1209" spans="1:18" ht="25">
      <c r="A1209" s="206" t="s">
        <v>1716</v>
      </c>
      <c r="B1209" s="15" t="s">
        <v>1761</v>
      </c>
      <c r="C1209" s="206"/>
      <c r="D1209" s="16" t="s">
        <v>1762</v>
      </c>
      <c r="E1209" s="16"/>
      <c r="F1209" s="206"/>
      <c r="G1209" s="206">
        <v>11</v>
      </c>
      <c r="H1209" s="15"/>
      <c r="I1209" s="233">
        <f t="shared" ref="I1209:I1236" si="363">O1209</f>
        <v>440</v>
      </c>
      <c r="J1209" s="234">
        <f t="shared" ref="J1209:J1236" si="364">I1209*1.23</f>
        <v>541.20000000000005</v>
      </c>
      <c r="L1209">
        <v>1</v>
      </c>
      <c r="M1209">
        <f t="shared" si="344"/>
        <v>0</v>
      </c>
      <c r="N1209">
        <f t="shared" si="360"/>
        <v>440</v>
      </c>
      <c r="O1209">
        <f t="shared" si="359"/>
        <v>440</v>
      </c>
      <c r="Q1209" s="206"/>
      <c r="R1209" s="206"/>
    </row>
    <row r="1210" spans="1:18">
      <c r="A1210" s="19" t="s">
        <v>1716</v>
      </c>
      <c r="B1210" s="13" t="s">
        <v>1763</v>
      </c>
      <c r="C1210" s="19">
        <v>2013</v>
      </c>
      <c r="D1210" s="12" t="s">
        <v>1764</v>
      </c>
      <c r="E1210" s="12"/>
      <c r="F1210" s="19"/>
      <c r="G1210" s="19">
        <v>2</v>
      </c>
      <c r="H1210" s="13"/>
      <c r="I1210" s="233">
        <f t="shared" si="363"/>
        <v>80</v>
      </c>
      <c r="J1210" s="234">
        <f t="shared" si="364"/>
        <v>98.4</v>
      </c>
      <c r="L1210">
        <v>1</v>
      </c>
      <c r="M1210">
        <f t="shared" si="344"/>
        <v>0</v>
      </c>
      <c r="N1210">
        <f t="shared" si="360"/>
        <v>80</v>
      </c>
      <c r="O1210">
        <f t="shared" si="359"/>
        <v>80</v>
      </c>
      <c r="Q1210" s="19"/>
      <c r="R1210" s="19"/>
    </row>
    <row r="1211" spans="1:18">
      <c r="A1211" s="39" t="s">
        <v>1716</v>
      </c>
      <c r="B1211" s="148" t="s">
        <v>1765</v>
      </c>
      <c r="C1211" s="39">
        <v>2012</v>
      </c>
      <c r="D1211" s="21" t="s">
        <v>1764</v>
      </c>
      <c r="E1211" s="21"/>
      <c r="F1211" s="39"/>
      <c r="G1211" s="39">
        <v>1</v>
      </c>
      <c r="H1211" s="148"/>
      <c r="I1211" s="233">
        <f t="shared" si="363"/>
        <v>40</v>
      </c>
      <c r="J1211" s="234">
        <f t="shared" si="364"/>
        <v>49.2</v>
      </c>
      <c r="L1211">
        <v>1</v>
      </c>
      <c r="M1211">
        <f t="shared" si="344"/>
        <v>0</v>
      </c>
      <c r="N1211">
        <f t="shared" si="360"/>
        <v>40</v>
      </c>
      <c r="O1211">
        <f t="shared" si="359"/>
        <v>40</v>
      </c>
      <c r="Q1211" s="39"/>
      <c r="R1211" s="39"/>
    </row>
    <row r="1212" spans="1:18">
      <c r="A1212" s="39" t="s">
        <v>1716</v>
      </c>
      <c r="B1212" s="148" t="s">
        <v>1766</v>
      </c>
      <c r="C1212" s="39">
        <v>2013</v>
      </c>
      <c r="D1212" s="21" t="s">
        <v>1764</v>
      </c>
      <c r="E1212" s="21"/>
      <c r="F1212" s="39"/>
      <c r="G1212" s="39">
        <v>1</v>
      </c>
      <c r="H1212" s="148"/>
      <c r="I1212" s="233">
        <f t="shared" si="363"/>
        <v>40</v>
      </c>
      <c r="J1212" s="234">
        <f t="shared" si="364"/>
        <v>49.2</v>
      </c>
      <c r="L1212">
        <v>1</v>
      </c>
      <c r="M1212">
        <f t="shared" si="344"/>
        <v>0</v>
      </c>
      <c r="N1212">
        <f t="shared" si="360"/>
        <v>40</v>
      </c>
      <c r="O1212">
        <f t="shared" si="359"/>
        <v>40</v>
      </c>
      <c r="Q1212" s="39"/>
      <c r="R1212" s="39"/>
    </row>
    <row r="1213" spans="1:18">
      <c r="A1213" s="39" t="s">
        <v>1716</v>
      </c>
      <c r="B1213" s="148" t="s">
        <v>1767</v>
      </c>
      <c r="C1213" s="39">
        <v>2014</v>
      </c>
      <c r="D1213" s="21" t="s">
        <v>1768</v>
      </c>
      <c r="E1213" s="21"/>
      <c r="F1213" s="39"/>
      <c r="G1213" s="39">
        <v>1</v>
      </c>
      <c r="H1213" s="148"/>
      <c r="I1213" s="233">
        <f t="shared" si="363"/>
        <v>40</v>
      </c>
      <c r="J1213" s="234">
        <f t="shared" si="364"/>
        <v>49.2</v>
      </c>
      <c r="L1213">
        <v>1</v>
      </c>
      <c r="M1213">
        <f t="shared" si="344"/>
        <v>0</v>
      </c>
      <c r="N1213">
        <f t="shared" si="360"/>
        <v>40</v>
      </c>
      <c r="O1213">
        <f t="shared" si="359"/>
        <v>40</v>
      </c>
      <c r="Q1213" s="39"/>
      <c r="R1213" s="39"/>
    </row>
    <row r="1214" spans="1:18" ht="13" thickBot="1">
      <c r="A1214" s="62" t="s">
        <v>1716</v>
      </c>
      <c r="B1214" s="63" t="s">
        <v>1769</v>
      </c>
      <c r="C1214" s="62">
        <v>2013</v>
      </c>
      <c r="D1214" s="64" t="s">
        <v>1764</v>
      </c>
      <c r="E1214" s="64"/>
      <c r="F1214" s="62"/>
      <c r="G1214" s="62">
        <v>1</v>
      </c>
      <c r="H1214" s="63"/>
      <c r="I1214" s="233">
        <f t="shared" si="363"/>
        <v>40</v>
      </c>
      <c r="J1214" s="234">
        <f t="shared" si="364"/>
        <v>49.2</v>
      </c>
      <c r="L1214">
        <v>1</v>
      </c>
      <c r="M1214">
        <f t="shared" si="344"/>
        <v>0</v>
      </c>
      <c r="N1214">
        <f t="shared" si="360"/>
        <v>40</v>
      </c>
      <c r="O1214">
        <f t="shared" si="359"/>
        <v>40</v>
      </c>
      <c r="Q1214" s="62"/>
      <c r="R1214" s="62"/>
    </row>
    <row r="1215" spans="1:18">
      <c r="A1215" s="39" t="s">
        <v>1716</v>
      </c>
      <c r="B1215" s="148" t="s">
        <v>1770</v>
      </c>
      <c r="C1215" s="39"/>
      <c r="D1215" s="21" t="s">
        <v>1771</v>
      </c>
      <c r="E1215" s="21"/>
      <c r="F1215" s="39"/>
      <c r="G1215" s="39">
        <v>4</v>
      </c>
      <c r="H1215" s="148"/>
      <c r="I1215" s="233">
        <f t="shared" si="363"/>
        <v>160</v>
      </c>
      <c r="J1215" s="234">
        <f t="shared" si="364"/>
        <v>196.8</v>
      </c>
      <c r="L1215">
        <v>1</v>
      </c>
      <c r="M1215">
        <f t="shared" si="344"/>
        <v>0</v>
      </c>
      <c r="N1215">
        <f t="shared" si="360"/>
        <v>160</v>
      </c>
      <c r="O1215">
        <f t="shared" si="359"/>
        <v>160</v>
      </c>
      <c r="Q1215" s="39"/>
      <c r="R1215" s="39"/>
    </row>
    <row r="1216" spans="1:18">
      <c r="A1216" s="39" t="s">
        <v>1716</v>
      </c>
      <c r="B1216" s="148" t="s">
        <v>1772</v>
      </c>
      <c r="C1216" s="39"/>
      <c r="D1216" s="21" t="s">
        <v>986</v>
      </c>
      <c r="E1216" s="21"/>
      <c r="F1216" s="39"/>
      <c r="G1216" s="39">
        <v>1</v>
      </c>
      <c r="H1216" s="148"/>
      <c r="I1216" s="233">
        <f t="shared" si="363"/>
        <v>40</v>
      </c>
      <c r="J1216" s="234">
        <f t="shared" si="364"/>
        <v>49.2</v>
      </c>
      <c r="L1216">
        <v>1</v>
      </c>
      <c r="M1216">
        <f t="shared" si="344"/>
        <v>0</v>
      </c>
      <c r="N1216">
        <f t="shared" si="360"/>
        <v>40</v>
      </c>
      <c r="O1216">
        <f t="shared" si="359"/>
        <v>40</v>
      </c>
      <c r="Q1216" s="39"/>
      <c r="R1216" s="39"/>
    </row>
    <row r="1217" spans="1:18">
      <c r="A1217" s="39" t="s">
        <v>1716</v>
      </c>
      <c r="B1217" s="148" t="s">
        <v>1772</v>
      </c>
      <c r="C1217" s="39"/>
      <c r="D1217" s="21" t="s">
        <v>1773</v>
      </c>
      <c r="E1217" s="21"/>
      <c r="F1217" s="39"/>
      <c r="G1217" s="39">
        <v>1</v>
      </c>
      <c r="H1217" s="148"/>
      <c r="I1217" s="233">
        <f t="shared" si="363"/>
        <v>40</v>
      </c>
      <c r="J1217" s="234">
        <f t="shared" si="364"/>
        <v>49.2</v>
      </c>
      <c r="L1217">
        <v>1</v>
      </c>
      <c r="M1217">
        <f t="shared" si="344"/>
        <v>0</v>
      </c>
      <c r="N1217">
        <f t="shared" si="360"/>
        <v>40</v>
      </c>
      <c r="O1217">
        <f t="shared" si="359"/>
        <v>40</v>
      </c>
      <c r="Q1217" s="39"/>
      <c r="R1217" s="39"/>
    </row>
    <row r="1218" spans="1:18">
      <c r="A1218" s="39" t="s">
        <v>1716</v>
      </c>
      <c r="B1218" s="148" t="s">
        <v>1774</v>
      </c>
      <c r="C1218" s="39"/>
      <c r="D1218" s="21" t="s">
        <v>988</v>
      </c>
      <c r="E1218" s="21"/>
      <c r="F1218" s="39"/>
      <c r="G1218" s="39">
        <v>4</v>
      </c>
      <c r="H1218" s="148"/>
      <c r="I1218" s="233">
        <f t="shared" si="363"/>
        <v>160</v>
      </c>
      <c r="J1218" s="234">
        <f t="shared" si="364"/>
        <v>196.8</v>
      </c>
      <c r="L1218">
        <v>1</v>
      </c>
      <c r="M1218">
        <f t="shared" si="344"/>
        <v>0</v>
      </c>
      <c r="N1218">
        <f t="shared" si="360"/>
        <v>160</v>
      </c>
      <c r="O1218">
        <f t="shared" si="359"/>
        <v>160</v>
      </c>
      <c r="Q1218" s="39"/>
      <c r="R1218" s="39"/>
    </row>
    <row r="1219" spans="1:18">
      <c r="A1219" s="39" t="s">
        <v>1716</v>
      </c>
      <c r="B1219" s="148" t="s">
        <v>1772</v>
      </c>
      <c r="C1219" s="39"/>
      <c r="D1219" s="21" t="s">
        <v>1771</v>
      </c>
      <c r="E1219" s="21"/>
      <c r="F1219" s="39"/>
      <c r="G1219" s="39">
        <v>2</v>
      </c>
      <c r="H1219" s="148"/>
      <c r="I1219" s="233">
        <f t="shared" si="363"/>
        <v>80</v>
      </c>
      <c r="J1219" s="234">
        <f t="shared" si="364"/>
        <v>98.4</v>
      </c>
      <c r="L1219">
        <v>1</v>
      </c>
      <c r="M1219">
        <f t="shared" si="344"/>
        <v>0</v>
      </c>
      <c r="N1219">
        <f t="shared" si="360"/>
        <v>80</v>
      </c>
      <c r="O1219">
        <f t="shared" si="359"/>
        <v>80</v>
      </c>
      <c r="Q1219" s="39"/>
      <c r="R1219" s="39"/>
    </row>
    <row r="1220" spans="1:18">
      <c r="A1220" s="39" t="s">
        <v>1716</v>
      </c>
      <c r="B1220" s="148" t="s">
        <v>1775</v>
      </c>
      <c r="C1220" s="39"/>
      <c r="D1220" s="21" t="s">
        <v>1776</v>
      </c>
      <c r="E1220" s="21"/>
      <c r="F1220" s="39"/>
      <c r="G1220" s="39">
        <v>2</v>
      </c>
      <c r="H1220" s="148"/>
      <c r="I1220" s="233">
        <f t="shared" si="363"/>
        <v>80</v>
      </c>
      <c r="J1220" s="234">
        <f t="shared" si="364"/>
        <v>98.4</v>
      </c>
      <c r="L1220">
        <v>1</v>
      </c>
      <c r="M1220">
        <f t="shared" si="344"/>
        <v>0</v>
      </c>
      <c r="N1220">
        <f t="shared" si="360"/>
        <v>80</v>
      </c>
      <c r="O1220">
        <f t="shared" si="359"/>
        <v>80</v>
      </c>
      <c r="Q1220" s="39"/>
      <c r="R1220" s="39"/>
    </row>
    <row r="1221" spans="1:18">
      <c r="A1221" s="39" t="s">
        <v>1716</v>
      </c>
      <c r="B1221" s="148" t="s">
        <v>1772</v>
      </c>
      <c r="C1221" s="39"/>
      <c r="D1221" s="21" t="s">
        <v>1777</v>
      </c>
      <c r="E1221" s="21"/>
      <c r="F1221" s="39"/>
      <c r="G1221" s="39">
        <v>1</v>
      </c>
      <c r="H1221" s="148"/>
      <c r="I1221" s="233">
        <f t="shared" si="363"/>
        <v>40</v>
      </c>
      <c r="J1221" s="234">
        <f t="shared" si="364"/>
        <v>49.2</v>
      </c>
      <c r="L1221">
        <v>1</v>
      </c>
      <c r="M1221">
        <f t="shared" si="344"/>
        <v>0</v>
      </c>
      <c r="N1221">
        <f t="shared" si="360"/>
        <v>40</v>
      </c>
      <c r="O1221">
        <f t="shared" si="359"/>
        <v>40</v>
      </c>
      <c r="Q1221" s="39"/>
      <c r="R1221" s="39"/>
    </row>
    <row r="1222" spans="1:18">
      <c r="A1222" s="39" t="s">
        <v>1716</v>
      </c>
      <c r="B1222" s="148" t="s">
        <v>1772</v>
      </c>
      <c r="C1222" s="39"/>
      <c r="D1222" s="21" t="s">
        <v>1778</v>
      </c>
      <c r="E1222" s="21"/>
      <c r="F1222" s="39"/>
      <c r="G1222" s="39">
        <v>1</v>
      </c>
      <c r="H1222" s="148"/>
      <c r="I1222" s="233">
        <f t="shared" si="363"/>
        <v>40</v>
      </c>
      <c r="J1222" s="234">
        <f t="shared" si="364"/>
        <v>49.2</v>
      </c>
      <c r="L1222">
        <v>1</v>
      </c>
      <c r="M1222">
        <f t="shared" ref="M1222:M1285" si="365">K1222*35</f>
        <v>0</v>
      </c>
      <c r="N1222">
        <f t="shared" si="360"/>
        <v>40</v>
      </c>
      <c r="O1222">
        <f t="shared" si="359"/>
        <v>40</v>
      </c>
      <c r="Q1222" s="39"/>
      <c r="R1222" s="39"/>
    </row>
    <row r="1223" spans="1:18">
      <c r="A1223" s="39" t="s">
        <v>1716</v>
      </c>
      <c r="B1223" s="148" t="s">
        <v>1772</v>
      </c>
      <c r="C1223" s="39"/>
      <c r="D1223" s="21" t="s">
        <v>1771</v>
      </c>
      <c r="E1223" s="21"/>
      <c r="F1223" s="39"/>
      <c r="G1223" s="39">
        <v>2</v>
      </c>
      <c r="H1223" s="148"/>
      <c r="I1223" s="233">
        <f t="shared" si="363"/>
        <v>80</v>
      </c>
      <c r="J1223" s="234">
        <f t="shared" si="364"/>
        <v>98.4</v>
      </c>
      <c r="L1223">
        <v>1</v>
      </c>
      <c r="M1223">
        <f t="shared" si="365"/>
        <v>0</v>
      </c>
      <c r="N1223">
        <f t="shared" si="360"/>
        <v>80</v>
      </c>
      <c r="O1223">
        <f t="shared" si="359"/>
        <v>80</v>
      </c>
      <c r="Q1223" s="39"/>
      <c r="R1223" s="39"/>
    </row>
    <row r="1224" spans="1:18">
      <c r="A1224" s="39" t="s">
        <v>1716</v>
      </c>
      <c r="B1224" s="148" t="s">
        <v>1772</v>
      </c>
      <c r="C1224" s="39"/>
      <c r="D1224" s="21" t="s">
        <v>1779</v>
      </c>
      <c r="E1224" s="21"/>
      <c r="F1224" s="39"/>
      <c r="G1224" s="39">
        <v>2</v>
      </c>
      <c r="H1224" s="148"/>
      <c r="I1224" s="233">
        <f t="shared" si="363"/>
        <v>80</v>
      </c>
      <c r="J1224" s="234">
        <f t="shared" si="364"/>
        <v>98.4</v>
      </c>
      <c r="L1224">
        <v>1</v>
      </c>
      <c r="M1224">
        <f t="shared" si="365"/>
        <v>0</v>
      </c>
      <c r="N1224">
        <f t="shared" si="360"/>
        <v>80</v>
      </c>
      <c r="O1224">
        <f t="shared" si="359"/>
        <v>80</v>
      </c>
      <c r="Q1224" s="39"/>
      <c r="R1224" s="39"/>
    </row>
    <row r="1225" spans="1:18">
      <c r="A1225" s="39" t="s">
        <v>1716</v>
      </c>
      <c r="B1225" s="148" t="s">
        <v>1772</v>
      </c>
      <c r="C1225" s="39"/>
      <c r="D1225" s="21" t="s">
        <v>1780</v>
      </c>
      <c r="E1225" s="21"/>
      <c r="F1225" s="39"/>
      <c r="G1225" s="39">
        <v>1</v>
      </c>
      <c r="H1225" s="148"/>
      <c r="I1225" s="233">
        <f t="shared" si="363"/>
        <v>40</v>
      </c>
      <c r="J1225" s="234">
        <f t="shared" si="364"/>
        <v>49.2</v>
      </c>
      <c r="L1225">
        <v>1</v>
      </c>
      <c r="M1225">
        <f t="shared" si="365"/>
        <v>0</v>
      </c>
      <c r="N1225">
        <f t="shared" si="360"/>
        <v>40</v>
      </c>
      <c r="O1225">
        <f t="shared" si="359"/>
        <v>40</v>
      </c>
      <c r="Q1225" s="39"/>
      <c r="R1225" s="39"/>
    </row>
    <row r="1226" spans="1:18">
      <c r="A1226" s="39" t="s">
        <v>1716</v>
      </c>
      <c r="B1226" s="148" t="s">
        <v>1772</v>
      </c>
      <c r="C1226" s="39"/>
      <c r="D1226" s="21" t="s">
        <v>1781</v>
      </c>
      <c r="E1226" s="21"/>
      <c r="F1226" s="39"/>
      <c r="G1226" s="39">
        <v>1</v>
      </c>
      <c r="H1226" s="148"/>
      <c r="I1226" s="233">
        <f t="shared" si="363"/>
        <v>40</v>
      </c>
      <c r="J1226" s="234">
        <f t="shared" si="364"/>
        <v>49.2</v>
      </c>
      <c r="L1226">
        <v>1</v>
      </c>
      <c r="M1226">
        <f t="shared" si="365"/>
        <v>0</v>
      </c>
      <c r="N1226">
        <f t="shared" si="360"/>
        <v>40</v>
      </c>
      <c r="O1226">
        <f t="shared" si="359"/>
        <v>40</v>
      </c>
      <c r="Q1226" s="39"/>
      <c r="R1226" s="39"/>
    </row>
    <row r="1227" spans="1:18">
      <c r="A1227" s="39" t="s">
        <v>1716</v>
      </c>
      <c r="B1227" s="148" t="s">
        <v>1772</v>
      </c>
      <c r="C1227" s="39"/>
      <c r="D1227" s="21" t="s">
        <v>1771</v>
      </c>
      <c r="E1227" s="21"/>
      <c r="F1227" s="39"/>
      <c r="G1227" s="39">
        <v>2</v>
      </c>
      <c r="H1227" s="148"/>
      <c r="I1227" s="233">
        <f t="shared" si="363"/>
        <v>80</v>
      </c>
      <c r="J1227" s="234">
        <f t="shared" si="364"/>
        <v>98.4</v>
      </c>
      <c r="L1227">
        <v>1</v>
      </c>
      <c r="M1227">
        <f t="shared" si="365"/>
        <v>0</v>
      </c>
      <c r="N1227">
        <f t="shared" si="360"/>
        <v>80</v>
      </c>
      <c r="O1227">
        <f t="shared" si="359"/>
        <v>80</v>
      </c>
      <c r="Q1227" s="39"/>
      <c r="R1227" s="39"/>
    </row>
    <row r="1228" spans="1:18">
      <c r="A1228" s="39" t="s">
        <v>1716</v>
      </c>
      <c r="B1228" s="148" t="s">
        <v>1775</v>
      </c>
      <c r="C1228" s="39"/>
      <c r="D1228" s="21" t="s">
        <v>1782</v>
      </c>
      <c r="E1228" s="21"/>
      <c r="F1228" s="39"/>
      <c r="G1228" s="39">
        <v>1</v>
      </c>
      <c r="H1228" s="148"/>
      <c r="I1228" s="233">
        <f t="shared" si="363"/>
        <v>40</v>
      </c>
      <c r="J1228" s="234">
        <f t="shared" si="364"/>
        <v>49.2</v>
      </c>
      <c r="L1228">
        <v>1</v>
      </c>
      <c r="M1228">
        <f t="shared" si="365"/>
        <v>0</v>
      </c>
      <c r="N1228">
        <f t="shared" si="360"/>
        <v>40</v>
      </c>
      <c r="O1228">
        <f t="shared" si="359"/>
        <v>40</v>
      </c>
      <c r="Q1228" s="39"/>
      <c r="R1228" s="39"/>
    </row>
    <row r="1229" spans="1:18">
      <c r="A1229" s="39" t="s">
        <v>1716</v>
      </c>
      <c r="B1229" s="148" t="s">
        <v>1775</v>
      </c>
      <c r="C1229" s="39"/>
      <c r="D1229" s="21" t="s">
        <v>1783</v>
      </c>
      <c r="E1229" s="21"/>
      <c r="F1229" s="39"/>
      <c r="G1229" s="39">
        <v>1</v>
      </c>
      <c r="H1229" s="148"/>
      <c r="I1229" s="233">
        <f t="shared" si="363"/>
        <v>40</v>
      </c>
      <c r="J1229" s="234">
        <f t="shared" si="364"/>
        <v>49.2</v>
      </c>
      <c r="L1229">
        <v>1</v>
      </c>
      <c r="M1229">
        <f t="shared" si="365"/>
        <v>0</v>
      </c>
      <c r="N1229">
        <f t="shared" si="360"/>
        <v>40</v>
      </c>
      <c r="O1229">
        <f t="shared" si="359"/>
        <v>40</v>
      </c>
      <c r="Q1229" s="39"/>
      <c r="R1229" s="39"/>
    </row>
    <row r="1230" spans="1:18">
      <c r="A1230" s="39" t="s">
        <v>1716</v>
      </c>
      <c r="B1230" s="148" t="s">
        <v>1772</v>
      </c>
      <c r="C1230" s="39"/>
      <c r="D1230" s="21" t="s">
        <v>1784</v>
      </c>
      <c r="E1230" s="21"/>
      <c r="F1230" s="39"/>
      <c r="G1230" s="39">
        <v>1</v>
      </c>
      <c r="H1230" s="148"/>
      <c r="I1230" s="233">
        <f t="shared" si="363"/>
        <v>40</v>
      </c>
      <c r="J1230" s="234">
        <f t="shared" si="364"/>
        <v>49.2</v>
      </c>
      <c r="L1230">
        <v>1</v>
      </c>
      <c r="M1230">
        <f t="shared" si="365"/>
        <v>0</v>
      </c>
      <c r="N1230">
        <f t="shared" si="360"/>
        <v>40</v>
      </c>
      <c r="O1230">
        <f t="shared" si="359"/>
        <v>40</v>
      </c>
      <c r="Q1230" s="39"/>
      <c r="R1230" s="39"/>
    </row>
    <row r="1231" spans="1:18">
      <c r="A1231" s="39" t="s">
        <v>1716</v>
      </c>
      <c r="B1231" s="148" t="s">
        <v>1772</v>
      </c>
      <c r="C1231" s="39"/>
      <c r="D1231" s="21" t="s">
        <v>1785</v>
      </c>
      <c r="E1231" s="21"/>
      <c r="F1231" s="39"/>
      <c r="G1231" s="39">
        <v>1</v>
      </c>
      <c r="H1231" s="148"/>
      <c r="I1231" s="233">
        <f t="shared" si="363"/>
        <v>40</v>
      </c>
      <c r="J1231" s="234">
        <f t="shared" si="364"/>
        <v>49.2</v>
      </c>
      <c r="L1231">
        <v>1</v>
      </c>
      <c r="M1231">
        <f t="shared" si="365"/>
        <v>0</v>
      </c>
      <c r="N1231">
        <f t="shared" si="360"/>
        <v>40</v>
      </c>
      <c r="O1231">
        <f t="shared" si="359"/>
        <v>40</v>
      </c>
      <c r="Q1231" s="39"/>
      <c r="R1231" s="39"/>
    </row>
    <row r="1232" spans="1:18">
      <c r="A1232" s="39" t="s">
        <v>1716</v>
      </c>
      <c r="B1232" s="148" t="s">
        <v>1786</v>
      </c>
      <c r="C1232" s="39"/>
      <c r="D1232" s="21" t="s">
        <v>1771</v>
      </c>
      <c r="E1232" s="21"/>
      <c r="F1232" s="39"/>
      <c r="G1232" s="39">
        <v>1</v>
      </c>
      <c r="H1232" s="148"/>
      <c r="I1232" s="233">
        <f t="shared" si="363"/>
        <v>40</v>
      </c>
      <c r="J1232" s="234">
        <f t="shared" si="364"/>
        <v>49.2</v>
      </c>
      <c r="L1232">
        <v>1</v>
      </c>
      <c r="M1232">
        <f t="shared" si="365"/>
        <v>0</v>
      </c>
      <c r="N1232">
        <f t="shared" si="360"/>
        <v>40</v>
      </c>
      <c r="O1232">
        <f t="shared" si="359"/>
        <v>40</v>
      </c>
      <c r="Q1232" s="39"/>
      <c r="R1232" s="39"/>
    </row>
    <row r="1233" spans="1:18">
      <c r="A1233" s="39" t="s">
        <v>1716</v>
      </c>
      <c r="B1233" s="148" t="s">
        <v>1787</v>
      </c>
      <c r="C1233" s="39"/>
      <c r="D1233" s="21" t="s">
        <v>1272</v>
      </c>
      <c r="E1233" s="21"/>
      <c r="F1233" s="39"/>
      <c r="G1233" s="39">
        <v>1</v>
      </c>
      <c r="H1233" s="148"/>
      <c r="I1233" s="233">
        <f t="shared" si="363"/>
        <v>40</v>
      </c>
      <c r="J1233" s="234">
        <f t="shared" si="364"/>
        <v>49.2</v>
      </c>
      <c r="L1233">
        <v>1</v>
      </c>
      <c r="M1233">
        <f t="shared" si="365"/>
        <v>0</v>
      </c>
      <c r="N1233">
        <f t="shared" si="360"/>
        <v>40</v>
      </c>
      <c r="O1233">
        <f t="shared" si="359"/>
        <v>40</v>
      </c>
      <c r="Q1233" s="39"/>
      <c r="R1233" s="39"/>
    </row>
    <row r="1234" spans="1:18">
      <c r="A1234" s="39" t="s">
        <v>1716</v>
      </c>
      <c r="B1234" s="148" t="s">
        <v>1788</v>
      </c>
      <c r="C1234" s="39"/>
      <c r="D1234" s="21" t="s">
        <v>1272</v>
      </c>
      <c r="E1234" s="21"/>
      <c r="F1234" s="39"/>
      <c r="G1234" s="39">
        <v>1</v>
      </c>
      <c r="H1234" s="148"/>
      <c r="I1234" s="233">
        <f t="shared" si="363"/>
        <v>40</v>
      </c>
      <c r="J1234" s="234">
        <f t="shared" si="364"/>
        <v>49.2</v>
      </c>
      <c r="L1234">
        <v>1</v>
      </c>
      <c r="M1234">
        <f t="shared" si="365"/>
        <v>0</v>
      </c>
      <c r="N1234">
        <f t="shared" si="360"/>
        <v>40</v>
      </c>
      <c r="O1234">
        <f t="shared" si="359"/>
        <v>40</v>
      </c>
      <c r="Q1234" s="39"/>
      <c r="R1234" s="39"/>
    </row>
    <row r="1235" spans="1:18" ht="14.25" customHeight="1">
      <c r="A1235" s="39" t="s">
        <v>1716</v>
      </c>
      <c r="B1235" s="148" t="s">
        <v>1789</v>
      </c>
      <c r="C1235" s="39"/>
      <c r="D1235" s="21" t="s">
        <v>1790</v>
      </c>
      <c r="E1235" s="21"/>
      <c r="F1235" s="39"/>
      <c r="G1235" s="39">
        <v>1</v>
      </c>
      <c r="H1235" s="148"/>
      <c r="I1235" s="233">
        <f t="shared" si="363"/>
        <v>40</v>
      </c>
      <c r="J1235" s="234">
        <f t="shared" si="364"/>
        <v>49.2</v>
      </c>
      <c r="L1235">
        <v>1</v>
      </c>
      <c r="M1235">
        <f t="shared" si="365"/>
        <v>0</v>
      </c>
      <c r="N1235">
        <f t="shared" si="360"/>
        <v>40</v>
      </c>
      <c r="O1235">
        <f t="shared" si="359"/>
        <v>40</v>
      </c>
      <c r="Q1235" s="39"/>
      <c r="R1235" s="39"/>
    </row>
    <row r="1236" spans="1:18" s="6" customFormat="1" ht="16.5" customHeight="1">
      <c r="A1236" s="228" t="s">
        <v>1716</v>
      </c>
      <c r="B1236" s="541" t="s">
        <v>1791</v>
      </c>
      <c r="C1236" s="228"/>
      <c r="D1236" s="78">
        <v>107</v>
      </c>
      <c r="E1236" s="78"/>
      <c r="F1236" s="228"/>
      <c r="G1236" s="228">
        <v>1</v>
      </c>
      <c r="H1236" s="15"/>
      <c r="I1236" s="233">
        <f t="shared" si="363"/>
        <v>40</v>
      </c>
      <c r="J1236" s="234">
        <f t="shared" si="364"/>
        <v>49.2</v>
      </c>
      <c r="K1236"/>
      <c r="L1236">
        <v>1</v>
      </c>
      <c r="M1236">
        <f t="shared" si="365"/>
        <v>0</v>
      </c>
      <c r="N1236">
        <f t="shared" si="360"/>
        <v>40</v>
      </c>
      <c r="O1236">
        <f t="shared" si="359"/>
        <v>40</v>
      </c>
      <c r="Q1236" s="228"/>
      <c r="R1236" s="228"/>
    </row>
    <row r="1237" spans="1:18" s="6" customFormat="1" ht="13.5" customHeight="1">
      <c r="A1237" s="49" t="s">
        <v>1716</v>
      </c>
      <c r="B1237" s="542" t="s">
        <v>1792</v>
      </c>
      <c r="C1237" s="49"/>
      <c r="D1237" s="50" t="s">
        <v>1793</v>
      </c>
      <c r="E1237" s="50" t="s">
        <v>1794</v>
      </c>
      <c r="F1237" s="49"/>
      <c r="G1237" s="49">
        <v>1</v>
      </c>
      <c r="H1237" s="49"/>
      <c r="I1237" s="534" t="s">
        <v>462</v>
      </c>
      <c r="J1237" s="534" t="s">
        <v>1328</v>
      </c>
      <c r="M1237">
        <f t="shared" si="365"/>
        <v>0</v>
      </c>
      <c r="N1237">
        <f t="shared" si="360"/>
        <v>0</v>
      </c>
      <c r="O1237">
        <f t="shared" si="359"/>
        <v>0</v>
      </c>
      <c r="Q1237" s="589" t="s">
        <v>529</v>
      </c>
      <c r="R1237" s="589" t="s">
        <v>529</v>
      </c>
    </row>
    <row r="1238" spans="1:18" s="6" customFormat="1" ht="11.25" customHeight="1">
      <c r="A1238" s="49" t="s">
        <v>1716</v>
      </c>
      <c r="B1238" s="542" t="s">
        <v>1795</v>
      </c>
      <c r="C1238" s="49"/>
      <c r="D1238" s="50" t="s">
        <v>1796</v>
      </c>
      <c r="E1238" s="50" t="s">
        <v>1797</v>
      </c>
      <c r="F1238" s="49"/>
      <c r="G1238" s="49">
        <v>3</v>
      </c>
      <c r="H1238" s="49"/>
      <c r="I1238" s="534" t="s">
        <v>1328</v>
      </c>
      <c r="J1238" s="534" t="s">
        <v>529</v>
      </c>
      <c r="M1238">
        <f t="shared" si="365"/>
        <v>0</v>
      </c>
      <c r="N1238">
        <f t="shared" si="360"/>
        <v>0</v>
      </c>
      <c r="O1238"/>
      <c r="Q1238" s="589" t="s">
        <v>529</v>
      </c>
      <c r="R1238" s="589" t="s">
        <v>529</v>
      </c>
    </row>
    <row r="1239" spans="1:18" ht="16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</row>
    <row r="1240" spans="1:18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366">O1240</f>
        <v>2400</v>
      </c>
      <c r="J1240" s="234">
        <f t="shared" ref="J1240" si="367">I1240*1.23</f>
        <v>2952</v>
      </c>
      <c r="K1240">
        <v>64</v>
      </c>
      <c r="L1240">
        <v>4</v>
      </c>
      <c r="M1240">
        <f t="shared" si="365"/>
        <v>2240</v>
      </c>
      <c r="N1240">
        <f t="shared" si="360"/>
        <v>160</v>
      </c>
      <c r="O1240">
        <f t="shared" si="359"/>
        <v>2400</v>
      </c>
      <c r="Q1240" s="68"/>
      <c r="R1240" s="68"/>
    </row>
    <row r="1241" spans="1:18" ht="2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365"/>
        <v>0</v>
      </c>
      <c r="N1241">
        <f t="shared" si="360"/>
        <v>0</v>
      </c>
      <c r="O1241">
        <f t="shared" si="359"/>
        <v>0</v>
      </c>
      <c r="Q1241" s="10"/>
      <c r="R1241" s="10"/>
    </row>
    <row r="1242" spans="1:18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365"/>
        <v>0</v>
      </c>
      <c r="N1242">
        <f t="shared" si="360"/>
        <v>0</v>
      </c>
      <c r="O1242">
        <f t="shared" si="359"/>
        <v>0</v>
      </c>
      <c r="Q1242" s="19"/>
      <c r="R1242" s="19"/>
    </row>
    <row r="1243" spans="1:18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368">O1243</f>
        <v>2400</v>
      </c>
      <c r="J1243" s="234">
        <f t="shared" ref="J1243" si="369">I1243*1.23</f>
        <v>2952</v>
      </c>
      <c r="K1243">
        <v>64</v>
      </c>
      <c r="L1243">
        <v>4</v>
      </c>
      <c r="M1243">
        <f t="shared" si="365"/>
        <v>2240</v>
      </c>
      <c r="N1243">
        <f t="shared" si="360"/>
        <v>160</v>
      </c>
      <c r="O1243">
        <f t="shared" si="359"/>
        <v>2400</v>
      </c>
      <c r="Q1243" s="206"/>
      <c r="R1243" s="206"/>
    </row>
    <row r="1244" spans="1:18" ht="2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365"/>
        <v>0</v>
      </c>
      <c r="N1244">
        <f t="shared" si="360"/>
        <v>0</v>
      </c>
      <c r="O1244">
        <f t="shared" si="359"/>
        <v>0</v>
      </c>
      <c r="Q1244" s="10"/>
      <c r="R1244" s="10"/>
    </row>
    <row r="1245" spans="1:18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365"/>
        <v>0</v>
      </c>
      <c r="N1245">
        <f t="shared" si="360"/>
        <v>0</v>
      </c>
      <c r="O1245">
        <f t="shared" si="359"/>
        <v>0</v>
      </c>
      <c r="Q1245" s="10"/>
      <c r="R1245" s="10"/>
    </row>
    <row r="1246" spans="1:18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370">O1246</f>
        <v>1840</v>
      </c>
      <c r="J1246" s="234">
        <f t="shared" ref="J1246" si="371">I1246*1.23</f>
        <v>2263.1999999999998</v>
      </c>
      <c r="K1246">
        <v>48</v>
      </c>
      <c r="L1246">
        <v>4</v>
      </c>
      <c r="M1246">
        <f t="shared" si="365"/>
        <v>1680</v>
      </c>
      <c r="N1246">
        <f t="shared" si="360"/>
        <v>160</v>
      </c>
      <c r="O1246">
        <f t="shared" si="359"/>
        <v>1840</v>
      </c>
      <c r="Q1246" s="206"/>
      <c r="R1246" s="206"/>
    </row>
    <row r="1247" spans="1:18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365"/>
        <v>0</v>
      </c>
      <c r="N1247">
        <f t="shared" si="360"/>
        <v>0</v>
      </c>
      <c r="O1247">
        <f t="shared" si="359"/>
        <v>0</v>
      </c>
      <c r="Q1247" s="10"/>
      <c r="R1247" s="10"/>
    </row>
    <row r="1248" spans="1:18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365"/>
        <v>0</v>
      </c>
      <c r="N1248">
        <f t="shared" si="360"/>
        <v>0</v>
      </c>
      <c r="O1248">
        <f t="shared" si="359"/>
        <v>0</v>
      </c>
      <c r="Q1248" s="19"/>
      <c r="R1248" s="19"/>
    </row>
    <row r="1249" spans="1:18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372">O1249</f>
        <v>1280</v>
      </c>
      <c r="J1249" s="234">
        <f t="shared" ref="J1249" si="373">I1249*1.23</f>
        <v>1574.4</v>
      </c>
      <c r="K1249">
        <v>32</v>
      </c>
      <c r="L1249">
        <v>4</v>
      </c>
      <c r="M1249">
        <f t="shared" si="365"/>
        <v>1120</v>
      </c>
      <c r="N1249">
        <f t="shared" si="360"/>
        <v>160</v>
      </c>
      <c r="O1249">
        <f t="shared" si="359"/>
        <v>1280</v>
      </c>
      <c r="Q1249" s="206"/>
      <c r="R1249" s="206"/>
    </row>
    <row r="1250" spans="1:18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365"/>
        <v>0</v>
      </c>
      <c r="N1250">
        <f t="shared" si="360"/>
        <v>0</v>
      </c>
      <c r="O1250">
        <f t="shared" si="359"/>
        <v>0</v>
      </c>
      <c r="Q1250" s="19"/>
      <c r="R1250" s="19"/>
    </row>
    <row r="1251" spans="1:18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374">O1251</f>
        <v>1840</v>
      </c>
      <c r="J1251" s="234">
        <f t="shared" ref="J1251" si="375">I1251*1.23</f>
        <v>2263.1999999999998</v>
      </c>
      <c r="K1251">
        <v>48</v>
      </c>
      <c r="L1251">
        <v>4</v>
      </c>
      <c r="M1251">
        <f t="shared" si="365"/>
        <v>1680</v>
      </c>
      <c r="N1251">
        <f t="shared" si="360"/>
        <v>160</v>
      </c>
      <c r="O1251">
        <f t="shared" si="359"/>
        <v>1840</v>
      </c>
      <c r="Q1251" s="206"/>
      <c r="R1251" s="206"/>
    </row>
    <row r="1252" spans="1:18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365"/>
        <v>0</v>
      </c>
      <c r="N1252">
        <f t="shared" si="360"/>
        <v>0</v>
      </c>
      <c r="O1252">
        <f t="shared" si="359"/>
        <v>0</v>
      </c>
      <c r="Q1252" s="10"/>
      <c r="R1252" s="10"/>
    </row>
    <row r="1253" spans="1:18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365"/>
        <v>0</v>
      </c>
      <c r="N1253">
        <f t="shared" si="360"/>
        <v>0</v>
      </c>
      <c r="O1253">
        <f t="shared" si="359"/>
        <v>0</v>
      </c>
      <c r="Q1253" s="19"/>
      <c r="R1253" s="19"/>
    </row>
    <row r="1254" spans="1:18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376">O1254</f>
        <v>1000</v>
      </c>
      <c r="J1254" s="234">
        <f t="shared" ref="J1254" si="377">I1254*1.23</f>
        <v>1230</v>
      </c>
      <c r="K1254">
        <v>24</v>
      </c>
      <c r="L1254">
        <v>4</v>
      </c>
      <c r="M1254">
        <f t="shared" si="365"/>
        <v>840</v>
      </c>
      <c r="N1254">
        <f t="shared" si="360"/>
        <v>160</v>
      </c>
      <c r="O1254">
        <f t="shared" si="359"/>
        <v>1000</v>
      </c>
      <c r="Q1254" s="206"/>
      <c r="R1254" s="206"/>
    </row>
    <row r="1255" spans="1:18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365"/>
        <v>0</v>
      </c>
      <c r="N1255">
        <f t="shared" si="360"/>
        <v>0</v>
      </c>
      <c r="O1255">
        <f t="shared" si="359"/>
        <v>0</v>
      </c>
      <c r="Q1255" s="10"/>
      <c r="R1255" s="10"/>
    </row>
    <row r="1256" spans="1:18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365"/>
        <v>0</v>
      </c>
      <c r="N1256">
        <f t="shared" si="360"/>
        <v>0</v>
      </c>
      <c r="O1256">
        <f t="shared" si="359"/>
        <v>0</v>
      </c>
      <c r="Q1256" s="10"/>
      <c r="R1256" s="10"/>
    </row>
    <row r="1257" spans="1:18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378">O1257</f>
        <v>720</v>
      </c>
      <c r="J1257" s="234">
        <f t="shared" ref="J1257" si="379">I1257*1.23</f>
        <v>885.6</v>
      </c>
      <c r="K1257">
        <v>16</v>
      </c>
      <c r="L1257">
        <v>4</v>
      </c>
      <c r="M1257">
        <f t="shared" si="365"/>
        <v>560</v>
      </c>
      <c r="N1257">
        <f t="shared" si="360"/>
        <v>160</v>
      </c>
      <c r="O1257">
        <f t="shared" si="359"/>
        <v>720</v>
      </c>
      <c r="Q1257" s="206"/>
      <c r="R1257" s="206"/>
    </row>
    <row r="1258" spans="1:18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365"/>
        <v>0</v>
      </c>
      <c r="N1258">
        <f t="shared" si="360"/>
        <v>0</v>
      </c>
      <c r="O1258">
        <f t="shared" si="359"/>
        <v>0</v>
      </c>
      <c r="Q1258" s="10"/>
      <c r="R1258" s="10"/>
    </row>
    <row r="1259" spans="1:18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365"/>
        <v>0</v>
      </c>
      <c r="N1259">
        <f t="shared" si="360"/>
        <v>0</v>
      </c>
      <c r="O1259">
        <f t="shared" si="359"/>
        <v>0</v>
      </c>
      <c r="Q1259" s="19"/>
      <c r="R1259" s="19"/>
    </row>
    <row r="1260" spans="1:18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380">O1260</f>
        <v>1840</v>
      </c>
      <c r="J1260" s="234">
        <f t="shared" ref="J1260" si="381">I1260*1.23</f>
        <v>2263.1999999999998</v>
      </c>
      <c r="K1260">
        <v>48</v>
      </c>
      <c r="L1260">
        <v>4</v>
      </c>
      <c r="M1260">
        <f t="shared" si="365"/>
        <v>1680</v>
      </c>
      <c r="N1260">
        <f t="shared" si="360"/>
        <v>160</v>
      </c>
      <c r="O1260">
        <f t="shared" si="359"/>
        <v>1840</v>
      </c>
      <c r="Q1260" s="206"/>
      <c r="R1260" s="206"/>
    </row>
    <row r="1261" spans="1:18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365"/>
        <v>0</v>
      </c>
      <c r="N1261">
        <f t="shared" si="360"/>
        <v>0</v>
      </c>
      <c r="O1261">
        <f t="shared" ref="O1261:O1324" si="382">M1261+N1261</f>
        <v>0</v>
      </c>
      <c r="Q1261" s="10"/>
      <c r="R1261" s="10"/>
    </row>
    <row r="1262" spans="1:18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365"/>
        <v>0</v>
      </c>
      <c r="N1262">
        <f t="shared" ref="N1262:N1325" si="383">L1262*G1262*40</f>
        <v>0</v>
      </c>
      <c r="O1262">
        <f t="shared" si="382"/>
        <v>0</v>
      </c>
      <c r="Q1262" s="10"/>
      <c r="R1262" s="10"/>
    </row>
    <row r="1263" spans="1:18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384">O1263</f>
        <v>1840</v>
      </c>
      <c r="J1263" s="234">
        <f t="shared" ref="J1263" si="385">I1263*1.23</f>
        <v>2263.1999999999998</v>
      </c>
      <c r="K1263">
        <v>48</v>
      </c>
      <c r="L1263">
        <v>4</v>
      </c>
      <c r="M1263">
        <f t="shared" si="365"/>
        <v>1680</v>
      </c>
      <c r="N1263">
        <f t="shared" si="383"/>
        <v>160</v>
      </c>
      <c r="O1263">
        <f t="shared" si="382"/>
        <v>1840</v>
      </c>
      <c r="Q1263" s="206"/>
      <c r="R1263" s="206"/>
    </row>
    <row r="1264" spans="1:18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365"/>
        <v>0</v>
      </c>
      <c r="N1264">
        <f t="shared" si="383"/>
        <v>0</v>
      </c>
      <c r="O1264">
        <f t="shared" si="382"/>
        <v>0</v>
      </c>
      <c r="Q1264" s="10"/>
      <c r="R1264" s="10"/>
    </row>
    <row r="1265" spans="1:18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365"/>
        <v>0</v>
      </c>
      <c r="N1265">
        <f t="shared" si="383"/>
        <v>0</v>
      </c>
      <c r="O1265">
        <f t="shared" si="382"/>
        <v>0</v>
      </c>
      <c r="Q1265" s="10"/>
      <c r="R1265" s="10"/>
    </row>
    <row r="1266" spans="1:18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386">O1266</f>
        <v>1840</v>
      </c>
      <c r="J1266" s="234">
        <f t="shared" ref="J1266" si="387">I1266*1.23</f>
        <v>2263.1999999999998</v>
      </c>
      <c r="K1266">
        <v>48</v>
      </c>
      <c r="L1266">
        <v>4</v>
      </c>
      <c r="M1266">
        <f t="shared" si="365"/>
        <v>1680</v>
      </c>
      <c r="N1266">
        <f t="shared" si="383"/>
        <v>160</v>
      </c>
      <c r="O1266">
        <f t="shared" si="382"/>
        <v>1840</v>
      </c>
      <c r="Q1266" s="206"/>
      <c r="R1266" s="206"/>
    </row>
    <row r="1267" spans="1:18" ht="2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365"/>
        <v>0</v>
      </c>
      <c r="N1267">
        <f t="shared" si="383"/>
        <v>0</v>
      </c>
      <c r="O1267">
        <f t="shared" si="382"/>
        <v>0</v>
      </c>
      <c r="Q1267" s="10"/>
      <c r="R1267" s="10"/>
    </row>
    <row r="1268" spans="1:18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365"/>
        <v>0</v>
      </c>
      <c r="N1268">
        <f t="shared" si="383"/>
        <v>0</v>
      </c>
      <c r="O1268">
        <f t="shared" si="382"/>
        <v>0</v>
      </c>
      <c r="Q1268" s="10"/>
      <c r="R1268" s="10"/>
    </row>
    <row r="1269" spans="1:18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388">O1269</f>
        <v>720</v>
      </c>
      <c r="J1269" s="234">
        <f t="shared" ref="J1269" si="389">I1269*1.23</f>
        <v>885.6</v>
      </c>
      <c r="K1269">
        <v>16</v>
      </c>
      <c r="L1269">
        <v>4</v>
      </c>
      <c r="M1269">
        <f t="shared" si="365"/>
        <v>560</v>
      </c>
      <c r="N1269">
        <f t="shared" si="383"/>
        <v>160</v>
      </c>
      <c r="O1269">
        <f t="shared" si="382"/>
        <v>720</v>
      </c>
      <c r="Q1269" s="206"/>
      <c r="R1269" s="206"/>
    </row>
    <row r="1270" spans="1:18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365"/>
        <v>0</v>
      </c>
      <c r="N1270">
        <f t="shared" si="383"/>
        <v>0</v>
      </c>
      <c r="O1270">
        <f t="shared" si="382"/>
        <v>0</v>
      </c>
      <c r="Q1270" s="10"/>
      <c r="R1270" s="10"/>
    </row>
    <row r="1271" spans="1:18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365"/>
        <v>0</v>
      </c>
      <c r="N1271">
        <f t="shared" si="383"/>
        <v>0</v>
      </c>
      <c r="O1271">
        <f t="shared" si="382"/>
        <v>0</v>
      </c>
      <c r="Q1271" s="19"/>
      <c r="R1271" s="19"/>
    </row>
    <row r="1272" spans="1:18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390">O1272</f>
        <v>720</v>
      </c>
      <c r="J1272" s="234">
        <f t="shared" ref="J1272" si="391">I1272*1.23</f>
        <v>885.6</v>
      </c>
      <c r="K1272">
        <v>16</v>
      </c>
      <c r="L1272">
        <v>4</v>
      </c>
      <c r="M1272">
        <f t="shared" si="365"/>
        <v>560</v>
      </c>
      <c r="N1272">
        <f t="shared" si="383"/>
        <v>160</v>
      </c>
      <c r="O1272">
        <f t="shared" si="382"/>
        <v>720</v>
      </c>
      <c r="Q1272" s="206"/>
      <c r="R1272" s="206"/>
    </row>
    <row r="1273" spans="1:18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365"/>
        <v>0</v>
      </c>
      <c r="N1273">
        <f t="shared" si="383"/>
        <v>0</v>
      </c>
      <c r="O1273">
        <f t="shared" si="382"/>
        <v>0</v>
      </c>
      <c r="Q1273" s="10"/>
      <c r="R1273" s="10"/>
    </row>
    <row r="1274" spans="1:18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365"/>
        <v>0</v>
      </c>
      <c r="N1274">
        <f t="shared" si="383"/>
        <v>0</v>
      </c>
      <c r="O1274">
        <f t="shared" si="382"/>
        <v>0</v>
      </c>
      <c r="Q1274" s="10"/>
      <c r="R1274" s="10"/>
    </row>
    <row r="1275" spans="1:18">
      <c r="A1275" s="206" t="s">
        <v>1799</v>
      </c>
      <c r="B1275" s="15" t="s">
        <v>1856</v>
      </c>
      <c r="C1275" s="206">
        <v>2011</v>
      </c>
      <c r="D1275" s="16" t="s">
        <v>1481</v>
      </c>
      <c r="E1275" s="16"/>
      <c r="F1275" s="206"/>
      <c r="G1275" s="206">
        <v>1</v>
      </c>
      <c r="H1275" s="15"/>
      <c r="I1275" s="233">
        <f t="shared" ref="I1275" si="392">O1275</f>
        <v>160</v>
      </c>
      <c r="J1275" s="234">
        <f t="shared" ref="J1275" si="393">I1275*1.23</f>
        <v>196.8</v>
      </c>
      <c r="L1275">
        <v>4</v>
      </c>
      <c r="M1275">
        <f t="shared" si="365"/>
        <v>0</v>
      </c>
      <c r="N1275">
        <f t="shared" si="383"/>
        <v>160</v>
      </c>
      <c r="O1275">
        <f t="shared" si="382"/>
        <v>160</v>
      </c>
      <c r="Q1275" s="206"/>
      <c r="R1275" s="206"/>
    </row>
    <row r="1276" spans="1:18">
      <c r="A1276" s="10"/>
      <c r="B1276" s="229" t="s">
        <v>1857</v>
      </c>
      <c r="C1276" s="10"/>
      <c r="D1276" s="11"/>
      <c r="E1276" s="11"/>
      <c r="F1276" s="10"/>
      <c r="G1276" s="10"/>
      <c r="H1276" s="229"/>
      <c r="I1276" s="229"/>
      <c r="J1276" s="230"/>
      <c r="M1276">
        <f t="shared" si="365"/>
        <v>0</v>
      </c>
      <c r="N1276">
        <f t="shared" si="383"/>
        <v>0</v>
      </c>
      <c r="O1276">
        <f t="shared" si="382"/>
        <v>0</v>
      </c>
      <c r="Q1276" s="10"/>
      <c r="R1276" s="10"/>
    </row>
    <row r="1277" spans="1:18">
      <c r="A1277" s="19"/>
      <c r="B1277" s="13" t="s">
        <v>1858</v>
      </c>
      <c r="C1277" s="19"/>
      <c r="D1277" s="12"/>
      <c r="E1277" s="12"/>
      <c r="F1277" s="19"/>
      <c r="G1277" s="19"/>
      <c r="H1277" s="13"/>
      <c r="I1277" s="13"/>
      <c r="J1277" s="14"/>
      <c r="M1277">
        <f t="shared" si="365"/>
        <v>0</v>
      </c>
      <c r="N1277">
        <f t="shared" si="383"/>
        <v>0</v>
      </c>
      <c r="O1277">
        <f t="shared" si="382"/>
        <v>0</v>
      </c>
      <c r="Q1277" s="19"/>
      <c r="R1277" s="19"/>
    </row>
    <row r="1278" spans="1:18">
      <c r="A1278" s="206" t="s">
        <v>1799</v>
      </c>
      <c r="B1278" s="15" t="s">
        <v>1859</v>
      </c>
      <c r="C1278" s="206">
        <v>2011</v>
      </c>
      <c r="D1278" s="16" t="s">
        <v>1481</v>
      </c>
      <c r="E1278" s="16"/>
      <c r="F1278" s="206"/>
      <c r="G1278" s="206">
        <v>1</v>
      </c>
      <c r="H1278" s="15"/>
      <c r="I1278" s="233">
        <f t="shared" ref="I1278" si="394">O1278</f>
        <v>160</v>
      </c>
      <c r="J1278" s="234">
        <f t="shared" ref="J1278" si="395">I1278*1.23</f>
        <v>196.8</v>
      </c>
      <c r="L1278">
        <v>4</v>
      </c>
      <c r="M1278">
        <f t="shared" si="365"/>
        <v>0</v>
      </c>
      <c r="N1278">
        <f t="shared" si="383"/>
        <v>160</v>
      </c>
      <c r="O1278">
        <f t="shared" si="382"/>
        <v>160</v>
      </c>
      <c r="Q1278" s="206"/>
      <c r="R1278" s="206"/>
    </row>
    <row r="1279" spans="1:18">
      <c r="A1279" s="19"/>
      <c r="B1279" s="13" t="s">
        <v>1860</v>
      </c>
      <c r="C1279" s="19"/>
      <c r="D1279" s="12"/>
      <c r="E1279" s="12"/>
      <c r="F1279" s="10"/>
      <c r="G1279" s="19"/>
      <c r="H1279" s="13"/>
      <c r="I1279" s="13"/>
      <c r="J1279" s="14"/>
      <c r="M1279">
        <f t="shared" si="365"/>
        <v>0</v>
      </c>
      <c r="N1279">
        <f t="shared" si="383"/>
        <v>0</v>
      </c>
      <c r="O1279">
        <f t="shared" si="382"/>
        <v>0</v>
      </c>
      <c r="Q1279" s="19"/>
      <c r="R1279" s="19"/>
    </row>
    <row r="1280" spans="1:18">
      <c r="A1280" s="206" t="s">
        <v>1799</v>
      </c>
      <c r="B1280" s="15" t="s">
        <v>1859</v>
      </c>
      <c r="C1280" s="206">
        <v>2011</v>
      </c>
      <c r="D1280" s="16" t="s">
        <v>1481</v>
      </c>
      <c r="E1280" s="16"/>
      <c r="F1280" s="206"/>
      <c r="G1280" s="206">
        <v>1</v>
      </c>
      <c r="H1280" s="15"/>
      <c r="I1280" s="233">
        <f t="shared" ref="I1280" si="396">O1280</f>
        <v>160</v>
      </c>
      <c r="J1280" s="234">
        <f t="shared" ref="J1280" si="397">I1280*1.23</f>
        <v>196.8</v>
      </c>
      <c r="L1280">
        <v>4</v>
      </c>
      <c r="M1280">
        <f t="shared" si="365"/>
        <v>0</v>
      </c>
      <c r="N1280">
        <f t="shared" si="383"/>
        <v>160</v>
      </c>
      <c r="O1280">
        <f t="shared" si="382"/>
        <v>160</v>
      </c>
      <c r="Q1280" s="206"/>
      <c r="R1280" s="206"/>
    </row>
    <row r="1281" spans="1:18">
      <c r="A1281" s="10"/>
      <c r="B1281" s="229" t="s">
        <v>1861</v>
      </c>
      <c r="C1281" s="10"/>
      <c r="D1281" s="11"/>
      <c r="E1281" s="11"/>
      <c r="F1281" s="10"/>
      <c r="G1281" s="10"/>
      <c r="H1281" s="229"/>
      <c r="I1281" s="229"/>
      <c r="J1281" s="230"/>
      <c r="M1281">
        <f t="shared" si="365"/>
        <v>0</v>
      </c>
      <c r="N1281">
        <f t="shared" si="383"/>
        <v>0</v>
      </c>
      <c r="O1281">
        <f t="shared" si="382"/>
        <v>0</v>
      </c>
      <c r="Q1281" s="10"/>
      <c r="R1281" s="10"/>
    </row>
    <row r="1282" spans="1:18">
      <c r="A1282" s="39" t="s">
        <v>1799</v>
      </c>
      <c r="B1282" s="1168" t="s">
        <v>1862</v>
      </c>
      <c r="C1282" s="39"/>
      <c r="D1282" s="1168" t="s">
        <v>1863</v>
      </c>
      <c r="E1282" s="21" t="s">
        <v>1864</v>
      </c>
      <c r="F1282" s="39" t="s">
        <v>1865</v>
      </c>
      <c r="G1282" s="39"/>
      <c r="H1282" s="148"/>
      <c r="I1282" s="233">
        <f t="shared" ref="I1282:I1285" si="398">O1282</f>
        <v>1120</v>
      </c>
      <c r="J1282" s="234">
        <f t="shared" ref="J1282:J1285" si="399">I1282*1.23</f>
        <v>1377.6</v>
      </c>
      <c r="K1282">
        <v>32</v>
      </c>
      <c r="L1282">
        <v>4</v>
      </c>
      <c r="M1282">
        <f t="shared" si="365"/>
        <v>1120</v>
      </c>
      <c r="N1282">
        <f t="shared" si="383"/>
        <v>0</v>
      </c>
      <c r="O1282">
        <f t="shared" si="382"/>
        <v>1120</v>
      </c>
      <c r="Q1282" s="39"/>
      <c r="R1282" s="39"/>
    </row>
    <row r="1283" spans="1:18">
      <c r="A1283" s="39" t="s">
        <v>1799</v>
      </c>
      <c r="B1283" s="1168"/>
      <c r="C1283" s="39"/>
      <c r="D1283" s="1168"/>
      <c r="E1283" s="21" t="s">
        <v>1866</v>
      </c>
      <c r="F1283" s="39" t="s">
        <v>1867</v>
      </c>
      <c r="G1283" s="39"/>
      <c r="H1283" s="148"/>
      <c r="I1283" s="233">
        <f t="shared" si="398"/>
        <v>280</v>
      </c>
      <c r="J1283" s="234">
        <f t="shared" si="399"/>
        <v>344.4</v>
      </c>
      <c r="K1283">
        <v>8</v>
      </c>
      <c r="L1283">
        <v>4</v>
      </c>
      <c r="M1283">
        <f t="shared" si="365"/>
        <v>280</v>
      </c>
      <c r="N1283">
        <f t="shared" si="383"/>
        <v>0</v>
      </c>
      <c r="O1283">
        <f t="shared" si="382"/>
        <v>280</v>
      </c>
      <c r="Q1283" s="39"/>
      <c r="R1283" s="39"/>
    </row>
    <row r="1284" spans="1:18">
      <c r="A1284" s="39" t="s">
        <v>1799</v>
      </c>
      <c r="B1284" s="1168"/>
      <c r="C1284" s="39"/>
      <c r="D1284" s="1168"/>
      <c r="E1284" s="21" t="s">
        <v>1868</v>
      </c>
      <c r="F1284" s="39" t="s">
        <v>1869</v>
      </c>
      <c r="G1284" s="39"/>
      <c r="H1284" s="148"/>
      <c r="I1284" s="233">
        <f t="shared" si="398"/>
        <v>280</v>
      </c>
      <c r="J1284" s="234">
        <f t="shared" si="399"/>
        <v>344.4</v>
      </c>
      <c r="K1284">
        <v>8</v>
      </c>
      <c r="L1284">
        <v>4</v>
      </c>
      <c r="M1284">
        <f t="shared" si="365"/>
        <v>280</v>
      </c>
      <c r="N1284">
        <f t="shared" si="383"/>
        <v>0</v>
      </c>
      <c r="O1284">
        <f t="shared" si="382"/>
        <v>280</v>
      </c>
      <c r="Q1284" s="39"/>
      <c r="R1284" s="39"/>
    </row>
    <row r="1285" spans="1:18" s="6" customFormat="1" ht="26">
      <c r="A1285" s="39" t="s">
        <v>1799</v>
      </c>
      <c r="B1285" s="1168"/>
      <c r="C1285" s="39"/>
      <c r="D1285" s="1168"/>
      <c r="E1285" s="21" t="s">
        <v>1870</v>
      </c>
      <c r="F1285" s="39" t="s">
        <v>1871</v>
      </c>
      <c r="G1285" s="39"/>
      <c r="H1285" s="148"/>
      <c r="I1285" s="233">
        <f t="shared" si="398"/>
        <v>700</v>
      </c>
      <c r="J1285" s="234">
        <f t="shared" si="399"/>
        <v>861</v>
      </c>
      <c r="K1285" s="6">
        <v>20</v>
      </c>
      <c r="L1285">
        <v>4</v>
      </c>
      <c r="M1285">
        <f t="shared" si="365"/>
        <v>700</v>
      </c>
      <c r="N1285">
        <f t="shared" si="383"/>
        <v>0</v>
      </c>
      <c r="O1285">
        <f t="shared" si="382"/>
        <v>700</v>
      </c>
      <c r="Q1285" s="39"/>
      <c r="R1285" s="39"/>
    </row>
    <row r="1286" spans="1:18" s="6" customFormat="1" ht="15.5">
      <c r="A1286" s="40" t="s">
        <v>1799</v>
      </c>
      <c r="B1286" s="49" t="s">
        <v>1872</v>
      </c>
      <c r="C1286" s="39"/>
      <c r="D1286" s="49" t="s">
        <v>1873</v>
      </c>
      <c r="E1286" s="21"/>
      <c r="F1286" s="39"/>
      <c r="G1286" s="39">
        <v>3</v>
      </c>
      <c r="H1286" s="148" t="s">
        <v>1874</v>
      </c>
      <c r="I1286" s="534" t="s">
        <v>496</v>
      </c>
      <c r="J1286" s="534" t="s">
        <v>496</v>
      </c>
      <c r="M1286">
        <f t="shared" ref="M1286:M1349" si="400">K1286*35</f>
        <v>0</v>
      </c>
      <c r="N1286">
        <f t="shared" si="383"/>
        <v>0</v>
      </c>
      <c r="O1286"/>
      <c r="Q1286" s="39"/>
      <c r="R1286" s="39"/>
    </row>
    <row r="1287" spans="1:18" ht="16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</row>
    <row r="1288" spans="1:18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401">O1288</f>
        <v>1000</v>
      </c>
      <c r="J1288" s="234">
        <f t="shared" ref="J1288" si="402">I1288*1.23</f>
        <v>1230</v>
      </c>
      <c r="K1288">
        <v>24</v>
      </c>
      <c r="L1288">
        <v>4</v>
      </c>
      <c r="M1288">
        <f t="shared" si="400"/>
        <v>840</v>
      </c>
      <c r="N1288">
        <f t="shared" si="383"/>
        <v>160</v>
      </c>
      <c r="O1288">
        <f t="shared" si="382"/>
        <v>1000</v>
      </c>
      <c r="Q1288" s="68"/>
      <c r="R1288" s="68"/>
    </row>
    <row r="1289" spans="1:18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400"/>
        <v>0</v>
      </c>
      <c r="N1289">
        <f t="shared" si="383"/>
        <v>0</v>
      </c>
      <c r="O1289">
        <f t="shared" si="382"/>
        <v>0</v>
      </c>
      <c r="Q1289" s="19"/>
      <c r="R1289" s="19"/>
    </row>
    <row r="1290" spans="1:18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403">O1290</f>
        <v>2120</v>
      </c>
      <c r="J1290" s="234">
        <f t="shared" ref="J1290" si="404">I1290*1.23</f>
        <v>2607.6</v>
      </c>
      <c r="K1290">
        <v>56</v>
      </c>
      <c r="L1290">
        <v>4</v>
      </c>
      <c r="M1290">
        <f t="shared" si="400"/>
        <v>1960</v>
      </c>
      <c r="N1290">
        <f t="shared" si="383"/>
        <v>160</v>
      </c>
      <c r="O1290">
        <f t="shared" si="382"/>
        <v>2120</v>
      </c>
      <c r="Q1290" s="206"/>
      <c r="R1290" s="206"/>
    </row>
    <row r="1291" spans="1:18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400"/>
        <v>0</v>
      </c>
      <c r="N1291">
        <f t="shared" si="383"/>
        <v>0</v>
      </c>
      <c r="O1291">
        <f t="shared" si="382"/>
        <v>0</v>
      </c>
      <c r="Q1291" s="19"/>
      <c r="R1291" s="19"/>
    </row>
    <row r="1292" spans="1:18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405">O1292</f>
        <v>2120</v>
      </c>
      <c r="J1292" s="234">
        <f t="shared" ref="J1292" si="406">I1292*1.23</f>
        <v>2607.6</v>
      </c>
      <c r="K1292">
        <v>56</v>
      </c>
      <c r="L1292">
        <v>4</v>
      </c>
      <c r="M1292">
        <f t="shared" si="400"/>
        <v>1960</v>
      </c>
      <c r="N1292">
        <f t="shared" si="383"/>
        <v>160</v>
      </c>
      <c r="O1292">
        <f t="shared" si="382"/>
        <v>2120</v>
      </c>
      <c r="Q1292" s="206"/>
      <c r="R1292" s="206"/>
    </row>
    <row r="1293" spans="1:18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400"/>
        <v>0</v>
      </c>
      <c r="N1293">
        <f t="shared" si="383"/>
        <v>0</v>
      </c>
      <c r="O1293">
        <f t="shared" si="382"/>
        <v>0</v>
      </c>
      <c r="Q1293" s="10"/>
      <c r="R1293" s="10"/>
    </row>
    <row r="1294" spans="1:18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400"/>
        <v>0</v>
      </c>
      <c r="N1294">
        <f t="shared" si="383"/>
        <v>0</v>
      </c>
      <c r="O1294">
        <f t="shared" si="382"/>
        <v>0</v>
      </c>
      <c r="Q1294" s="19"/>
      <c r="R1294" s="19"/>
    </row>
    <row r="1295" spans="1:18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407">O1295</f>
        <v>1840</v>
      </c>
      <c r="J1295" s="234">
        <f t="shared" ref="J1295" si="408">I1295*1.23</f>
        <v>2263.1999999999998</v>
      </c>
      <c r="K1295">
        <v>48</v>
      </c>
      <c r="L1295">
        <v>4</v>
      </c>
      <c r="M1295">
        <f t="shared" si="400"/>
        <v>1680</v>
      </c>
      <c r="N1295">
        <f t="shared" si="383"/>
        <v>160</v>
      </c>
      <c r="O1295">
        <f t="shared" si="382"/>
        <v>1840</v>
      </c>
      <c r="Q1295" s="206"/>
      <c r="R1295" s="206"/>
    </row>
    <row r="1296" spans="1:18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400"/>
        <v>0</v>
      </c>
      <c r="N1296">
        <f t="shared" si="383"/>
        <v>0</v>
      </c>
      <c r="O1296">
        <f t="shared" si="382"/>
        <v>0</v>
      </c>
      <c r="Q1296" s="19"/>
      <c r="R1296" s="19"/>
    </row>
    <row r="1297" spans="1:18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409">O1297</f>
        <v>1000</v>
      </c>
      <c r="J1297" s="234">
        <f t="shared" ref="J1297" si="410">I1297*1.23</f>
        <v>1230</v>
      </c>
      <c r="K1297">
        <v>24</v>
      </c>
      <c r="L1297">
        <v>4</v>
      </c>
      <c r="M1297">
        <f t="shared" si="400"/>
        <v>840</v>
      </c>
      <c r="N1297">
        <f t="shared" si="383"/>
        <v>160</v>
      </c>
      <c r="O1297">
        <f t="shared" si="382"/>
        <v>1000</v>
      </c>
      <c r="Q1297" s="206"/>
      <c r="R1297" s="206"/>
    </row>
    <row r="1298" spans="1:18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400"/>
        <v>0</v>
      </c>
      <c r="N1298">
        <f t="shared" si="383"/>
        <v>0</v>
      </c>
      <c r="O1298">
        <f t="shared" si="382"/>
        <v>0</v>
      </c>
      <c r="Q1298" s="19"/>
      <c r="R1298" s="19"/>
    </row>
    <row r="1299" spans="1:18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411">O1299</f>
        <v>1000</v>
      </c>
      <c r="J1299" s="234">
        <f t="shared" ref="J1299" si="412">I1299*1.23</f>
        <v>1230</v>
      </c>
      <c r="K1299">
        <v>24</v>
      </c>
      <c r="L1299">
        <v>4</v>
      </c>
      <c r="M1299">
        <f t="shared" si="400"/>
        <v>840</v>
      </c>
      <c r="N1299">
        <f t="shared" si="383"/>
        <v>160</v>
      </c>
      <c r="O1299">
        <f t="shared" si="382"/>
        <v>1000</v>
      </c>
      <c r="Q1299" s="206"/>
      <c r="R1299" s="206"/>
    </row>
    <row r="1300" spans="1:18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400"/>
        <v>0</v>
      </c>
      <c r="N1300">
        <f t="shared" si="383"/>
        <v>0</v>
      </c>
      <c r="O1300">
        <f t="shared" si="382"/>
        <v>0</v>
      </c>
      <c r="Q1300" s="19"/>
      <c r="R1300" s="19"/>
    </row>
    <row r="1301" spans="1:18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413">O1301</f>
        <v>1000</v>
      </c>
      <c r="J1301" s="234">
        <f t="shared" ref="J1301" si="414">I1301*1.23</f>
        <v>1230</v>
      </c>
      <c r="K1301">
        <v>24</v>
      </c>
      <c r="L1301">
        <v>4</v>
      </c>
      <c r="M1301">
        <f t="shared" si="400"/>
        <v>840</v>
      </c>
      <c r="N1301">
        <f t="shared" si="383"/>
        <v>160</v>
      </c>
      <c r="O1301">
        <f t="shared" si="382"/>
        <v>1000</v>
      </c>
      <c r="Q1301" s="206"/>
      <c r="R1301" s="206"/>
    </row>
    <row r="1302" spans="1:18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400"/>
        <v>0</v>
      </c>
      <c r="N1302">
        <f t="shared" si="383"/>
        <v>0</v>
      </c>
      <c r="O1302">
        <f t="shared" si="382"/>
        <v>0</v>
      </c>
      <c r="Q1302" s="19"/>
      <c r="R1302" s="19"/>
    </row>
    <row r="1303" spans="1:18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415">O1303</f>
        <v>1840</v>
      </c>
      <c r="J1303" s="234">
        <f t="shared" ref="J1303" si="416">I1303*1.23</f>
        <v>2263.1999999999998</v>
      </c>
      <c r="K1303">
        <v>48</v>
      </c>
      <c r="L1303">
        <v>4</v>
      </c>
      <c r="M1303">
        <f t="shared" si="400"/>
        <v>1680</v>
      </c>
      <c r="N1303">
        <f t="shared" si="383"/>
        <v>160</v>
      </c>
      <c r="O1303">
        <f t="shared" si="382"/>
        <v>1840</v>
      </c>
      <c r="Q1303" s="206"/>
      <c r="R1303" s="206"/>
    </row>
    <row r="1304" spans="1:18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400"/>
        <v>0</v>
      </c>
      <c r="N1304">
        <f t="shared" si="383"/>
        <v>0</v>
      </c>
      <c r="O1304">
        <f t="shared" si="382"/>
        <v>0</v>
      </c>
      <c r="Q1304" s="19"/>
      <c r="R1304" s="19"/>
    </row>
    <row r="1305" spans="1:18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417">O1305</f>
        <v>1000</v>
      </c>
      <c r="J1305" s="234">
        <f t="shared" ref="J1305" si="418">I1305*1.23</f>
        <v>1230</v>
      </c>
      <c r="K1305">
        <v>24</v>
      </c>
      <c r="L1305">
        <v>4</v>
      </c>
      <c r="M1305">
        <f t="shared" si="400"/>
        <v>840</v>
      </c>
      <c r="N1305">
        <f t="shared" si="383"/>
        <v>160</v>
      </c>
      <c r="O1305">
        <f t="shared" si="382"/>
        <v>1000</v>
      </c>
      <c r="Q1305" s="206"/>
      <c r="R1305" s="206"/>
    </row>
    <row r="1306" spans="1:18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400"/>
        <v>0</v>
      </c>
      <c r="N1306">
        <f t="shared" si="383"/>
        <v>0</v>
      </c>
      <c r="O1306">
        <f t="shared" si="382"/>
        <v>0</v>
      </c>
      <c r="Q1306" s="19"/>
      <c r="R1306" s="19"/>
    </row>
    <row r="1307" spans="1:18">
      <c r="A1307" s="19" t="s">
        <v>1876</v>
      </c>
      <c r="B1307" s="13" t="s">
        <v>1902</v>
      </c>
      <c r="C1307" s="19"/>
      <c r="D1307" s="12" t="s">
        <v>1903</v>
      </c>
      <c r="E1307" s="12"/>
      <c r="F1307" s="19"/>
      <c r="G1307" s="19">
        <v>1</v>
      </c>
      <c r="H1307" s="13"/>
      <c r="I1307" s="233">
        <f t="shared" ref="I1307:I1325" si="419">O1307</f>
        <v>160</v>
      </c>
      <c r="J1307" s="234">
        <f t="shared" ref="J1307:J1325" si="420">I1307*1.23</f>
        <v>196.8</v>
      </c>
      <c r="L1307">
        <v>4</v>
      </c>
      <c r="M1307">
        <f t="shared" si="400"/>
        <v>0</v>
      </c>
      <c r="N1307">
        <f t="shared" si="383"/>
        <v>160</v>
      </c>
      <c r="O1307">
        <f t="shared" si="382"/>
        <v>160</v>
      </c>
      <c r="Q1307" s="19"/>
      <c r="R1307" s="19"/>
    </row>
    <row r="1308" spans="1:18">
      <c r="A1308" s="39" t="s">
        <v>1876</v>
      </c>
      <c r="B1308" s="148" t="s">
        <v>1904</v>
      </c>
      <c r="C1308" s="39"/>
      <c r="D1308" s="12" t="s">
        <v>1903</v>
      </c>
      <c r="E1308" s="21"/>
      <c r="F1308" s="39"/>
      <c r="G1308" s="39">
        <v>1</v>
      </c>
      <c r="H1308" s="148"/>
      <c r="I1308" s="233">
        <f t="shared" si="419"/>
        <v>160</v>
      </c>
      <c r="J1308" s="234">
        <f t="shared" si="420"/>
        <v>196.8</v>
      </c>
      <c r="L1308">
        <v>4</v>
      </c>
      <c r="M1308">
        <f t="shared" si="400"/>
        <v>0</v>
      </c>
      <c r="N1308">
        <f t="shared" si="383"/>
        <v>160</v>
      </c>
      <c r="O1308">
        <f t="shared" si="382"/>
        <v>160</v>
      </c>
      <c r="Q1308" s="39"/>
      <c r="R1308" s="39"/>
    </row>
    <row r="1309" spans="1:18" ht="25">
      <c r="A1309" s="39" t="s">
        <v>1876</v>
      </c>
      <c r="B1309" s="148" t="s">
        <v>1905</v>
      </c>
      <c r="C1309" s="39"/>
      <c r="D1309" s="12" t="s">
        <v>1903</v>
      </c>
      <c r="E1309" s="21"/>
      <c r="F1309" s="39"/>
      <c r="G1309" s="39">
        <v>1</v>
      </c>
      <c r="H1309" s="148"/>
      <c r="I1309" s="233">
        <f t="shared" si="419"/>
        <v>160</v>
      </c>
      <c r="J1309" s="234">
        <f t="shared" si="420"/>
        <v>196.8</v>
      </c>
      <c r="L1309">
        <v>4</v>
      </c>
      <c r="M1309">
        <f t="shared" si="400"/>
        <v>0</v>
      </c>
      <c r="N1309">
        <f t="shared" si="383"/>
        <v>160</v>
      </c>
      <c r="O1309">
        <f t="shared" si="382"/>
        <v>160</v>
      </c>
      <c r="Q1309" s="39"/>
      <c r="R1309" s="39"/>
    </row>
    <row r="1310" spans="1:18" ht="25">
      <c r="A1310" s="39" t="s">
        <v>1876</v>
      </c>
      <c r="B1310" s="148" t="s">
        <v>1906</v>
      </c>
      <c r="C1310" s="39"/>
      <c r="D1310" s="12" t="s">
        <v>1903</v>
      </c>
      <c r="E1310" s="21"/>
      <c r="F1310" s="39"/>
      <c r="G1310" s="39">
        <v>1</v>
      </c>
      <c r="H1310" s="148"/>
      <c r="I1310" s="233">
        <f t="shared" si="419"/>
        <v>160</v>
      </c>
      <c r="J1310" s="234">
        <f t="shared" si="420"/>
        <v>196.8</v>
      </c>
      <c r="L1310">
        <v>4</v>
      </c>
      <c r="M1310">
        <f t="shared" si="400"/>
        <v>0</v>
      </c>
      <c r="N1310">
        <f t="shared" si="383"/>
        <v>160</v>
      </c>
      <c r="O1310">
        <f t="shared" si="382"/>
        <v>160</v>
      </c>
      <c r="Q1310" s="39"/>
      <c r="R1310" s="39"/>
    </row>
    <row r="1311" spans="1:18" ht="25">
      <c r="A1311" s="39" t="s">
        <v>1876</v>
      </c>
      <c r="B1311" s="148" t="s">
        <v>1907</v>
      </c>
      <c r="C1311" s="39"/>
      <c r="D1311" s="12" t="s">
        <v>1903</v>
      </c>
      <c r="E1311" s="21"/>
      <c r="F1311" s="39"/>
      <c r="G1311" s="39">
        <v>1</v>
      </c>
      <c r="H1311" s="148"/>
      <c r="I1311" s="233">
        <f t="shared" si="419"/>
        <v>160</v>
      </c>
      <c r="J1311" s="234">
        <f t="shared" si="420"/>
        <v>196.8</v>
      </c>
      <c r="L1311">
        <v>4</v>
      </c>
      <c r="M1311">
        <f t="shared" si="400"/>
        <v>0</v>
      </c>
      <c r="N1311">
        <f t="shared" si="383"/>
        <v>160</v>
      </c>
      <c r="O1311">
        <f t="shared" si="382"/>
        <v>160</v>
      </c>
      <c r="Q1311" s="39"/>
      <c r="R1311" s="39"/>
    </row>
    <row r="1312" spans="1:18" ht="25">
      <c r="A1312" s="39" t="s">
        <v>1876</v>
      </c>
      <c r="B1312" s="148" t="s">
        <v>1908</v>
      </c>
      <c r="C1312" s="39"/>
      <c r="D1312" s="12" t="s">
        <v>1903</v>
      </c>
      <c r="E1312" s="21"/>
      <c r="F1312" s="39"/>
      <c r="G1312" s="39">
        <v>1</v>
      </c>
      <c r="H1312" s="148"/>
      <c r="I1312" s="233">
        <f t="shared" si="419"/>
        <v>160</v>
      </c>
      <c r="J1312" s="234">
        <f t="shared" si="420"/>
        <v>196.8</v>
      </c>
      <c r="L1312">
        <v>4</v>
      </c>
      <c r="M1312">
        <f t="shared" si="400"/>
        <v>0</v>
      </c>
      <c r="N1312">
        <f t="shared" si="383"/>
        <v>160</v>
      </c>
      <c r="O1312">
        <f t="shared" si="382"/>
        <v>160</v>
      </c>
      <c r="Q1312" s="39"/>
      <c r="R1312" s="39"/>
    </row>
    <row r="1313" spans="1:18" ht="25">
      <c r="A1313" s="39" t="s">
        <v>1876</v>
      </c>
      <c r="B1313" s="148" t="s">
        <v>1909</v>
      </c>
      <c r="C1313" s="39"/>
      <c r="D1313" s="12" t="s">
        <v>1903</v>
      </c>
      <c r="E1313" s="21"/>
      <c r="F1313" s="39"/>
      <c r="G1313" s="39">
        <v>1</v>
      </c>
      <c r="H1313" s="148"/>
      <c r="I1313" s="233">
        <f t="shared" si="419"/>
        <v>160</v>
      </c>
      <c r="J1313" s="234">
        <f t="shared" si="420"/>
        <v>196.8</v>
      </c>
      <c r="L1313">
        <v>4</v>
      </c>
      <c r="M1313">
        <f t="shared" si="400"/>
        <v>0</v>
      </c>
      <c r="N1313">
        <f t="shared" si="383"/>
        <v>160</v>
      </c>
      <c r="O1313">
        <f t="shared" si="382"/>
        <v>160</v>
      </c>
      <c r="Q1313" s="39"/>
      <c r="R1313" s="39"/>
    </row>
    <row r="1314" spans="1:18" ht="25">
      <c r="A1314" s="39" t="s">
        <v>1876</v>
      </c>
      <c r="B1314" s="148" t="s">
        <v>1910</v>
      </c>
      <c r="C1314" s="39"/>
      <c r="D1314" s="12" t="s">
        <v>1903</v>
      </c>
      <c r="E1314" s="21"/>
      <c r="F1314" s="39"/>
      <c r="G1314" s="39">
        <v>1</v>
      </c>
      <c r="H1314" s="148"/>
      <c r="I1314" s="233">
        <f t="shared" si="419"/>
        <v>160</v>
      </c>
      <c r="J1314" s="234">
        <f t="shared" si="420"/>
        <v>196.8</v>
      </c>
      <c r="L1314">
        <v>4</v>
      </c>
      <c r="M1314">
        <f t="shared" si="400"/>
        <v>0</v>
      </c>
      <c r="N1314">
        <f t="shared" si="383"/>
        <v>160</v>
      </c>
      <c r="O1314">
        <f t="shared" si="382"/>
        <v>160</v>
      </c>
      <c r="Q1314" s="39"/>
      <c r="R1314" s="39"/>
    </row>
    <row r="1315" spans="1:18" ht="25">
      <c r="A1315" s="39" t="s">
        <v>1876</v>
      </c>
      <c r="B1315" s="148" t="s">
        <v>1911</v>
      </c>
      <c r="C1315" s="39"/>
      <c r="D1315" s="12" t="s">
        <v>1903</v>
      </c>
      <c r="E1315" s="21"/>
      <c r="F1315" s="39"/>
      <c r="G1315" s="39">
        <v>1</v>
      </c>
      <c r="H1315" s="148"/>
      <c r="I1315" s="233">
        <f t="shared" si="419"/>
        <v>160</v>
      </c>
      <c r="J1315" s="234">
        <f t="shared" si="420"/>
        <v>196.8</v>
      </c>
      <c r="L1315">
        <v>4</v>
      </c>
      <c r="M1315">
        <f t="shared" si="400"/>
        <v>0</v>
      </c>
      <c r="N1315">
        <f t="shared" si="383"/>
        <v>160</v>
      </c>
      <c r="O1315">
        <f t="shared" si="382"/>
        <v>160</v>
      </c>
      <c r="Q1315" s="39"/>
      <c r="R1315" s="39"/>
    </row>
    <row r="1316" spans="1:18" ht="25">
      <c r="A1316" s="39" t="s">
        <v>1876</v>
      </c>
      <c r="B1316" s="148" t="s">
        <v>1912</v>
      </c>
      <c r="C1316" s="39"/>
      <c r="D1316" s="12" t="s">
        <v>1903</v>
      </c>
      <c r="E1316" s="21"/>
      <c r="F1316" s="39"/>
      <c r="G1316" s="39">
        <v>1</v>
      </c>
      <c r="H1316" s="148"/>
      <c r="I1316" s="233">
        <f t="shared" si="419"/>
        <v>160</v>
      </c>
      <c r="J1316" s="234">
        <f t="shared" si="420"/>
        <v>196.8</v>
      </c>
      <c r="L1316">
        <v>4</v>
      </c>
      <c r="M1316">
        <f t="shared" si="400"/>
        <v>0</v>
      </c>
      <c r="N1316">
        <f t="shared" si="383"/>
        <v>160</v>
      </c>
      <c r="O1316">
        <f t="shared" si="382"/>
        <v>160</v>
      </c>
      <c r="Q1316" s="39"/>
      <c r="R1316" s="39"/>
    </row>
    <row r="1317" spans="1:18" ht="25">
      <c r="A1317" s="39" t="s">
        <v>1876</v>
      </c>
      <c r="B1317" s="148" t="s">
        <v>1913</v>
      </c>
      <c r="C1317" s="39"/>
      <c r="D1317" s="12" t="s">
        <v>1903</v>
      </c>
      <c r="E1317" s="21"/>
      <c r="F1317" s="39"/>
      <c r="G1317" s="39">
        <v>1</v>
      </c>
      <c r="H1317" s="148"/>
      <c r="I1317" s="233">
        <f t="shared" si="419"/>
        <v>160</v>
      </c>
      <c r="J1317" s="234">
        <f t="shared" si="420"/>
        <v>196.8</v>
      </c>
      <c r="L1317">
        <v>4</v>
      </c>
      <c r="M1317">
        <f t="shared" si="400"/>
        <v>0</v>
      </c>
      <c r="N1317">
        <f t="shared" si="383"/>
        <v>160</v>
      </c>
      <c r="O1317">
        <f t="shared" si="382"/>
        <v>160</v>
      </c>
      <c r="Q1317" s="39"/>
      <c r="R1317" s="39"/>
    </row>
    <row r="1318" spans="1:18" ht="25">
      <c r="A1318" s="39" t="s">
        <v>1876</v>
      </c>
      <c r="B1318" s="148" t="s">
        <v>1914</v>
      </c>
      <c r="C1318" s="39"/>
      <c r="D1318" s="12" t="s">
        <v>1903</v>
      </c>
      <c r="E1318" s="21"/>
      <c r="F1318" s="39"/>
      <c r="G1318" s="39">
        <v>1</v>
      </c>
      <c r="H1318" s="148"/>
      <c r="I1318" s="233">
        <f t="shared" si="419"/>
        <v>160</v>
      </c>
      <c r="J1318" s="234">
        <f t="shared" si="420"/>
        <v>196.8</v>
      </c>
      <c r="L1318">
        <v>4</v>
      </c>
      <c r="M1318">
        <f t="shared" si="400"/>
        <v>0</v>
      </c>
      <c r="N1318">
        <f t="shared" si="383"/>
        <v>160</v>
      </c>
      <c r="O1318">
        <f t="shared" si="382"/>
        <v>160</v>
      </c>
      <c r="Q1318" s="39"/>
      <c r="R1318" s="39"/>
    </row>
    <row r="1319" spans="1:18" ht="25">
      <c r="A1319" s="39" t="s">
        <v>1876</v>
      </c>
      <c r="B1319" s="148" t="s">
        <v>1915</v>
      </c>
      <c r="C1319" s="39"/>
      <c r="D1319" s="12" t="s">
        <v>1903</v>
      </c>
      <c r="E1319" s="21"/>
      <c r="F1319" s="39"/>
      <c r="G1319" s="39">
        <v>1</v>
      </c>
      <c r="H1319" s="148"/>
      <c r="I1319" s="233">
        <f t="shared" si="419"/>
        <v>160</v>
      </c>
      <c r="J1319" s="234">
        <f t="shared" si="420"/>
        <v>196.8</v>
      </c>
      <c r="L1319">
        <v>4</v>
      </c>
      <c r="M1319">
        <f t="shared" si="400"/>
        <v>0</v>
      </c>
      <c r="N1319">
        <f t="shared" si="383"/>
        <v>160</v>
      </c>
      <c r="O1319">
        <f t="shared" si="382"/>
        <v>160</v>
      </c>
      <c r="Q1319" s="39"/>
      <c r="R1319" s="39"/>
    </row>
    <row r="1320" spans="1:18" ht="25">
      <c r="A1320" s="39" t="s">
        <v>1876</v>
      </c>
      <c r="B1320" s="148" t="s">
        <v>1916</v>
      </c>
      <c r="C1320" s="39"/>
      <c r="D1320" s="12" t="s">
        <v>1903</v>
      </c>
      <c r="E1320" s="21"/>
      <c r="F1320" s="39"/>
      <c r="G1320" s="39">
        <v>1</v>
      </c>
      <c r="H1320" s="148"/>
      <c r="I1320" s="233">
        <f t="shared" si="419"/>
        <v>160</v>
      </c>
      <c r="J1320" s="234">
        <f t="shared" si="420"/>
        <v>196.8</v>
      </c>
      <c r="L1320">
        <v>4</v>
      </c>
      <c r="M1320">
        <f t="shared" si="400"/>
        <v>0</v>
      </c>
      <c r="N1320">
        <f t="shared" si="383"/>
        <v>160</v>
      </c>
      <c r="O1320">
        <f t="shared" si="382"/>
        <v>160</v>
      </c>
      <c r="Q1320" s="39"/>
      <c r="R1320" s="39"/>
    </row>
    <row r="1321" spans="1:18" ht="25">
      <c r="A1321" s="39" t="s">
        <v>1876</v>
      </c>
      <c r="B1321" s="148" t="s">
        <v>1917</v>
      </c>
      <c r="C1321" s="39"/>
      <c r="D1321" s="12" t="s">
        <v>1903</v>
      </c>
      <c r="E1321" s="21"/>
      <c r="F1321" s="39"/>
      <c r="G1321" s="39">
        <v>1</v>
      </c>
      <c r="H1321" s="148"/>
      <c r="I1321" s="233">
        <f t="shared" si="419"/>
        <v>160</v>
      </c>
      <c r="J1321" s="234">
        <f t="shared" si="420"/>
        <v>196.8</v>
      </c>
      <c r="L1321">
        <v>4</v>
      </c>
      <c r="M1321">
        <f t="shared" si="400"/>
        <v>0</v>
      </c>
      <c r="N1321">
        <f t="shared" si="383"/>
        <v>160</v>
      </c>
      <c r="O1321">
        <f t="shared" si="382"/>
        <v>160</v>
      </c>
      <c r="Q1321" s="39"/>
      <c r="R1321" s="39"/>
    </row>
    <row r="1322" spans="1:18" ht="25">
      <c r="A1322" s="39" t="s">
        <v>1876</v>
      </c>
      <c r="B1322" s="148" t="s">
        <v>1918</v>
      </c>
      <c r="C1322" s="39"/>
      <c r="D1322" s="12" t="s">
        <v>1903</v>
      </c>
      <c r="E1322" s="21"/>
      <c r="F1322" s="39"/>
      <c r="G1322" s="39">
        <v>1</v>
      </c>
      <c r="H1322" s="148"/>
      <c r="I1322" s="233">
        <f t="shared" si="419"/>
        <v>160</v>
      </c>
      <c r="J1322" s="234">
        <f t="shared" si="420"/>
        <v>196.8</v>
      </c>
      <c r="L1322">
        <v>4</v>
      </c>
      <c r="M1322">
        <f t="shared" si="400"/>
        <v>0</v>
      </c>
      <c r="N1322">
        <f t="shared" si="383"/>
        <v>160</v>
      </c>
      <c r="O1322">
        <f t="shared" si="382"/>
        <v>160</v>
      </c>
      <c r="Q1322" s="39"/>
      <c r="R1322" s="39"/>
    </row>
    <row r="1323" spans="1:18" ht="25">
      <c r="A1323" s="39" t="s">
        <v>1876</v>
      </c>
      <c r="B1323" s="148" t="s">
        <v>1909</v>
      </c>
      <c r="C1323" s="39"/>
      <c r="D1323" s="12" t="s">
        <v>1903</v>
      </c>
      <c r="E1323" s="21"/>
      <c r="F1323" s="39"/>
      <c r="G1323" s="39">
        <v>1</v>
      </c>
      <c r="H1323" s="148"/>
      <c r="I1323" s="233">
        <f t="shared" si="419"/>
        <v>160</v>
      </c>
      <c r="J1323" s="234">
        <f t="shared" si="420"/>
        <v>196.8</v>
      </c>
      <c r="L1323">
        <v>4</v>
      </c>
      <c r="M1323">
        <f t="shared" si="400"/>
        <v>0</v>
      </c>
      <c r="N1323">
        <f t="shared" si="383"/>
        <v>160</v>
      </c>
      <c r="O1323">
        <f t="shared" si="382"/>
        <v>160</v>
      </c>
      <c r="Q1323" s="39"/>
      <c r="R1323" s="39"/>
    </row>
    <row r="1324" spans="1:18" ht="12.75" customHeight="1">
      <c r="A1324" s="206" t="s">
        <v>1876</v>
      </c>
      <c r="B1324" s="15" t="s">
        <v>1919</v>
      </c>
      <c r="C1324" s="206"/>
      <c r="D1324" s="12" t="s">
        <v>1903</v>
      </c>
      <c r="E1324" s="16"/>
      <c r="F1324" s="206"/>
      <c r="G1324" s="206">
        <v>2</v>
      </c>
      <c r="H1324" s="15"/>
      <c r="I1324" s="233">
        <f t="shared" si="419"/>
        <v>320</v>
      </c>
      <c r="J1324" s="234">
        <f t="shared" si="420"/>
        <v>393.6</v>
      </c>
      <c r="L1324">
        <v>4</v>
      </c>
      <c r="M1324">
        <f t="shared" si="400"/>
        <v>0</v>
      </c>
      <c r="N1324">
        <f t="shared" si="383"/>
        <v>320</v>
      </c>
      <c r="O1324">
        <f t="shared" si="382"/>
        <v>320</v>
      </c>
      <c r="Q1324" s="206"/>
      <c r="R1324" s="206"/>
    </row>
    <row r="1325" spans="1:18">
      <c r="A1325" s="206" t="s">
        <v>1876</v>
      </c>
      <c r="B1325" s="15" t="s">
        <v>1920</v>
      </c>
      <c r="C1325" s="206"/>
      <c r="D1325" s="1092" t="s">
        <v>1903</v>
      </c>
      <c r="E1325" s="16"/>
      <c r="F1325" s="206"/>
      <c r="G1325" s="1103">
        <v>1</v>
      </c>
      <c r="H1325" s="15"/>
      <c r="I1325" s="233">
        <f t="shared" si="419"/>
        <v>160</v>
      </c>
      <c r="J1325" s="234">
        <f t="shared" si="420"/>
        <v>196.8</v>
      </c>
      <c r="L1325">
        <v>4</v>
      </c>
      <c r="M1325">
        <f t="shared" si="400"/>
        <v>0</v>
      </c>
      <c r="N1325">
        <f t="shared" si="383"/>
        <v>160</v>
      </c>
      <c r="O1325">
        <f t="shared" ref="O1325:O1388" si="421">M1325+N1325</f>
        <v>160</v>
      </c>
      <c r="Q1325" s="1103"/>
      <c r="R1325" s="1103"/>
    </row>
    <row r="1326" spans="1:18">
      <c r="A1326" s="10"/>
      <c r="B1326" s="229" t="s">
        <v>1921</v>
      </c>
      <c r="C1326" s="10"/>
      <c r="D1326" s="1092"/>
      <c r="E1326" s="11"/>
      <c r="F1326" s="10"/>
      <c r="G1326" s="1103"/>
      <c r="H1326" s="229"/>
      <c r="I1326" s="229"/>
      <c r="J1326" s="230"/>
      <c r="M1326">
        <f t="shared" si="400"/>
        <v>0</v>
      </c>
      <c r="N1326">
        <f t="shared" ref="N1326:N1389" si="422">L1326*G1326*40</f>
        <v>0</v>
      </c>
      <c r="O1326">
        <f t="shared" si="421"/>
        <v>0</v>
      </c>
      <c r="Q1326" s="1103"/>
      <c r="R1326" s="1103"/>
    </row>
    <row r="1327" spans="1:18">
      <c r="A1327" s="10"/>
      <c r="B1327" s="229" t="s">
        <v>1922</v>
      </c>
      <c r="C1327" s="10"/>
      <c r="D1327" s="1092"/>
      <c r="E1327" s="11"/>
      <c r="F1327" s="10"/>
      <c r="G1327" s="1103"/>
      <c r="H1327" s="229"/>
      <c r="I1327" s="229"/>
      <c r="J1327" s="230"/>
      <c r="M1327">
        <f t="shared" si="400"/>
        <v>0</v>
      </c>
      <c r="N1327">
        <f t="shared" si="422"/>
        <v>0</v>
      </c>
      <c r="O1327">
        <f t="shared" si="421"/>
        <v>0</v>
      </c>
      <c r="Q1327" s="1103"/>
      <c r="R1327" s="1103"/>
    </row>
    <row r="1328" spans="1:18" ht="12.75" customHeight="1">
      <c r="A1328" s="19"/>
      <c r="B1328" s="13" t="s">
        <v>1923</v>
      </c>
      <c r="C1328" s="19"/>
      <c r="D1328" s="1092"/>
      <c r="E1328" s="12"/>
      <c r="F1328" s="19"/>
      <c r="G1328" s="1103"/>
      <c r="H1328" s="13"/>
      <c r="I1328" s="13"/>
      <c r="J1328" s="14"/>
      <c r="M1328">
        <f t="shared" si="400"/>
        <v>0</v>
      </c>
      <c r="N1328">
        <f t="shared" si="422"/>
        <v>0</v>
      </c>
      <c r="O1328">
        <f t="shared" si="421"/>
        <v>0</v>
      </c>
      <c r="Q1328" s="1103"/>
      <c r="R1328" s="1103"/>
    </row>
    <row r="1329" spans="1:18">
      <c r="A1329" s="206" t="s">
        <v>1876</v>
      </c>
      <c r="B1329" s="15" t="s">
        <v>1924</v>
      </c>
      <c r="C1329" s="206"/>
      <c r="D1329" s="1092" t="s">
        <v>1903</v>
      </c>
      <c r="E1329" s="16"/>
      <c r="F1329" s="206"/>
      <c r="G1329" s="1103">
        <v>6</v>
      </c>
      <c r="H1329" s="15"/>
      <c r="I1329" s="233">
        <f t="shared" ref="I1329" si="423">O1329</f>
        <v>960</v>
      </c>
      <c r="J1329" s="234">
        <f t="shared" ref="J1329" si="424">I1329*1.23</f>
        <v>1180.8</v>
      </c>
      <c r="L1329">
        <v>4</v>
      </c>
      <c r="M1329">
        <f t="shared" si="400"/>
        <v>0</v>
      </c>
      <c r="N1329">
        <f t="shared" si="422"/>
        <v>960</v>
      </c>
      <c r="O1329">
        <f t="shared" si="421"/>
        <v>960</v>
      </c>
      <c r="Q1329" s="1103"/>
      <c r="R1329" s="1103"/>
    </row>
    <row r="1330" spans="1:18">
      <c r="A1330" s="10"/>
      <c r="B1330" s="229" t="s">
        <v>1925</v>
      </c>
      <c r="C1330" s="10"/>
      <c r="D1330" s="1092"/>
      <c r="E1330" s="11"/>
      <c r="F1330" s="10"/>
      <c r="G1330" s="1103"/>
      <c r="H1330" s="229"/>
      <c r="I1330" s="229"/>
      <c r="J1330" s="230"/>
      <c r="M1330">
        <f t="shared" si="400"/>
        <v>0</v>
      </c>
      <c r="N1330">
        <f t="shared" si="422"/>
        <v>0</v>
      </c>
      <c r="O1330">
        <f t="shared" si="421"/>
        <v>0</v>
      </c>
      <c r="Q1330" s="1103"/>
      <c r="R1330" s="1103"/>
    </row>
    <row r="1331" spans="1:18">
      <c r="A1331" s="19"/>
      <c r="B1331" s="13" t="s">
        <v>1926</v>
      </c>
      <c r="C1331" s="19"/>
      <c r="D1331" s="1092"/>
      <c r="E1331" s="12"/>
      <c r="F1331" s="19"/>
      <c r="G1331" s="1103"/>
      <c r="H1331" s="13"/>
      <c r="I1331" s="13"/>
      <c r="J1331" s="14"/>
      <c r="M1331">
        <f t="shared" si="400"/>
        <v>0</v>
      </c>
      <c r="N1331">
        <f t="shared" si="422"/>
        <v>0</v>
      </c>
      <c r="O1331">
        <f t="shared" si="421"/>
        <v>0</v>
      </c>
      <c r="Q1331" s="1103"/>
      <c r="R1331" s="1103"/>
    </row>
    <row r="1332" spans="1:18" ht="13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400"/>
        <v>0</v>
      </c>
      <c r="N1332">
        <f t="shared" si="422"/>
        <v>0</v>
      </c>
      <c r="O1332">
        <f t="shared" si="421"/>
        <v>0</v>
      </c>
      <c r="Q1332" s="228"/>
      <c r="R1332" s="228"/>
    </row>
    <row r="1333" spans="1:18" ht="13.5" thickBot="1">
      <c r="A1333" s="117" t="s">
        <v>1876</v>
      </c>
      <c r="B1333" s="119" t="s">
        <v>1927</v>
      </c>
      <c r="C1333" s="117"/>
      <c r="D1333" s="118" t="s">
        <v>1928</v>
      </c>
      <c r="E1333" s="118"/>
      <c r="F1333" s="117"/>
      <c r="G1333" s="540">
        <v>146</v>
      </c>
      <c r="H1333" s="119"/>
      <c r="I1333" s="119"/>
      <c r="J1333" s="120"/>
      <c r="M1333">
        <f t="shared" si="400"/>
        <v>0</v>
      </c>
      <c r="N1333">
        <f t="shared" si="422"/>
        <v>0</v>
      </c>
      <c r="O1333">
        <f t="shared" si="421"/>
        <v>0</v>
      </c>
      <c r="Q1333" s="540"/>
      <c r="R1333" s="540"/>
    </row>
    <row r="1334" spans="1:18" s="6" customFormat="1" ht="16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400"/>
        <v>0</v>
      </c>
      <c r="N1334">
        <f t="shared" si="422"/>
        <v>0</v>
      </c>
      <c r="O1334">
        <f t="shared" si="421"/>
        <v>0</v>
      </c>
      <c r="Q1334" s="117"/>
      <c r="R1334" s="117"/>
    </row>
    <row r="1335" spans="1:18" ht="16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</row>
    <row r="1336" spans="1:18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425">O1336</f>
        <v>580</v>
      </c>
      <c r="J1336" s="234">
        <f t="shared" ref="J1336" si="426">I1336*1.23</f>
        <v>713.4</v>
      </c>
      <c r="K1336">
        <v>12</v>
      </c>
      <c r="L1336">
        <v>4</v>
      </c>
      <c r="M1336">
        <f t="shared" si="400"/>
        <v>420</v>
      </c>
      <c r="N1336">
        <f t="shared" si="422"/>
        <v>160</v>
      </c>
      <c r="O1336">
        <f t="shared" si="421"/>
        <v>580</v>
      </c>
      <c r="Q1336" s="68"/>
      <c r="R1336" s="68"/>
    </row>
    <row r="1337" spans="1:18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400"/>
        <v>0</v>
      </c>
      <c r="N1337">
        <f t="shared" si="422"/>
        <v>0</v>
      </c>
      <c r="O1337">
        <f t="shared" si="421"/>
        <v>0</v>
      </c>
      <c r="Q1337" s="10"/>
      <c r="R1337" s="10"/>
    </row>
    <row r="1338" spans="1:18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400"/>
        <v>0</v>
      </c>
      <c r="N1338">
        <f t="shared" si="422"/>
        <v>0</v>
      </c>
      <c r="O1338">
        <f t="shared" si="421"/>
        <v>0</v>
      </c>
      <c r="Q1338" s="10"/>
      <c r="R1338" s="10"/>
    </row>
    <row r="1339" spans="1:18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400"/>
        <v>0</v>
      </c>
      <c r="N1339">
        <f t="shared" si="422"/>
        <v>0</v>
      </c>
      <c r="O1339">
        <f t="shared" si="421"/>
        <v>0</v>
      </c>
      <c r="Q1339" s="10"/>
      <c r="R1339" s="10"/>
    </row>
    <row r="1340" spans="1:18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400"/>
        <v>0</v>
      </c>
      <c r="N1340">
        <f t="shared" si="422"/>
        <v>0</v>
      </c>
      <c r="O1340">
        <f t="shared" si="421"/>
        <v>0</v>
      </c>
      <c r="Q1340" s="10"/>
      <c r="R1340" s="10"/>
    </row>
    <row r="1341" spans="1:18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400"/>
        <v>0</v>
      </c>
      <c r="N1341">
        <f t="shared" si="422"/>
        <v>0</v>
      </c>
      <c r="O1341">
        <f t="shared" si="421"/>
        <v>0</v>
      </c>
      <c r="Q1341" s="10"/>
      <c r="R1341" s="10"/>
    </row>
    <row r="1342" spans="1:18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400"/>
        <v>0</v>
      </c>
      <c r="N1342">
        <f t="shared" si="422"/>
        <v>0</v>
      </c>
      <c r="O1342">
        <f t="shared" si="421"/>
        <v>0</v>
      </c>
      <c r="Q1342" s="10"/>
      <c r="R1342" s="10"/>
    </row>
    <row r="1343" spans="1:18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400"/>
        <v>0</v>
      </c>
      <c r="N1343">
        <f t="shared" si="422"/>
        <v>0</v>
      </c>
      <c r="O1343">
        <f t="shared" si="421"/>
        <v>0</v>
      </c>
      <c r="Q1343" s="10"/>
      <c r="R1343" s="10"/>
    </row>
    <row r="1344" spans="1:18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400"/>
        <v>0</v>
      </c>
      <c r="N1344">
        <f t="shared" si="422"/>
        <v>0</v>
      </c>
      <c r="O1344">
        <f t="shared" si="421"/>
        <v>0</v>
      </c>
      <c r="Q1344" s="10"/>
      <c r="R1344" s="10"/>
    </row>
    <row r="1345" spans="1:18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400"/>
        <v>0</v>
      </c>
      <c r="N1345">
        <f t="shared" si="422"/>
        <v>0</v>
      </c>
      <c r="O1345">
        <f t="shared" si="421"/>
        <v>0</v>
      </c>
      <c r="Q1345" s="19"/>
      <c r="R1345" s="19"/>
    </row>
    <row r="1346" spans="1:18" ht="2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427">O1346</f>
        <v>1280</v>
      </c>
      <c r="J1346" s="234">
        <f t="shared" ref="J1346" si="428">I1346*1.23</f>
        <v>1574.4</v>
      </c>
      <c r="K1346">
        <v>32</v>
      </c>
      <c r="L1346">
        <v>4</v>
      </c>
      <c r="M1346">
        <f t="shared" si="400"/>
        <v>1120</v>
      </c>
      <c r="N1346">
        <f t="shared" si="422"/>
        <v>160</v>
      </c>
      <c r="O1346">
        <f t="shared" si="421"/>
        <v>1280</v>
      </c>
      <c r="Q1346" s="206"/>
      <c r="R1346" s="206"/>
    </row>
    <row r="1347" spans="1:18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400"/>
        <v>0</v>
      </c>
      <c r="N1347">
        <f t="shared" si="422"/>
        <v>0</v>
      </c>
      <c r="O1347">
        <f t="shared" si="421"/>
        <v>0</v>
      </c>
      <c r="Q1347" s="10"/>
      <c r="R1347" s="10"/>
    </row>
    <row r="1348" spans="1:18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400"/>
        <v>0</v>
      </c>
      <c r="N1348">
        <f t="shared" si="422"/>
        <v>0</v>
      </c>
      <c r="O1348">
        <f t="shared" si="421"/>
        <v>0</v>
      </c>
      <c r="Q1348" s="10"/>
      <c r="R1348" s="10"/>
    </row>
    <row r="1349" spans="1:18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400"/>
        <v>0</v>
      </c>
      <c r="N1349">
        <f t="shared" si="422"/>
        <v>0</v>
      </c>
      <c r="O1349">
        <f t="shared" si="421"/>
        <v>0</v>
      </c>
      <c r="Q1349" s="10"/>
      <c r="R1349" s="10"/>
    </row>
    <row r="1350" spans="1:18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429">K1350*35</f>
        <v>0</v>
      </c>
      <c r="N1350">
        <f t="shared" si="422"/>
        <v>0</v>
      </c>
      <c r="O1350">
        <f t="shared" si="421"/>
        <v>0</v>
      </c>
      <c r="Q1350" s="10"/>
      <c r="R1350" s="10"/>
    </row>
    <row r="1351" spans="1:18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429"/>
        <v>0</v>
      </c>
      <c r="N1351">
        <f t="shared" si="422"/>
        <v>0</v>
      </c>
      <c r="O1351">
        <f t="shared" si="421"/>
        <v>0</v>
      </c>
      <c r="Q1351" s="19"/>
      <c r="R1351" s="19"/>
    </row>
    <row r="1352" spans="1:18">
      <c r="A1352" s="1088" t="s">
        <v>1930</v>
      </c>
      <c r="B1352" s="15" t="s">
        <v>1954</v>
      </c>
      <c r="C1352" s="1090">
        <v>2012</v>
      </c>
      <c r="D1352" s="16" t="s">
        <v>979</v>
      </c>
      <c r="E1352" s="16"/>
      <c r="F1352" s="206"/>
      <c r="G1352" s="206">
        <v>1</v>
      </c>
      <c r="H1352" s="15" t="s">
        <v>1934</v>
      </c>
      <c r="I1352" s="1091" t="s">
        <v>146</v>
      </c>
      <c r="J1352" s="1091" t="s">
        <v>498</v>
      </c>
      <c r="M1352">
        <f t="shared" si="429"/>
        <v>0</v>
      </c>
      <c r="N1352">
        <f t="shared" si="422"/>
        <v>0</v>
      </c>
      <c r="O1352">
        <f t="shared" si="421"/>
        <v>0</v>
      </c>
      <c r="Q1352" s="206"/>
      <c r="R1352" s="206"/>
    </row>
    <row r="1353" spans="1:18">
      <c r="A1353" s="1089"/>
      <c r="B1353" s="229" t="s">
        <v>1955</v>
      </c>
      <c r="C1353" s="1090"/>
      <c r="D1353" s="11"/>
      <c r="E1353" s="11"/>
      <c r="F1353" s="10"/>
      <c r="G1353" s="10"/>
      <c r="H1353" s="229" t="s">
        <v>1956</v>
      </c>
      <c r="I1353" s="1092"/>
      <c r="J1353" s="1092"/>
      <c r="M1353">
        <f t="shared" si="429"/>
        <v>0</v>
      </c>
      <c r="N1353">
        <f t="shared" si="422"/>
        <v>0</v>
      </c>
      <c r="O1353">
        <f t="shared" si="421"/>
        <v>0</v>
      </c>
      <c r="Q1353" s="10"/>
      <c r="R1353" s="10"/>
    </row>
    <row r="1354" spans="1:18">
      <c r="A1354" s="206"/>
      <c r="B1354" s="148"/>
      <c r="C1354" s="1090"/>
      <c r="D1354" s="21"/>
      <c r="E1354" s="21"/>
      <c r="F1354" s="39"/>
      <c r="G1354" s="39"/>
      <c r="H1354" s="148"/>
      <c r="I1354" s="148"/>
      <c r="J1354" s="148"/>
      <c r="M1354">
        <f t="shared" si="429"/>
        <v>0</v>
      </c>
      <c r="N1354">
        <f t="shared" si="422"/>
        <v>0</v>
      </c>
      <c r="O1354">
        <f t="shared" si="421"/>
        <v>0</v>
      </c>
      <c r="Q1354" s="39"/>
      <c r="R1354" s="39"/>
    </row>
    <row r="1355" spans="1:18" ht="13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429"/>
        <v>0</v>
      </c>
      <c r="N1355">
        <f t="shared" si="422"/>
        <v>0</v>
      </c>
      <c r="O1355">
        <f t="shared" si="421"/>
        <v>0</v>
      </c>
      <c r="Q1355" s="19"/>
      <c r="R1355" s="19"/>
    </row>
    <row r="1356" spans="1:18" ht="25">
      <c r="A1356" s="49" t="s">
        <v>1930</v>
      </c>
      <c r="B1356" s="158" t="s">
        <v>1957</v>
      </c>
      <c r="C1356" s="49">
        <v>2012</v>
      </c>
      <c r="D1356" s="50" t="s">
        <v>1958</v>
      </c>
      <c r="E1356" s="50"/>
      <c r="F1356" s="49"/>
      <c r="G1356" s="232">
        <v>166</v>
      </c>
      <c r="H1356" s="148"/>
      <c r="I1356" s="233">
        <f t="shared" ref="I1356:I1362" si="430">O1356</f>
        <v>6640</v>
      </c>
      <c r="J1356" s="234">
        <f t="shared" ref="J1356:J1362" si="431">I1356*1.23</f>
        <v>8167.2</v>
      </c>
      <c r="L1356">
        <v>1</v>
      </c>
      <c r="M1356">
        <f t="shared" si="429"/>
        <v>0</v>
      </c>
      <c r="N1356">
        <f t="shared" si="422"/>
        <v>6640</v>
      </c>
      <c r="O1356">
        <f t="shared" si="421"/>
        <v>6640</v>
      </c>
      <c r="Q1356" s="232"/>
      <c r="R1356" s="232"/>
    </row>
    <row r="1357" spans="1:18" ht="18" customHeight="1" thickBot="1">
      <c r="A1357" s="62" t="s">
        <v>1930</v>
      </c>
      <c r="B1357" s="63" t="s">
        <v>1959</v>
      </c>
      <c r="C1357" s="62">
        <v>2012</v>
      </c>
      <c r="D1357" s="64" t="s">
        <v>1960</v>
      </c>
      <c r="E1357" s="64" t="s">
        <v>1961</v>
      </c>
      <c r="F1357" s="62" t="s">
        <v>242</v>
      </c>
      <c r="G1357" s="62">
        <v>1</v>
      </c>
      <c r="H1357" s="63"/>
      <c r="I1357" s="233">
        <f t="shared" si="430"/>
        <v>160</v>
      </c>
      <c r="J1357" s="234">
        <f t="shared" si="431"/>
        <v>196.8</v>
      </c>
      <c r="L1357">
        <v>4</v>
      </c>
      <c r="M1357">
        <f t="shared" si="429"/>
        <v>0</v>
      </c>
      <c r="N1357">
        <f t="shared" si="422"/>
        <v>160</v>
      </c>
      <c r="O1357">
        <f t="shared" si="421"/>
        <v>160</v>
      </c>
      <c r="Q1357" s="62"/>
      <c r="R1357" s="62"/>
    </row>
    <row r="1358" spans="1:18" ht="15.75" customHeight="1">
      <c r="A1358" s="39" t="s">
        <v>1930</v>
      </c>
      <c r="B1358" s="148" t="s">
        <v>1962</v>
      </c>
      <c r="C1358" s="39">
        <v>2012</v>
      </c>
      <c r="D1358" s="21" t="s">
        <v>1963</v>
      </c>
      <c r="E1358" s="21"/>
      <c r="F1358" s="39"/>
      <c r="G1358" s="39">
        <v>4</v>
      </c>
      <c r="H1358" s="148"/>
      <c r="I1358" s="233">
        <f t="shared" si="430"/>
        <v>640</v>
      </c>
      <c r="J1358" s="234">
        <f t="shared" si="431"/>
        <v>787.2</v>
      </c>
      <c r="L1358">
        <v>4</v>
      </c>
      <c r="M1358">
        <f t="shared" si="429"/>
        <v>0</v>
      </c>
      <c r="N1358">
        <f t="shared" si="422"/>
        <v>640</v>
      </c>
      <c r="O1358">
        <f t="shared" si="421"/>
        <v>640</v>
      </c>
      <c r="Q1358" s="39"/>
      <c r="R1358" s="39"/>
    </row>
    <row r="1359" spans="1:18" ht="17.25" customHeight="1" thickBot="1">
      <c r="A1359" s="62" t="s">
        <v>1930</v>
      </c>
      <c r="B1359" s="63" t="s">
        <v>1959</v>
      </c>
      <c r="C1359" s="62">
        <v>2012</v>
      </c>
      <c r="D1359" s="64" t="s">
        <v>1964</v>
      </c>
      <c r="E1359" s="64" t="s">
        <v>1961</v>
      </c>
      <c r="F1359" s="62" t="s">
        <v>242</v>
      </c>
      <c r="G1359" s="62">
        <v>1</v>
      </c>
      <c r="H1359" s="63"/>
      <c r="I1359" s="233">
        <f t="shared" si="430"/>
        <v>160</v>
      </c>
      <c r="J1359" s="234">
        <f t="shared" si="431"/>
        <v>196.8</v>
      </c>
      <c r="L1359">
        <v>4</v>
      </c>
      <c r="M1359">
        <f t="shared" si="429"/>
        <v>0</v>
      </c>
      <c r="N1359">
        <f t="shared" si="422"/>
        <v>160</v>
      </c>
      <c r="O1359">
        <f t="shared" si="421"/>
        <v>160</v>
      </c>
      <c r="Q1359" s="62"/>
      <c r="R1359" s="62"/>
    </row>
    <row r="1360" spans="1:18" ht="17.25" customHeight="1" thickBot="1">
      <c r="A1360" s="62" t="s">
        <v>1930</v>
      </c>
      <c r="B1360" s="63" t="s">
        <v>1959</v>
      </c>
      <c r="C1360" s="62">
        <v>2012</v>
      </c>
      <c r="D1360" s="64" t="s">
        <v>1965</v>
      </c>
      <c r="E1360" s="64" t="s">
        <v>1961</v>
      </c>
      <c r="F1360" s="62" t="s">
        <v>242</v>
      </c>
      <c r="G1360" s="62">
        <v>1</v>
      </c>
      <c r="H1360" s="63"/>
      <c r="I1360" s="233">
        <f t="shared" si="430"/>
        <v>160</v>
      </c>
      <c r="J1360" s="234">
        <f t="shared" si="431"/>
        <v>196.8</v>
      </c>
      <c r="L1360">
        <v>4</v>
      </c>
      <c r="M1360">
        <f t="shared" si="429"/>
        <v>0</v>
      </c>
      <c r="N1360">
        <f t="shared" si="422"/>
        <v>160</v>
      </c>
      <c r="O1360">
        <f t="shared" si="421"/>
        <v>160</v>
      </c>
      <c r="Q1360" s="62"/>
      <c r="R1360" s="62"/>
    </row>
    <row r="1361" spans="1:18" ht="21" customHeight="1">
      <c r="A1361" s="39" t="s">
        <v>1930</v>
      </c>
      <c r="B1361" s="148" t="s">
        <v>1966</v>
      </c>
      <c r="C1361" s="39"/>
      <c r="D1361" s="21" t="s">
        <v>1967</v>
      </c>
      <c r="E1361" s="21"/>
      <c r="F1361" s="39"/>
      <c r="G1361" s="39">
        <v>1</v>
      </c>
      <c r="H1361" s="148"/>
      <c r="I1361" s="233">
        <f t="shared" si="430"/>
        <v>40</v>
      </c>
      <c r="J1361" s="234">
        <f t="shared" si="431"/>
        <v>49.2</v>
      </c>
      <c r="L1361">
        <v>1</v>
      </c>
      <c r="M1361">
        <f t="shared" si="429"/>
        <v>0</v>
      </c>
      <c r="N1361">
        <f t="shared" si="422"/>
        <v>40</v>
      </c>
      <c r="O1361">
        <f t="shared" si="421"/>
        <v>40</v>
      </c>
      <c r="Q1361" s="39"/>
      <c r="R1361" s="39"/>
    </row>
    <row r="1362" spans="1:18" s="6" customFormat="1" ht="47.25" customHeight="1" thickBot="1">
      <c r="A1362" s="49" t="s">
        <v>1930</v>
      </c>
      <c r="B1362" s="158" t="s">
        <v>1968</v>
      </c>
      <c r="C1362" s="49"/>
      <c r="D1362" s="50" t="s">
        <v>1969</v>
      </c>
      <c r="E1362" s="50"/>
      <c r="F1362" s="49"/>
      <c r="G1362" s="49">
        <v>1</v>
      </c>
      <c r="H1362" s="63" t="s">
        <v>1970</v>
      </c>
      <c r="I1362" s="233">
        <f t="shared" si="430"/>
        <v>40</v>
      </c>
      <c r="J1362" s="234">
        <f t="shared" si="431"/>
        <v>49.2</v>
      </c>
      <c r="K1362"/>
      <c r="L1362">
        <v>1</v>
      </c>
      <c r="M1362">
        <f t="shared" si="429"/>
        <v>0</v>
      </c>
      <c r="N1362">
        <f t="shared" si="422"/>
        <v>40</v>
      </c>
      <c r="O1362">
        <f t="shared" si="421"/>
        <v>40</v>
      </c>
      <c r="Q1362" s="49"/>
      <c r="R1362" s="49"/>
    </row>
    <row r="1363" spans="1:18" ht="16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</row>
    <row r="1364" spans="1:18" ht="13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432">O1364</f>
        <v>1280</v>
      </c>
      <c r="J1364" s="234">
        <f t="shared" ref="J1364" si="433">I1364*1.23</f>
        <v>1574.4</v>
      </c>
      <c r="K1364">
        <v>32</v>
      </c>
      <c r="L1364">
        <v>4</v>
      </c>
      <c r="M1364">
        <f t="shared" si="429"/>
        <v>1120</v>
      </c>
      <c r="N1364">
        <f t="shared" si="422"/>
        <v>160</v>
      </c>
      <c r="O1364">
        <f t="shared" si="421"/>
        <v>1280</v>
      </c>
      <c r="Q1364" s="68"/>
      <c r="R1364" s="68"/>
    </row>
    <row r="1365" spans="1:18" ht="13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429"/>
        <v>0</v>
      </c>
      <c r="N1365">
        <f t="shared" si="422"/>
        <v>0</v>
      </c>
      <c r="O1365">
        <f t="shared" si="421"/>
        <v>0</v>
      </c>
      <c r="Q1365" s="24"/>
      <c r="R1365" s="24"/>
    </row>
    <row r="1366" spans="1:18" ht="13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429"/>
        <v>0</v>
      </c>
      <c r="N1366">
        <f t="shared" si="422"/>
        <v>0</v>
      </c>
      <c r="O1366">
        <f t="shared" si="421"/>
        <v>0</v>
      </c>
      <c r="Q1366" s="10"/>
      <c r="R1366" s="10"/>
    </row>
    <row r="1367" spans="1:18" ht="13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434">O1367</f>
        <v>1280</v>
      </c>
      <c r="J1367" s="234">
        <f t="shared" ref="J1367" si="435">I1367*1.23</f>
        <v>1574.4</v>
      </c>
      <c r="K1367">
        <v>32</v>
      </c>
      <c r="L1367">
        <v>4</v>
      </c>
      <c r="M1367">
        <f t="shared" si="429"/>
        <v>1120</v>
      </c>
      <c r="N1367">
        <f t="shared" si="422"/>
        <v>160</v>
      </c>
      <c r="O1367">
        <f t="shared" si="421"/>
        <v>1280</v>
      </c>
      <c r="Q1367" s="206"/>
      <c r="R1367" s="206"/>
    </row>
    <row r="1368" spans="1:18" ht="13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429"/>
        <v>0</v>
      </c>
      <c r="N1368">
        <f t="shared" si="422"/>
        <v>0</v>
      </c>
      <c r="O1368">
        <f t="shared" si="421"/>
        <v>0</v>
      </c>
      <c r="Q1368" s="10"/>
      <c r="R1368" s="10"/>
    </row>
    <row r="1369" spans="1:18" ht="13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429"/>
        <v>0</v>
      </c>
      <c r="N1369">
        <f t="shared" si="422"/>
        <v>0</v>
      </c>
      <c r="O1369">
        <f t="shared" si="421"/>
        <v>0</v>
      </c>
      <c r="Q1369" s="10"/>
      <c r="R1369" s="10"/>
    </row>
    <row r="1370" spans="1:18" ht="13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429"/>
        <v>0</v>
      </c>
      <c r="N1370">
        <f t="shared" si="422"/>
        <v>0</v>
      </c>
      <c r="O1370">
        <f t="shared" si="421"/>
        <v>0</v>
      </c>
      <c r="Q1370" s="19"/>
      <c r="R1370" s="19"/>
    </row>
    <row r="1371" spans="1:18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429"/>
        <v>0</v>
      </c>
      <c r="N1371">
        <f t="shared" si="422"/>
        <v>0</v>
      </c>
      <c r="O1371">
        <f t="shared" si="421"/>
        <v>0</v>
      </c>
      <c r="Q1371" s="19"/>
      <c r="R1371" s="19"/>
    </row>
    <row r="1372" spans="1:18" ht="13" thickBot="1">
      <c r="A1372" s="68" t="s">
        <v>1972</v>
      </c>
      <c r="B1372" s="229" t="s">
        <v>1984</v>
      </c>
      <c r="C1372" s="10"/>
      <c r="D1372" s="11" t="s">
        <v>1985</v>
      </c>
      <c r="E1372" s="11"/>
      <c r="F1372" s="10"/>
      <c r="G1372" s="10">
        <v>2</v>
      </c>
      <c r="H1372" s="229"/>
      <c r="I1372" s="233">
        <f t="shared" ref="I1372" si="436">O1372</f>
        <v>80</v>
      </c>
      <c r="J1372" s="234">
        <f t="shared" ref="J1372:J1375" si="437">I1372*1.23</f>
        <v>98.4</v>
      </c>
      <c r="L1372">
        <v>1</v>
      </c>
      <c r="M1372">
        <f t="shared" si="429"/>
        <v>0</v>
      </c>
      <c r="N1372">
        <f t="shared" si="422"/>
        <v>80</v>
      </c>
      <c r="O1372">
        <f t="shared" si="421"/>
        <v>80</v>
      </c>
      <c r="Q1372" s="10"/>
      <c r="R1372" s="10"/>
    </row>
    <row r="1373" spans="1:18" ht="38" thickBot="1">
      <c r="A1373" s="227" t="s">
        <v>1972</v>
      </c>
      <c r="B1373" s="158" t="s">
        <v>1297</v>
      </c>
      <c r="C1373" s="49"/>
      <c r="D1373" s="50" t="s">
        <v>1986</v>
      </c>
      <c r="E1373" s="50" t="s">
        <v>1987</v>
      </c>
      <c r="F1373" s="39"/>
      <c r="G1373" s="39">
        <v>4</v>
      </c>
      <c r="H1373" s="148" t="s">
        <v>1988</v>
      </c>
      <c r="I1373" s="535">
        <f>O1373</f>
        <v>80</v>
      </c>
      <c r="J1373" s="234">
        <f t="shared" si="437"/>
        <v>98.4</v>
      </c>
      <c r="L1373">
        <v>1</v>
      </c>
      <c r="M1373">
        <f t="shared" si="429"/>
        <v>0</v>
      </c>
      <c r="N1373">
        <f>L1373*P1373*40</f>
        <v>80</v>
      </c>
      <c r="O1373">
        <f t="shared" si="421"/>
        <v>80</v>
      </c>
      <c r="P1373">
        <v>2</v>
      </c>
      <c r="Q1373" s="39"/>
      <c r="R1373" s="39"/>
    </row>
    <row r="1374" spans="1:18" ht="38" thickBot="1">
      <c r="A1374" s="227" t="s">
        <v>1972</v>
      </c>
      <c r="B1374" s="158" t="s">
        <v>1297</v>
      </c>
      <c r="C1374" s="49"/>
      <c r="D1374" s="50">
        <v>204</v>
      </c>
      <c r="E1374" s="50" t="s">
        <v>1987</v>
      </c>
      <c r="F1374" s="39"/>
      <c r="G1374" s="39">
        <v>3</v>
      </c>
      <c r="H1374" s="148" t="s">
        <v>1988</v>
      </c>
      <c r="I1374" s="535">
        <f t="shared" ref="I1374:I1375" si="438">O1374</f>
        <v>40</v>
      </c>
      <c r="J1374" s="234">
        <f t="shared" si="437"/>
        <v>49.2</v>
      </c>
      <c r="L1374">
        <v>1</v>
      </c>
      <c r="M1374">
        <f t="shared" si="429"/>
        <v>0</v>
      </c>
      <c r="N1374">
        <f t="shared" ref="N1374:N1375" si="439">L1374*P1374*40</f>
        <v>40</v>
      </c>
      <c r="O1374">
        <f t="shared" si="421"/>
        <v>40</v>
      </c>
      <c r="P1374">
        <v>1</v>
      </c>
      <c r="Q1374" s="39"/>
      <c r="R1374" s="39"/>
    </row>
    <row r="1375" spans="1:18" s="6" customFormat="1" ht="39" thickBot="1">
      <c r="A1375" s="227" t="s">
        <v>1972</v>
      </c>
      <c r="B1375" s="193" t="s">
        <v>1989</v>
      </c>
      <c r="C1375" s="228"/>
      <c r="D1375" s="78">
        <v>205</v>
      </c>
      <c r="E1375" s="78" t="s">
        <v>1987</v>
      </c>
      <c r="F1375" s="206"/>
      <c r="G1375" s="206">
        <v>2</v>
      </c>
      <c r="H1375" s="148" t="s">
        <v>1988</v>
      </c>
      <c r="I1375" s="535">
        <f t="shared" si="438"/>
        <v>40</v>
      </c>
      <c r="J1375" s="234">
        <f t="shared" si="437"/>
        <v>49.2</v>
      </c>
      <c r="L1375" s="6">
        <v>1</v>
      </c>
      <c r="M1375">
        <f t="shared" si="429"/>
        <v>0</v>
      </c>
      <c r="N1375">
        <f t="shared" si="439"/>
        <v>40</v>
      </c>
      <c r="O1375">
        <f t="shared" si="421"/>
        <v>40</v>
      </c>
      <c r="P1375" s="6">
        <v>1</v>
      </c>
      <c r="Q1375" s="206"/>
      <c r="R1375" s="206"/>
    </row>
    <row r="1376" spans="1:18" s="6" customFormat="1" ht="16" thickBot="1">
      <c r="A1376" s="68" t="s">
        <v>1972</v>
      </c>
      <c r="B1376" s="148" t="s">
        <v>1990</v>
      </c>
      <c r="C1376" s="39"/>
      <c r="D1376" s="21" t="s">
        <v>1991</v>
      </c>
      <c r="E1376" s="21" t="s">
        <v>1992</v>
      </c>
      <c r="F1376" s="39"/>
      <c r="G1376" s="39">
        <v>1</v>
      </c>
      <c r="H1376" s="148"/>
      <c r="I1376" s="539" t="s">
        <v>147</v>
      </c>
      <c r="J1376" s="539" t="s">
        <v>502</v>
      </c>
      <c r="M1376">
        <f t="shared" si="429"/>
        <v>0</v>
      </c>
      <c r="N1376">
        <f t="shared" si="422"/>
        <v>0</v>
      </c>
      <c r="O1376">
        <f t="shared" si="421"/>
        <v>0</v>
      </c>
      <c r="Q1376" s="589" t="s">
        <v>529</v>
      </c>
      <c r="R1376" s="589" t="s">
        <v>529</v>
      </c>
    </row>
    <row r="1377" spans="1:18" s="6" customFormat="1" ht="15.5">
      <c r="A1377" s="68" t="s">
        <v>1972</v>
      </c>
      <c r="B1377" s="148" t="s">
        <v>1258</v>
      </c>
      <c r="C1377" s="39"/>
      <c r="D1377" s="21" t="s">
        <v>1993</v>
      </c>
      <c r="E1377" s="21" t="s">
        <v>1992</v>
      </c>
      <c r="F1377" s="39"/>
      <c r="G1377" s="39">
        <v>1</v>
      </c>
      <c r="H1377" s="148"/>
      <c r="I1377" s="539" t="s">
        <v>147</v>
      </c>
      <c r="J1377" s="539" t="s">
        <v>496</v>
      </c>
      <c r="M1377">
        <f t="shared" si="429"/>
        <v>0</v>
      </c>
      <c r="N1377">
        <f t="shared" si="422"/>
        <v>0</v>
      </c>
      <c r="O1377">
        <f t="shared" si="421"/>
        <v>0</v>
      </c>
      <c r="Q1377" s="589" t="s">
        <v>529</v>
      </c>
      <c r="R1377" s="589" t="s">
        <v>529</v>
      </c>
    </row>
    <row r="1378" spans="1:18" ht="16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</row>
    <row r="1379" spans="1:18" ht="13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440">O1379</f>
        <v>720</v>
      </c>
      <c r="J1379" s="234">
        <f t="shared" ref="J1379" si="441">I1379*1.23</f>
        <v>885.6</v>
      </c>
      <c r="K1379">
        <v>16</v>
      </c>
      <c r="L1379">
        <v>4</v>
      </c>
      <c r="M1379">
        <f t="shared" si="429"/>
        <v>560</v>
      </c>
      <c r="N1379">
        <f t="shared" si="422"/>
        <v>160</v>
      </c>
      <c r="O1379">
        <f t="shared" si="421"/>
        <v>720</v>
      </c>
      <c r="Q1379" s="96"/>
      <c r="R1379" s="96"/>
    </row>
    <row r="1380" spans="1:18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429"/>
        <v>0</v>
      </c>
      <c r="N1380">
        <f t="shared" si="422"/>
        <v>0</v>
      </c>
      <c r="O1380">
        <f t="shared" si="421"/>
        <v>0</v>
      </c>
      <c r="Q1380" s="19"/>
      <c r="R1380" s="19"/>
    </row>
    <row r="1381" spans="1:18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442">O1381</f>
        <v>720</v>
      </c>
      <c r="J1381" s="234">
        <f t="shared" ref="J1381" si="443">I1381*1.23</f>
        <v>885.6</v>
      </c>
      <c r="K1381">
        <v>16</v>
      </c>
      <c r="L1381">
        <v>4</v>
      </c>
      <c r="M1381">
        <f t="shared" si="429"/>
        <v>560</v>
      </c>
      <c r="N1381">
        <f t="shared" si="422"/>
        <v>160</v>
      </c>
      <c r="O1381">
        <f t="shared" si="421"/>
        <v>720</v>
      </c>
      <c r="Q1381" s="206"/>
      <c r="R1381" s="206"/>
    </row>
    <row r="1382" spans="1:18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429"/>
        <v>0</v>
      </c>
      <c r="N1382">
        <f t="shared" si="422"/>
        <v>0</v>
      </c>
      <c r="O1382">
        <f t="shared" si="421"/>
        <v>0</v>
      </c>
      <c r="Q1382" s="19"/>
      <c r="R1382" s="19"/>
    </row>
    <row r="1383" spans="1:18" ht="2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444">O1383</f>
        <v>720</v>
      </c>
      <c r="J1383" s="234">
        <f t="shared" ref="J1383" si="445">I1383*1.23</f>
        <v>885.6</v>
      </c>
      <c r="K1383">
        <v>16</v>
      </c>
      <c r="L1383">
        <v>4</v>
      </c>
      <c r="M1383">
        <f t="shared" si="429"/>
        <v>560</v>
      </c>
      <c r="N1383">
        <f t="shared" si="422"/>
        <v>160</v>
      </c>
      <c r="O1383">
        <f t="shared" si="421"/>
        <v>720</v>
      </c>
      <c r="Q1383" s="206"/>
      <c r="R1383" s="206"/>
    </row>
    <row r="1384" spans="1:18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429"/>
        <v>0</v>
      </c>
      <c r="N1384">
        <f t="shared" si="422"/>
        <v>0</v>
      </c>
      <c r="O1384">
        <f t="shared" si="421"/>
        <v>0</v>
      </c>
      <c r="Q1384" s="19"/>
      <c r="R1384" s="19"/>
    </row>
    <row r="1385" spans="1:18" ht="13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429"/>
        <v>0</v>
      </c>
      <c r="N1385">
        <f t="shared" si="422"/>
        <v>0</v>
      </c>
      <c r="O1385">
        <f t="shared" si="421"/>
        <v>0</v>
      </c>
      <c r="Q1385" s="19"/>
      <c r="R1385" s="19"/>
    </row>
    <row r="1386" spans="1:18">
      <c r="A1386" s="19" t="s">
        <v>1995</v>
      </c>
      <c r="B1386" s="13" t="s">
        <v>2008</v>
      </c>
      <c r="C1386" s="19"/>
      <c r="D1386" s="12">
        <v>18</v>
      </c>
      <c r="E1386" s="12"/>
      <c r="F1386" s="19"/>
      <c r="G1386" s="19">
        <v>1</v>
      </c>
      <c r="H1386" s="13"/>
      <c r="I1386" s="233">
        <f t="shared" ref="I1386:I1390" si="446">O1386</f>
        <v>40</v>
      </c>
      <c r="J1386" s="234">
        <f t="shared" ref="J1386:J1390" si="447">I1386*1.23</f>
        <v>49.2</v>
      </c>
      <c r="L1386">
        <v>1</v>
      </c>
      <c r="M1386">
        <f t="shared" si="429"/>
        <v>0</v>
      </c>
      <c r="N1386">
        <f t="shared" si="422"/>
        <v>40</v>
      </c>
      <c r="O1386">
        <f t="shared" si="421"/>
        <v>40</v>
      </c>
      <c r="Q1386" s="19"/>
      <c r="R1386" s="19"/>
    </row>
    <row r="1387" spans="1:18">
      <c r="A1387" s="39" t="s">
        <v>1995</v>
      </c>
      <c r="B1387" s="148" t="s">
        <v>2008</v>
      </c>
      <c r="C1387" s="39"/>
      <c r="D1387" s="21">
        <v>20</v>
      </c>
      <c r="E1387" s="21"/>
      <c r="F1387" s="39"/>
      <c r="G1387" s="39">
        <v>1</v>
      </c>
      <c r="H1387" s="148"/>
      <c r="I1387" s="233">
        <f t="shared" si="446"/>
        <v>40</v>
      </c>
      <c r="J1387" s="234">
        <f t="shared" si="447"/>
        <v>49.2</v>
      </c>
      <c r="L1387">
        <v>1</v>
      </c>
      <c r="M1387">
        <f t="shared" si="429"/>
        <v>0</v>
      </c>
      <c r="N1387">
        <f t="shared" si="422"/>
        <v>40</v>
      </c>
      <c r="O1387">
        <f t="shared" si="421"/>
        <v>40</v>
      </c>
      <c r="Q1387" s="39"/>
      <c r="R1387" s="39"/>
    </row>
    <row r="1388" spans="1:18">
      <c r="A1388" s="39" t="s">
        <v>1995</v>
      </c>
      <c r="B1388" s="148" t="s">
        <v>2008</v>
      </c>
      <c r="C1388" s="39"/>
      <c r="D1388" s="21">
        <v>16</v>
      </c>
      <c r="E1388" s="21"/>
      <c r="F1388" s="39"/>
      <c r="G1388" s="39">
        <v>1</v>
      </c>
      <c r="H1388" s="148"/>
      <c r="I1388" s="233">
        <f t="shared" si="446"/>
        <v>40</v>
      </c>
      <c r="J1388" s="234">
        <f t="shared" si="447"/>
        <v>49.2</v>
      </c>
      <c r="L1388">
        <v>1</v>
      </c>
      <c r="M1388">
        <f t="shared" si="429"/>
        <v>0</v>
      </c>
      <c r="N1388">
        <f t="shared" si="422"/>
        <v>40</v>
      </c>
      <c r="O1388">
        <f t="shared" si="421"/>
        <v>40</v>
      </c>
      <c r="Q1388" s="39"/>
      <c r="R1388" s="39"/>
    </row>
    <row r="1389" spans="1:18">
      <c r="A1389" s="39" t="s">
        <v>1995</v>
      </c>
      <c r="B1389" s="148" t="s">
        <v>2009</v>
      </c>
      <c r="C1389" s="39"/>
      <c r="D1389" s="21">
        <v>11</v>
      </c>
      <c r="E1389" s="21"/>
      <c r="F1389" s="39"/>
      <c r="G1389" s="39">
        <v>1</v>
      </c>
      <c r="H1389" s="148"/>
      <c r="I1389" s="233">
        <f t="shared" si="446"/>
        <v>40</v>
      </c>
      <c r="J1389" s="234">
        <f t="shared" si="447"/>
        <v>49.2</v>
      </c>
      <c r="L1389">
        <v>1</v>
      </c>
      <c r="M1389">
        <f t="shared" si="429"/>
        <v>0</v>
      </c>
      <c r="N1389">
        <f t="shared" si="422"/>
        <v>40</v>
      </c>
      <c r="O1389">
        <f t="shared" ref="O1389:O1452" si="448">M1389+N1389</f>
        <v>40</v>
      </c>
      <c r="Q1389" s="39"/>
      <c r="R1389" s="39"/>
    </row>
    <row r="1390" spans="1:18" s="6" customFormat="1" ht="16" thickBot="1">
      <c r="A1390" s="62" t="s">
        <v>1995</v>
      </c>
      <c r="B1390" s="63" t="s">
        <v>2010</v>
      </c>
      <c r="C1390" s="62"/>
      <c r="D1390" s="64">
        <v>12</v>
      </c>
      <c r="E1390" s="64"/>
      <c r="F1390" s="62"/>
      <c r="G1390" s="62">
        <v>1</v>
      </c>
      <c r="H1390" s="63"/>
      <c r="I1390" s="233">
        <f t="shared" si="446"/>
        <v>40</v>
      </c>
      <c r="J1390" s="234">
        <f t="shared" si="447"/>
        <v>49.2</v>
      </c>
      <c r="K1390"/>
      <c r="L1390">
        <v>1</v>
      </c>
      <c r="M1390">
        <f t="shared" si="429"/>
        <v>0</v>
      </c>
      <c r="N1390">
        <f t="shared" ref="N1390:N1453" si="449">L1390*G1390*40</f>
        <v>40</v>
      </c>
      <c r="O1390">
        <f t="shared" si="448"/>
        <v>40</v>
      </c>
      <c r="Q1390" s="62"/>
      <c r="R1390" s="62"/>
    </row>
    <row r="1391" spans="1:18" ht="16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</row>
    <row r="1392" spans="1:18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450">O1392</f>
        <v>440</v>
      </c>
      <c r="J1392" s="234">
        <f t="shared" ref="J1392:J1393" si="451">I1392*1.23</f>
        <v>541.20000000000005</v>
      </c>
      <c r="K1392">
        <v>8</v>
      </c>
      <c r="L1392">
        <v>4</v>
      </c>
      <c r="M1392">
        <f t="shared" si="429"/>
        <v>280</v>
      </c>
      <c r="N1392">
        <f t="shared" si="449"/>
        <v>160</v>
      </c>
      <c r="O1392">
        <f t="shared" si="448"/>
        <v>440</v>
      </c>
      <c r="Q1392" s="68"/>
      <c r="R1392" s="68"/>
    </row>
    <row r="1393" spans="1:18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450"/>
        <v>1000</v>
      </c>
      <c r="J1393" s="234">
        <f t="shared" si="451"/>
        <v>1230</v>
      </c>
      <c r="K1393">
        <v>24</v>
      </c>
      <c r="L1393">
        <v>4</v>
      </c>
      <c r="M1393">
        <f t="shared" si="429"/>
        <v>840</v>
      </c>
      <c r="N1393">
        <f t="shared" si="449"/>
        <v>160</v>
      </c>
      <c r="O1393">
        <f t="shared" si="448"/>
        <v>1000</v>
      </c>
      <c r="Q1393" s="206"/>
      <c r="R1393" s="206"/>
    </row>
    <row r="1394" spans="1:18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429"/>
        <v>0</v>
      </c>
      <c r="N1394">
        <f t="shared" si="449"/>
        <v>0</v>
      </c>
      <c r="O1394">
        <f t="shared" si="448"/>
        <v>0</v>
      </c>
      <c r="Q1394" s="10"/>
      <c r="R1394" s="10"/>
    </row>
    <row r="1395" spans="1:18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429"/>
        <v>0</v>
      </c>
      <c r="N1395">
        <f t="shared" si="449"/>
        <v>0</v>
      </c>
      <c r="O1395">
        <f t="shared" si="448"/>
        <v>0</v>
      </c>
      <c r="Q1395" s="10"/>
      <c r="R1395" s="10"/>
    </row>
    <row r="1396" spans="1:18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452">O1396</f>
        <v>1000</v>
      </c>
      <c r="J1396" s="234">
        <f t="shared" ref="J1396" si="453">I1396*1.23</f>
        <v>1230</v>
      </c>
      <c r="K1396">
        <v>24</v>
      </c>
      <c r="L1396">
        <v>4</v>
      </c>
      <c r="M1396">
        <f t="shared" si="429"/>
        <v>840</v>
      </c>
      <c r="N1396">
        <f t="shared" si="449"/>
        <v>160</v>
      </c>
      <c r="O1396">
        <f t="shared" si="448"/>
        <v>1000</v>
      </c>
      <c r="Q1396" s="206"/>
      <c r="R1396" s="206"/>
    </row>
    <row r="1397" spans="1:18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429"/>
        <v>0</v>
      </c>
      <c r="N1397">
        <f t="shared" si="449"/>
        <v>0</v>
      </c>
      <c r="O1397">
        <f t="shared" si="448"/>
        <v>0</v>
      </c>
      <c r="Q1397" s="19"/>
      <c r="R1397" s="19"/>
    </row>
    <row r="1398" spans="1:18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454">O1398</f>
        <v>440</v>
      </c>
      <c r="J1398" s="234">
        <f t="shared" ref="J1398:J1399" si="455">I1398*1.23</f>
        <v>541.20000000000005</v>
      </c>
      <c r="K1398">
        <v>8</v>
      </c>
      <c r="L1398">
        <v>4</v>
      </c>
      <c r="M1398">
        <f t="shared" si="429"/>
        <v>280</v>
      </c>
      <c r="N1398">
        <f t="shared" si="449"/>
        <v>160</v>
      </c>
      <c r="O1398">
        <f t="shared" si="448"/>
        <v>440</v>
      </c>
      <c r="Q1398" s="10"/>
      <c r="R1398" s="10"/>
    </row>
    <row r="1399" spans="1:18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454"/>
        <v>1280</v>
      </c>
      <c r="J1399" s="234">
        <f t="shared" si="455"/>
        <v>1574.4</v>
      </c>
      <c r="K1399">
        <v>32</v>
      </c>
      <c r="L1399">
        <v>4</v>
      </c>
      <c r="M1399">
        <f t="shared" si="429"/>
        <v>1120</v>
      </c>
      <c r="N1399">
        <f t="shared" si="449"/>
        <v>160</v>
      </c>
      <c r="O1399">
        <f t="shared" si="448"/>
        <v>1280</v>
      </c>
      <c r="Q1399" s="206"/>
      <c r="R1399" s="206"/>
    </row>
    <row r="1400" spans="1:18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429"/>
        <v>0</v>
      </c>
      <c r="N1400">
        <f t="shared" si="449"/>
        <v>0</v>
      </c>
      <c r="O1400">
        <f t="shared" si="448"/>
        <v>0</v>
      </c>
      <c r="Q1400" s="10"/>
      <c r="R1400" s="10"/>
    </row>
    <row r="1401" spans="1:18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429"/>
        <v>0</v>
      </c>
      <c r="N1401">
        <f t="shared" si="449"/>
        <v>0</v>
      </c>
      <c r="O1401">
        <f t="shared" si="448"/>
        <v>0</v>
      </c>
      <c r="Q1401" s="10"/>
      <c r="R1401" s="10"/>
    </row>
    <row r="1402" spans="1:18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456">O1402</f>
        <v>1840</v>
      </c>
      <c r="J1402" s="234">
        <f t="shared" ref="J1402" si="457">I1402*1.23</f>
        <v>2263.1999999999998</v>
      </c>
      <c r="K1402">
        <v>48</v>
      </c>
      <c r="L1402">
        <v>4</v>
      </c>
      <c r="M1402">
        <f t="shared" si="429"/>
        <v>1680</v>
      </c>
      <c r="N1402">
        <f t="shared" si="449"/>
        <v>160</v>
      </c>
      <c r="O1402">
        <f t="shared" si="448"/>
        <v>1840</v>
      </c>
      <c r="Q1402" s="104"/>
      <c r="R1402" s="104"/>
    </row>
    <row r="1403" spans="1:18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429"/>
        <v>0</v>
      </c>
      <c r="N1403">
        <f t="shared" si="449"/>
        <v>0</v>
      </c>
      <c r="O1403">
        <f t="shared" si="448"/>
        <v>0</v>
      </c>
      <c r="Q1403" s="102"/>
      <c r="R1403" s="102"/>
    </row>
    <row r="1404" spans="1:18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429"/>
        <v>0</v>
      </c>
      <c r="N1404">
        <f t="shared" si="449"/>
        <v>0</v>
      </c>
      <c r="O1404">
        <f t="shared" si="448"/>
        <v>0</v>
      </c>
      <c r="Q1404" s="102"/>
      <c r="R1404" s="102"/>
    </row>
    <row r="1405" spans="1:18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429"/>
        <v>0</v>
      </c>
      <c r="N1405">
        <f t="shared" si="449"/>
        <v>0</v>
      </c>
      <c r="O1405">
        <f t="shared" si="448"/>
        <v>0</v>
      </c>
      <c r="Q1405" s="102"/>
      <c r="R1405" s="102"/>
    </row>
    <row r="1406" spans="1:18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458">O1406</f>
        <v>1840</v>
      </c>
      <c r="J1406" s="234">
        <f t="shared" ref="J1406" si="459">I1406*1.23</f>
        <v>2263.1999999999998</v>
      </c>
      <c r="K1406">
        <v>48</v>
      </c>
      <c r="L1406">
        <v>4</v>
      </c>
      <c r="M1406">
        <f t="shared" si="429"/>
        <v>1680</v>
      </c>
      <c r="N1406">
        <f t="shared" si="449"/>
        <v>160</v>
      </c>
      <c r="O1406">
        <f t="shared" si="448"/>
        <v>1840</v>
      </c>
      <c r="Q1406" s="206"/>
      <c r="R1406" s="206"/>
    </row>
    <row r="1407" spans="1:18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429"/>
        <v>0</v>
      </c>
      <c r="N1407">
        <f t="shared" si="449"/>
        <v>0</v>
      </c>
      <c r="O1407">
        <f t="shared" si="448"/>
        <v>0</v>
      </c>
      <c r="Q1407" s="19"/>
      <c r="R1407" s="19"/>
    </row>
    <row r="1408" spans="1:18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460">O1408</f>
        <v>720</v>
      </c>
      <c r="J1408" s="234">
        <f t="shared" ref="J1408" si="461">I1408*1.23</f>
        <v>885.6</v>
      </c>
      <c r="K1408">
        <v>16</v>
      </c>
      <c r="L1408">
        <v>4</v>
      </c>
      <c r="M1408">
        <f t="shared" si="429"/>
        <v>560</v>
      </c>
      <c r="N1408">
        <f t="shared" si="449"/>
        <v>160</v>
      </c>
      <c r="O1408">
        <f t="shared" si="448"/>
        <v>720</v>
      </c>
      <c r="Q1408" s="206"/>
      <c r="R1408" s="206"/>
    </row>
    <row r="1409" spans="1:18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429"/>
        <v>0</v>
      </c>
      <c r="N1409">
        <f t="shared" si="449"/>
        <v>0</v>
      </c>
      <c r="O1409">
        <f t="shared" si="448"/>
        <v>0</v>
      </c>
      <c r="Q1409" s="19"/>
      <c r="R1409" s="19"/>
    </row>
    <row r="1410" spans="1:18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462">O1410</f>
        <v>720</v>
      </c>
      <c r="J1410" s="234">
        <f t="shared" ref="J1410" si="463">I1410*1.23</f>
        <v>885.6</v>
      </c>
      <c r="K1410">
        <v>16</v>
      </c>
      <c r="L1410">
        <v>4</v>
      </c>
      <c r="M1410">
        <f t="shared" si="429"/>
        <v>560</v>
      </c>
      <c r="N1410">
        <f t="shared" si="449"/>
        <v>160</v>
      </c>
      <c r="O1410">
        <f t="shared" si="448"/>
        <v>720</v>
      </c>
      <c r="Q1410" s="206"/>
      <c r="R1410" s="206"/>
    </row>
    <row r="1411" spans="1:18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429"/>
        <v>0</v>
      </c>
      <c r="N1411">
        <f t="shared" si="449"/>
        <v>0</v>
      </c>
      <c r="O1411">
        <f t="shared" si="448"/>
        <v>0</v>
      </c>
      <c r="Q1411" s="19"/>
      <c r="R1411" s="19"/>
    </row>
    <row r="1412" spans="1:18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464">O1412</f>
        <v>720</v>
      </c>
      <c r="J1412" s="234">
        <f t="shared" ref="J1412" si="465">I1412*1.23</f>
        <v>885.6</v>
      </c>
      <c r="K1412">
        <v>16</v>
      </c>
      <c r="L1412">
        <v>4</v>
      </c>
      <c r="M1412">
        <f t="shared" si="429"/>
        <v>560</v>
      </c>
      <c r="N1412">
        <f t="shared" si="449"/>
        <v>160</v>
      </c>
      <c r="O1412">
        <f t="shared" si="448"/>
        <v>720</v>
      </c>
      <c r="Q1412" s="206"/>
      <c r="R1412" s="206"/>
    </row>
    <row r="1413" spans="1:18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429"/>
        <v>0</v>
      </c>
      <c r="N1413">
        <f t="shared" si="449"/>
        <v>0</v>
      </c>
      <c r="O1413">
        <f t="shared" si="448"/>
        <v>0</v>
      </c>
      <c r="Q1413" s="19"/>
      <c r="R1413" s="19"/>
    </row>
    <row r="1414" spans="1:18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466">O1414</f>
        <v>300</v>
      </c>
      <c r="J1414" s="234">
        <f t="shared" ref="J1414" si="467">I1414*1.23</f>
        <v>369</v>
      </c>
      <c r="K1414">
        <v>4</v>
      </c>
      <c r="L1414">
        <v>4</v>
      </c>
      <c r="M1414">
        <f t="shared" ref="M1414:M1477" si="468">K1414*35</f>
        <v>140</v>
      </c>
      <c r="N1414">
        <f t="shared" si="449"/>
        <v>160</v>
      </c>
      <c r="O1414">
        <f t="shared" si="448"/>
        <v>300</v>
      </c>
      <c r="Q1414" s="19"/>
      <c r="R1414" s="19"/>
    </row>
    <row r="1415" spans="1:18" ht="13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468"/>
        <v>0</v>
      </c>
      <c r="N1415">
        <f t="shared" si="449"/>
        <v>0</v>
      </c>
      <c r="O1415">
        <f t="shared" si="448"/>
        <v>0</v>
      </c>
      <c r="Q1415" s="19"/>
      <c r="R1415" s="19"/>
    </row>
    <row r="1416" spans="1:18">
      <c r="A1416" s="39" t="s">
        <v>2012</v>
      </c>
      <c r="B1416" s="148" t="s">
        <v>2042</v>
      </c>
      <c r="C1416" s="39">
        <v>2011</v>
      </c>
      <c r="D1416" s="21" t="s">
        <v>2043</v>
      </c>
      <c r="E1416" s="21"/>
      <c r="F1416" s="39"/>
      <c r="G1416" s="39">
        <v>7</v>
      </c>
      <c r="H1416" s="148"/>
      <c r="I1416" s="233">
        <f t="shared" ref="I1416:I1427" si="469">O1416</f>
        <v>280</v>
      </c>
      <c r="J1416" s="234">
        <f t="shared" ref="J1416:J1427" si="470">I1416*1.23</f>
        <v>344.4</v>
      </c>
      <c r="L1416">
        <v>1</v>
      </c>
      <c r="M1416">
        <f t="shared" si="468"/>
        <v>0</v>
      </c>
      <c r="N1416">
        <f t="shared" si="449"/>
        <v>280</v>
      </c>
      <c r="O1416">
        <f t="shared" si="448"/>
        <v>280</v>
      </c>
      <c r="Q1416" s="39"/>
      <c r="R1416" s="39"/>
    </row>
    <row r="1417" spans="1:18">
      <c r="A1417" s="39" t="s">
        <v>2012</v>
      </c>
      <c r="B1417" s="148" t="s">
        <v>2044</v>
      </c>
      <c r="C1417" s="39">
        <v>2008</v>
      </c>
      <c r="D1417" s="21" t="s">
        <v>2045</v>
      </c>
      <c r="E1417" s="21"/>
      <c r="F1417" s="39"/>
      <c r="G1417" s="39">
        <v>1</v>
      </c>
      <c r="H1417" s="148"/>
      <c r="I1417" s="233">
        <f t="shared" si="469"/>
        <v>40</v>
      </c>
      <c r="J1417" s="234">
        <f t="shared" si="470"/>
        <v>49.2</v>
      </c>
      <c r="L1417">
        <v>1</v>
      </c>
      <c r="M1417">
        <f t="shared" si="468"/>
        <v>0</v>
      </c>
      <c r="N1417">
        <f t="shared" si="449"/>
        <v>40</v>
      </c>
      <c r="O1417">
        <f t="shared" si="448"/>
        <v>40</v>
      </c>
      <c r="Q1417" s="39"/>
      <c r="R1417" s="39"/>
    </row>
    <row r="1418" spans="1:18">
      <c r="A1418" s="39" t="s">
        <v>2012</v>
      </c>
      <c r="B1418" s="148" t="s">
        <v>2046</v>
      </c>
      <c r="C1418" s="39"/>
      <c r="D1418" s="21" t="s">
        <v>2047</v>
      </c>
      <c r="E1418" s="21"/>
      <c r="F1418" s="39"/>
      <c r="G1418" s="39">
        <v>1</v>
      </c>
      <c r="H1418" s="148"/>
      <c r="I1418" s="233">
        <f t="shared" si="469"/>
        <v>40</v>
      </c>
      <c r="J1418" s="234">
        <f t="shared" si="470"/>
        <v>49.2</v>
      </c>
      <c r="L1418">
        <v>1</v>
      </c>
      <c r="M1418">
        <f t="shared" si="468"/>
        <v>0</v>
      </c>
      <c r="N1418">
        <f t="shared" si="449"/>
        <v>40</v>
      </c>
      <c r="O1418">
        <f t="shared" si="448"/>
        <v>40</v>
      </c>
      <c r="Q1418" s="39"/>
      <c r="R1418" s="39"/>
    </row>
    <row r="1419" spans="1:18">
      <c r="A1419" s="39" t="s">
        <v>2012</v>
      </c>
      <c r="B1419" s="148" t="s">
        <v>2048</v>
      </c>
      <c r="C1419" s="39">
        <v>2010</v>
      </c>
      <c r="D1419" s="21" t="s">
        <v>2049</v>
      </c>
      <c r="E1419" s="21"/>
      <c r="F1419" s="39"/>
      <c r="G1419" s="39">
        <v>1</v>
      </c>
      <c r="H1419" s="148"/>
      <c r="I1419" s="233">
        <f t="shared" si="469"/>
        <v>40</v>
      </c>
      <c r="J1419" s="234">
        <f t="shared" si="470"/>
        <v>49.2</v>
      </c>
      <c r="L1419">
        <v>1</v>
      </c>
      <c r="M1419">
        <f t="shared" si="468"/>
        <v>0</v>
      </c>
      <c r="N1419">
        <f t="shared" si="449"/>
        <v>40</v>
      </c>
      <c r="O1419">
        <f t="shared" si="448"/>
        <v>40</v>
      </c>
      <c r="Q1419" s="39"/>
      <c r="R1419" s="39"/>
    </row>
    <row r="1420" spans="1:18">
      <c r="A1420" s="39" t="s">
        <v>2012</v>
      </c>
      <c r="B1420" s="148" t="s">
        <v>492</v>
      </c>
      <c r="C1420" s="39"/>
      <c r="D1420" s="21" t="s">
        <v>2049</v>
      </c>
      <c r="E1420" s="21"/>
      <c r="F1420" s="39"/>
      <c r="G1420" s="39">
        <v>1</v>
      </c>
      <c r="H1420" s="148"/>
      <c r="I1420" s="233">
        <f t="shared" si="469"/>
        <v>40</v>
      </c>
      <c r="J1420" s="234">
        <f t="shared" si="470"/>
        <v>49.2</v>
      </c>
      <c r="L1420">
        <v>1</v>
      </c>
      <c r="M1420">
        <f t="shared" si="468"/>
        <v>0</v>
      </c>
      <c r="N1420">
        <f t="shared" si="449"/>
        <v>40</v>
      </c>
      <c r="O1420">
        <f t="shared" si="448"/>
        <v>40</v>
      </c>
      <c r="Q1420" s="39"/>
      <c r="R1420" s="39"/>
    </row>
    <row r="1421" spans="1:18">
      <c r="A1421" s="39" t="s">
        <v>2012</v>
      </c>
      <c r="B1421" s="148" t="s">
        <v>2050</v>
      </c>
      <c r="C1421" s="39">
        <v>2008</v>
      </c>
      <c r="D1421" s="21" t="s">
        <v>2051</v>
      </c>
      <c r="E1421" s="21"/>
      <c r="F1421" s="39"/>
      <c r="G1421" s="39">
        <v>1</v>
      </c>
      <c r="H1421" s="148"/>
      <c r="I1421" s="233">
        <f t="shared" si="469"/>
        <v>40</v>
      </c>
      <c r="J1421" s="234">
        <f t="shared" si="470"/>
        <v>49.2</v>
      </c>
      <c r="L1421">
        <v>1</v>
      </c>
      <c r="M1421">
        <f t="shared" si="468"/>
        <v>0</v>
      </c>
      <c r="N1421">
        <f t="shared" si="449"/>
        <v>40</v>
      </c>
      <c r="O1421">
        <f t="shared" si="448"/>
        <v>40</v>
      </c>
      <c r="Q1421" s="39"/>
      <c r="R1421" s="39"/>
    </row>
    <row r="1422" spans="1:18" ht="13" thickBot="1">
      <c r="A1422" s="536" t="s">
        <v>2012</v>
      </c>
      <c r="B1422" s="537" t="s">
        <v>2052</v>
      </c>
      <c r="C1422" s="536"/>
      <c r="D1422" s="538" t="s">
        <v>2053</v>
      </c>
      <c r="E1422" s="538"/>
      <c r="F1422" s="536"/>
      <c r="G1422" s="536">
        <v>1</v>
      </c>
      <c r="H1422" s="63"/>
      <c r="I1422" s="233">
        <f t="shared" si="469"/>
        <v>40</v>
      </c>
      <c r="J1422" s="234">
        <f t="shared" si="470"/>
        <v>49.2</v>
      </c>
      <c r="L1422">
        <v>1</v>
      </c>
      <c r="M1422">
        <f t="shared" si="468"/>
        <v>0</v>
      </c>
      <c r="N1422">
        <f t="shared" si="449"/>
        <v>40</v>
      </c>
      <c r="O1422">
        <f t="shared" si="448"/>
        <v>40</v>
      </c>
      <c r="Q1422" s="536"/>
      <c r="R1422" s="536"/>
    </row>
    <row r="1423" spans="1:18">
      <c r="A1423" s="19" t="s">
        <v>2012</v>
      </c>
      <c r="B1423" s="148" t="s">
        <v>2054</v>
      </c>
      <c r="C1423" s="39"/>
      <c r="D1423" s="21" t="s">
        <v>1771</v>
      </c>
      <c r="E1423" s="21"/>
      <c r="F1423" s="39"/>
      <c r="G1423" s="39">
        <v>5</v>
      </c>
      <c r="H1423" s="148"/>
      <c r="I1423" s="233">
        <f t="shared" si="469"/>
        <v>200</v>
      </c>
      <c r="J1423" s="234">
        <f t="shared" si="470"/>
        <v>246</v>
      </c>
      <c r="L1423">
        <v>1</v>
      </c>
      <c r="M1423">
        <f t="shared" si="468"/>
        <v>0</v>
      </c>
      <c r="N1423">
        <f t="shared" si="449"/>
        <v>200</v>
      </c>
      <c r="O1423">
        <f t="shared" si="448"/>
        <v>200</v>
      </c>
      <c r="Q1423" s="39"/>
      <c r="R1423" s="39"/>
    </row>
    <row r="1424" spans="1:18">
      <c r="A1424" s="19" t="s">
        <v>2012</v>
      </c>
      <c r="B1424" s="148" t="s">
        <v>2055</v>
      </c>
      <c r="C1424" s="39"/>
      <c r="D1424" s="21" t="s">
        <v>2056</v>
      </c>
      <c r="E1424" s="21"/>
      <c r="F1424" s="39"/>
      <c r="G1424" s="39">
        <v>1</v>
      </c>
      <c r="H1424" s="148"/>
      <c r="I1424" s="233">
        <f t="shared" si="469"/>
        <v>40</v>
      </c>
      <c r="J1424" s="234">
        <f t="shared" si="470"/>
        <v>49.2</v>
      </c>
      <c r="L1424">
        <v>1</v>
      </c>
      <c r="M1424">
        <f t="shared" si="468"/>
        <v>0</v>
      </c>
      <c r="N1424">
        <f t="shared" si="449"/>
        <v>40</v>
      </c>
      <c r="O1424">
        <f t="shared" si="448"/>
        <v>40</v>
      </c>
      <c r="Q1424" s="39"/>
      <c r="R1424" s="39"/>
    </row>
    <row r="1425" spans="1:18">
      <c r="A1425" s="19" t="s">
        <v>2012</v>
      </c>
      <c r="B1425" s="148" t="s">
        <v>2057</v>
      </c>
      <c r="C1425" s="39"/>
      <c r="D1425" s="21" t="s">
        <v>1724</v>
      </c>
      <c r="E1425" s="21"/>
      <c r="F1425" s="39"/>
      <c r="G1425" s="39">
        <v>1</v>
      </c>
      <c r="H1425" s="148"/>
      <c r="I1425" s="233">
        <f t="shared" si="469"/>
        <v>40</v>
      </c>
      <c r="J1425" s="234">
        <f t="shared" si="470"/>
        <v>49.2</v>
      </c>
      <c r="L1425">
        <v>1</v>
      </c>
      <c r="M1425">
        <f t="shared" si="468"/>
        <v>0</v>
      </c>
      <c r="N1425">
        <f t="shared" si="449"/>
        <v>40</v>
      </c>
      <c r="O1425">
        <f t="shared" si="448"/>
        <v>40</v>
      </c>
      <c r="Q1425" s="39"/>
      <c r="R1425" s="39"/>
    </row>
    <row r="1426" spans="1:18">
      <c r="A1426" s="19" t="s">
        <v>2012</v>
      </c>
      <c r="B1426" s="148" t="s">
        <v>2058</v>
      </c>
      <c r="C1426" s="39"/>
      <c r="D1426" s="21" t="s">
        <v>2059</v>
      </c>
      <c r="E1426" s="21"/>
      <c r="F1426" s="39"/>
      <c r="G1426" s="39">
        <v>1</v>
      </c>
      <c r="H1426" s="148"/>
      <c r="I1426" s="233">
        <f t="shared" si="469"/>
        <v>40</v>
      </c>
      <c r="J1426" s="234">
        <f t="shared" si="470"/>
        <v>49.2</v>
      </c>
      <c r="L1426">
        <v>1</v>
      </c>
      <c r="M1426">
        <f t="shared" si="468"/>
        <v>0</v>
      </c>
      <c r="N1426">
        <f t="shared" si="449"/>
        <v>40</v>
      </c>
      <c r="O1426">
        <f t="shared" si="448"/>
        <v>40</v>
      </c>
      <c r="Q1426" s="39"/>
      <c r="R1426" s="39"/>
    </row>
    <row r="1427" spans="1:18" s="6" customFormat="1" ht="15.5">
      <c r="A1427" s="49" t="s">
        <v>2012</v>
      </c>
      <c r="B1427" s="158" t="s">
        <v>2055</v>
      </c>
      <c r="C1427" s="49">
        <v>2008</v>
      </c>
      <c r="D1427" s="50" t="s">
        <v>2060</v>
      </c>
      <c r="E1427" s="50"/>
      <c r="F1427" s="39"/>
      <c r="G1427" s="49">
        <v>1</v>
      </c>
      <c r="H1427" s="148"/>
      <c r="I1427" s="233">
        <f t="shared" si="469"/>
        <v>40</v>
      </c>
      <c r="J1427" s="234">
        <f t="shared" si="470"/>
        <v>49.2</v>
      </c>
      <c r="K1427"/>
      <c r="L1427">
        <v>1</v>
      </c>
      <c r="M1427">
        <f t="shared" si="468"/>
        <v>0</v>
      </c>
      <c r="N1427">
        <f t="shared" si="449"/>
        <v>40</v>
      </c>
      <c r="O1427">
        <f t="shared" si="448"/>
        <v>40</v>
      </c>
      <c r="Q1427" s="49"/>
      <c r="R1427" s="49"/>
    </row>
    <row r="1428" spans="1:18" ht="16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</row>
    <row r="1429" spans="1:18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471">O1429</f>
        <v>1000</v>
      </c>
      <c r="J1429" s="234">
        <f t="shared" ref="J1429" si="472">I1429*1.23</f>
        <v>1230</v>
      </c>
      <c r="K1429">
        <v>24</v>
      </c>
      <c r="L1429">
        <v>4</v>
      </c>
      <c r="M1429">
        <f t="shared" si="468"/>
        <v>840</v>
      </c>
      <c r="N1429">
        <f t="shared" si="449"/>
        <v>160</v>
      </c>
      <c r="O1429">
        <f t="shared" si="448"/>
        <v>1000</v>
      </c>
      <c r="Q1429" s="68"/>
      <c r="R1429" s="68"/>
    </row>
    <row r="1430" spans="1:18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468"/>
        <v>0</v>
      </c>
      <c r="N1430">
        <f t="shared" si="449"/>
        <v>0</v>
      </c>
      <c r="O1430">
        <f t="shared" si="448"/>
        <v>0</v>
      </c>
      <c r="Q1430" s="19"/>
      <c r="R1430" s="19"/>
    </row>
    <row r="1431" spans="1:18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473">O1431</f>
        <v>1000</v>
      </c>
      <c r="J1431" s="234">
        <f t="shared" ref="J1431" si="474">I1431*1.23</f>
        <v>1230</v>
      </c>
      <c r="K1431">
        <v>24</v>
      </c>
      <c r="L1431">
        <v>4</v>
      </c>
      <c r="M1431">
        <f t="shared" si="468"/>
        <v>840</v>
      </c>
      <c r="N1431">
        <f t="shared" si="449"/>
        <v>160</v>
      </c>
      <c r="O1431">
        <f t="shared" si="448"/>
        <v>1000</v>
      </c>
      <c r="Q1431" s="206"/>
      <c r="R1431" s="206"/>
    </row>
    <row r="1432" spans="1:18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468"/>
        <v>0</v>
      </c>
      <c r="N1432">
        <f t="shared" si="449"/>
        <v>0</v>
      </c>
      <c r="O1432">
        <f t="shared" si="448"/>
        <v>0</v>
      </c>
      <c r="Q1432" s="19"/>
      <c r="R1432" s="19"/>
    </row>
    <row r="1433" spans="1:18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475">O1433</f>
        <v>1000</v>
      </c>
      <c r="J1433" s="234">
        <f t="shared" ref="J1433" si="476">I1433*1.23</f>
        <v>1230</v>
      </c>
      <c r="K1433">
        <v>24</v>
      </c>
      <c r="L1433">
        <v>4</v>
      </c>
      <c r="M1433">
        <f t="shared" si="468"/>
        <v>840</v>
      </c>
      <c r="N1433">
        <f t="shared" si="449"/>
        <v>160</v>
      </c>
      <c r="O1433">
        <f t="shared" si="448"/>
        <v>1000</v>
      </c>
      <c r="Q1433" s="206"/>
      <c r="R1433" s="206"/>
    </row>
    <row r="1434" spans="1:18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468"/>
        <v>0</v>
      </c>
      <c r="N1434">
        <f t="shared" si="449"/>
        <v>0</v>
      </c>
      <c r="O1434">
        <f t="shared" si="448"/>
        <v>0</v>
      </c>
      <c r="Q1434" s="19"/>
      <c r="R1434" s="19"/>
    </row>
    <row r="1435" spans="1:18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477">O1435</f>
        <v>1000</v>
      </c>
      <c r="J1435" s="234">
        <f t="shared" ref="J1435" si="478">I1435*1.23</f>
        <v>1230</v>
      </c>
      <c r="K1435">
        <v>24</v>
      </c>
      <c r="L1435">
        <v>4</v>
      </c>
      <c r="M1435">
        <f t="shared" si="468"/>
        <v>840</v>
      </c>
      <c r="N1435">
        <f t="shared" si="449"/>
        <v>160</v>
      </c>
      <c r="O1435">
        <f t="shared" si="448"/>
        <v>1000</v>
      </c>
      <c r="Q1435" s="206"/>
      <c r="R1435" s="206"/>
    </row>
    <row r="1436" spans="1:18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468"/>
        <v>0</v>
      </c>
      <c r="N1436">
        <f t="shared" si="449"/>
        <v>0</v>
      </c>
      <c r="O1436">
        <f t="shared" si="448"/>
        <v>0</v>
      </c>
      <c r="Q1436" s="19"/>
      <c r="R1436" s="19"/>
    </row>
    <row r="1437" spans="1:18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479">O1437</f>
        <v>440</v>
      </c>
      <c r="J1437" s="234">
        <f t="shared" ref="J1437" si="480">I1437*1.23</f>
        <v>541.20000000000005</v>
      </c>
      <c r="K1437">
        <v>8</v>
      </c>
      <c r="L1437">
        <v>4</v>
      </c>
      <c r="M1437">
        <f t="shared" si="468"/>
        <v>280</v>
      </c>
      <c r="N1437">
        <f t="shared" si="449"/>
        <v>160</v>
      </c>
      <c r="O1437">
        <f t="shared" si="448"/>
        <v>440</v>
      </c>
      <c r="Q1437" s="206"/>
      <c r="R1437" s="206"/>
    </row>
    <row r="1438" spans="1:18" s="6" customFormat="1" ht="16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468"/>
        <v>0</v>
      </c>
      <c r="N1438">
        <f t="shared" si="449"/>
        <v>0</v>
      </c>
      <c r="O1438">
        <f t="shared" si="448"/>
        <v>0</v>
      </c>
      <c r="Q1438" s="117"/>
      <c r="R1438" s="117"/>
    </row>
    <row r="1439" spans="1:18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</row>
    <row r="1440" spans="1:18" ht="13" thickBot="1">
      <c r="A1440" s="1093" t="s">
        <v>2073</v>
      </c>
      <c r="B1440" s="1094" t="s">
        <v>2074</v>
      </c>
      <c r="C1440" s="68"/>
      <c r="D1440" s="1097" t="s">
        <v>2075</v>
      </c>
      <c r="E1440" s="1097" t="s">
        <v>2076</v>
      </c>
      <c r="F1440" s="1093" t="s">
        <v>43</v>
      </c>
      <c r="G1440" s="1093">
        <v>1</v>
      </c>
      <c r="H1440" s="1097" t="s">
        <v>2077</v>
      </c>
      <c r="I1440" s="233">
        <f t="shared" ref="I1440" si="481">O1440</f>
        <v>440</v>
      </c>
      <c r="J1440" s="234">
        <f t="shared" ref="J1440" si="482">I1440*1.23</f>
        <v>541.20000000000005</v>
      </c>
      <c r="K1440">
        <v>8</v>
      </c>
      <c r="L1440">
        <v>4</v>
      </c>
      <c r="M1440">
        <f t="shared" si="468"/>
        <v>280</v>
      </c>
      <c r="N1440">
        <f t="shared" si="449"/>
        <v>160</v>
      </c>
      <c r="O1440">
        <f t="shared" si="448"/>
        <v>440</v>
      </c>
      <c r="Q1440" s="1093"/>
      <c r="R1440" s="1093"/>
    </row>
    <row r="1441" spans="1:18" ht="13" thickBot="1">
      <c r="A1441" s="1093"/>
      <c r="B1441" s="1095"/>
      <c r="C1441" s="10"/>
      <c r="D1441" s="1097"/>
      <c r="E1441" s="1097"/>
      <c r="F1441" s="1093"/>
      <c r="G1441" s="1093"/>
      <c r="H1441" s="1097"/>
      <c r="I1441" s="233"/>
      <c r="J1441" s="234"/>
      <c r="M1441">
        <f t="shared" si="468"/>
        <v>0</v>
      </c>
      <c r="N1441">
        <f t="shared" si="449"/>
        <v>0</v>
      </c>
      <c r="Q1441" s="1093"/>
      <c r="R1441" s="1093"/>
    </row>
    <row r="1442" spans="1:18" ht="13" thickBot="1">
      <c r="A1442" s="1093"/>
      <c r="B1442" s="1096"/>
      <c r="C1442" s="117"/>
      <c r="D1442" s="1097"/>
      <c r="E1442" s="1097"/>
      <c r="F1442" s="1093"/>
      <c r="G1442" s="1093"/>
      <c r="H1442" s="1097"/>
      <c r="I1442" s="233"/>
      <c r="J1442" s="234"/>
      <c r="M1442">
        <f t="shared" si="468"/>
        <v>0</v>
      </c>
      <c r="N1442">
        <f t="shared" si="449"/>
        <v>0</v>
      </c>
      <c r="Q1442" s="1093"/>
      <c r="R1442" s="1093"/>
    </row>
    <row r="1443" spans="1:18" ht="15.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</row>
    <row r="1444" spans="1:18">
      <c r="A1444" s="49" t="s">
        <v>2079</v>
      </c>
      <c r="B1444" s="148" t="s">
        <v>2080</v>
      </c>
      <c r="C1444" s="39"/>
      <c r="D1444" s="50" t="s">
        <v>2081</v>
      </c>
      <c r="E1444" s="50"/>
      <c r="F1444" s="49"/>
      <c r="G1444" s="49">
        <v>6</v>
      </c>
      <c r="H1444" s="50"/>
      <c r="I1444" s="535">
        <f>N1444</f>
        <v>200</v>
      </c>
      <c r="J1444" s="49">
        <f>I1444*1.23</f>
        <v>246</v>
      </c>
      <c r="L1444">
        <v>1</v>
      </c>
      <c r="M1444">
        <f t="shared" si="468"/>
        <v>0</v>
      </c>
      <c r="N1444">
        <f>L1444*P1444*40</f>
        <v>200</v>
      </c>
      <c r="O1444">
        <f t="shared" si="448"/>
        <v>200</v>
      </c>
      <c r="P1444">
        <v>5</v>
      </c>
      <c r="Q1444" s="49"/>
      <c r="R1444" s="49"/>
    </row>
    <row r="1445" spans="1:18">
      <c r="A1445" s="49" t="s">
        <v>2079</v>
      </c>
      <c r="B1445" s="148" t="s">
        <v>2082</v>
      </c>
      <c r="C1445" s="39"/>
      <c r="D1445" s="50" t="s">
        <v>2083</v>
      </c>
      <c r="E1445" s="50"/>
      <c r="F1445" s="49"/>
      <c r="G1445" s="49">
        <v>4</v>
      </c>
      <c r="H1445" s="50"/>
      <c r="I1445" s="535">
        <f>N1445</f>
        <v>120</v>
      </c>
      <c r="J1445" s="49">
        <f>I1445*1.23</f>
        <v>147.6</v>
      </c>
      <c r="L1445">
        <v>1</v>
      </c>
      <c r="M1445">
        <f t="shared" si="468"/>
        <v>0</v>
      </c>
      <c r="N1445">
        <f>L1445*P1445*40</f>
        <v>120</v>
      </c>
      <c r="O1445">
        <f t="shared" si="448"/>
        <v>120</v>
      </c>
      <c r="P1445">
        <v>3</v>
      </c>
      <c r="Q1445" s="49"/>
      <c r="R1445" s="49"/>
    </row>
    <row r="1446" spans="1:18" ht="25">
      <c r="A1446" s="49" t="s">
        <v>2079</v>
      </c>
      <c r="B1446" s="148" t="s">
        <v>2084</v>
      </c>
      <c r="C1446" s="39"/>
      <c r="D1446" s="50" t="s">
        <v>2085</v>
      </c>
      <c r="E1446" s="50"/>
      <c r="F1446" s="49"/>
      <c r="G1446" s="49">
        <v>3</v>
      </c>
      <c r="H1446" s="50" t="s">
        <v>2086</v>
      </c>
      <c r="I1446" s="50" t="s">
        <v>2087</v>
      </c>
      <c r="J1446" s="50" t="s">
        <v>2088</v>
      </c>
      <c r="M1446">
        <f t="shared" si="468"/>
        <v>0</v>
      </c>
      <c r="Q1446" s="49"/>
      <c r="R1446" s="49"/>
    </row>
    <row r="1447" spans="1:18" ht="16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</row>
    <row r="1448" spans="1:18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483">O1448</f>
        <v>440</v>
      </c>
      <c r="J1448" s="234">
        <f t="shared" ref="J1448" si="484">I1448*1.23</f>
        <v>541.20000000000005</v>
      </c>
      <c r="K1448">
        <v>8</v>
      </c>
      <c r="L1448">
        <v>4</v>
      </c>
      <c r="M1448">
        <f t="shared" si="468"/>
        <v>280</v>
      </c>
      <c r="N1448">
        <f t="shared" si="449"/>
        <v>160</v>
      </c>
      <c r="O1448">
        <f t="shared" si="448"/>
        <v>440</v>
      </c>
      <c r="Q1448" s="68"/>
      <c r="R1448" s="68"/>
    </row>
    <row r="1449" spans="1:18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468"/>
        <v>0</v>
      </c>
      <c r="N1449">
        <f t="shared" si="449"/>
        <v>0</v>
      </c>
      <c r="O1449">
        <f t="shared" si="448"/>
        <v>0</v>
      </c>
      <c r="Q1449" s="10"/>
      <c r="R1449" s="10"/>
    </row>
    <row r="1450" spans="1:18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468"/>
        <v>0</v>
      </c>
      <c r="N1450">
        <f t="shared" si="449"/>
        <v>0</v>
      </c>
      <c r="O1450">
        <f t="shared" si="448"/>
        <v>0</v>
      </c>
      <c r="Q1450" s="10"/>
      <c r="R1450" s="10"/>
    </row>
    <row r="1451" spans="1:18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485">O1451</f>
        <v>300</v>
      </c>
      <c r="J1451" s="234">
        <f t="shared" ref="J1451" si="486">I1451*1.23</f>
        <v>369</v>
      </c>
      <c r="K1451">
        <v>4</v>
      </c>
      <c r="L1451">
        <v>4</v>
      </c>
      <c r="M1451">
        <f t="shared" si="468"/>
        <v>140</v>
      </c>
      <c r="N1451">
        <f t="shared" si="449"/>
        <v>160</v>
      </c>
      <c r="O1451">
        <f t="shared" si="448"/>
        <v>300</v>
      </c>
      <c r="Q1451" s="206"/>
      <c r="R1451" s="206"/>
    </row>
    <row r="1452" spans="1:18" s="166" customFormat="1" ht="13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468"/>
        <v>0</v>
      </c>
      <c r="N1452">
        <f t="shared" si="449"/>
        <v>0</v>
      </c>
      <c r="O1452">
        <f t="shared" si="448"/>
        <v>0</v>
      </c>
      <c r="P1452"/>
      <c r="Q1452" s="117"/>
      <c r="R1452" s="117"/>
    </row>
    <row r="1453" spans="1:18" s="166" customFormat="1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487">O1453</f>
        <v>300</v>
      </c>
      <c r="J1453" s="234">
        <f t="shared" ref="J1453:J1454" si="488">I1453*1.23</f>
        <v>369</v>
      </c>
      <c r="K1453">
        <v>4</v>
      </c>
      <c r="L1453">
        <v>4</v>
      </c>
      <c r="M1453">
        <f t="shared" si="468"/>
        <v>140</v>
      </c>
      <c r="N1453">
        <f t="shared" si="449"/>
        <v>160</v>
      </c>
      <c r="O1453">
        <f t="shared" ref="O1453:O1488" si="489">M1453+N1453</f>
        <v>300</v>
      </c>
      <c r="P1453"/>
      <c r="Q1453" s="39"/>
      <c r="R1453" s="39"/>
    </row>
    <row r="1454" spans="1:18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487"/>
        <v>480</v>
      </c>
      <c r="J1454" s="234">
        <f t="shared" si="488"/>
        <v>590.4</v>
      </c>
      <c r="L1454">
        <v>4</v>
      </c>
      <c r="M1454">
        <f t="shared" si="468"/>
        <v>0</v>
      </c>
      <c r="N1454">
        <f t="shared" ref="N1454:N1476" si="490">L1454*G1454*40</f>
        <v>480</v>
      </c>
      <c r="O1454">
        <f t="shared" si="489"/>
        <v>480</v>
      </c>
      <c r="Q1454" s="39"/>
      <c r="R1454" s="39"/>
    </row>
    <row r="1455" spans="1:18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</row>
    <row r="1456" spans="1:18" ht="13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468"/>
        <v>0</v>
      </c>
      <c r="N1456">
        <f t="shared" si="490"/>
        <v>0</v>
      </c>
      <c r="O1456">
        <f t="shared" si="489"/>
        <v>0</v>
      </c>
      <c r="Q1456" s="45"/>
      <c r="R1456" s="45"/>
    </row>
    <row r="1457" spans="1:18" ht="13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468"/>
        <v>0</v>
      </c>
      <c r="N1457">
        <f t="shared" si="490"/>
        <v>0</v>
      </c>
      <c r="O1457">
        <f t="shared" si="489"/>
        <v>0</v>
      </c>
      <c r="Q1457" s="62"/>
      <c r="R1457" s="62"/>
    </row>
    <row r="1458" spans="1:18" ht="15.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</row>
    <row r="1459" spans="1:18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491">O1459</f>
        <v>300</v>
      </c>
      <c r="J1459" s="234">
        <f t="shared" ref="J1459:J1461" si="492">I1459*1.23</f>
        <v>369</v>
      </c>
      <c r="K1459">
        <v>4</v>
      </c>
      <c r="L1459">
        <v>4</v>
      </c>
      <c r="M1459">
        <f t="shared" si="468"/>
        <v>140</v>
      </c>
      <c r="N1459">
        <f t="shared" si="490"/>
        <v>160</v>
      </c>
      <c r="O1459">
        <f t="shared" si="489"/>
        <v>300</v>
      </c>
      <c r="Q1459" s="39"/>
      <c r="R1459" s="39"/>
    </row>
    <row r="1460" spans="1:18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491"/>
        <v>300</v>
      </c>
      <c r="J1460" s="234">
        <f t="shared" si="492"/>
        <v>369</v>
      </c>
      <c r="K1460">
        <v>4</v>
      </c>
      <c r="L1460">
        <v>4</v>
      </c>
      <c r="M1460">
        <f t="shared" si="468"/>
        <v>140</v>
      </c>
      <c r="N1460">
        <f t="shared" si="490"/>
        <v>160</v>
      </c>
      <c r="O1460">
        <f t="shared" si="489"/>
        <v>300</v>
      </c>
      <c r="Q1460" s="39"/>
      <c r="R1460" s="39"/>
    </row>
    <row r="1461" spans="1:18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491"/>
        <v>300</v>
      </c>
      <c r="J1461" s="234">
        <f t="shared" si="492"/>
        <v>369</v>
      </c>
      <c r="K1461">
        <v>4</v>
      </c>
      <c r="L1461">
        <v>4</v>
      </c>
      <c r="M1461">
        <f t="shared" si="468"/>
        <v>140</v>
      </c>
      <c r="N1461">
        <f t="shared" si="490"/>
        <v>160</v>
      </c>
      <c r="O1461">
        <f t="shared" si="489"/>
        <v>300</v>
      </c>
      <c r="Q1461" s="39"/>
      <c r="R1461" s="39"/>
    </row>
    <row r="1462" spans="1:18" ht="13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468"/>
        <v>0</v>
      </c>
      <c r="N1462">
        <f t="shared" si="490"/>
        <v>0</v>
      </c>
      <c r="O1462">
        <f t="shared" si="489"/>
        <v>0</v>
      </c>
      <c r="Q1462" s="39"/>
      <c r="R1462" s="39"/>
    </row>
    <row r="1463" spans="1:18">
      <c r="A1463" s="39" t="s">
        <v>2117</v>
      </c>
      <c r="B1463" s="148" t="s">
        <v>2120</v>
      </c>
      <c r="C1463" s="39"/>
      <c r="D1463" s="21" t="s">
        <v>2121</v>
      </c>
      <c r="E1463" s="21"/>
      <c r="F1463" s="39"/>
      <c r="G1463" s="39">
        <v>1</v>
      </c>
      <c r="H1463" s="148"/>
      <c r="I1463" s="233">
        <f t="shared" ref="I1463:I1467" si="493">O1463</f>
        <v>40</v>
      </c>
      <c r="J1463" s="234">
        <f t="shared" ref="J1463:J1467" si="494">I1463*1.23</f>
        <v>49.2</v>
      </c>
      <c r="L1463">
        <v>1</v>
      </c>
      <c r="M1463">
        <f t="shared" si="468"/>
        <v>0</v>
      </c>
      <c r="N1463">
        <f t="shared" si="490"/>
        <v>40</v>
      </c>
      <c r="O1463">
        <f t="shared" si="489"/>
        <v>40</v>
      </c>
      <c r="Q1463" s="39"/>
      <c r="R1463" s="39"/>
    </row>
    <row r="1464" spans="1:18">
      <c r="A1464" s="39" t="s">
        <v>2117</v>
      </c>
      <c r="B1464" s="148" t="s">
        <v>2122</v>
      </c>
      <c r="C1464" s="39"/>
      <c r="D1464" s="21" t="s">
        <v>2121</v>
      </c>
      <c r="E1464" s="21"/>
      <c r="F1464" s="39"/>
      <c r="G1464" s="39">
        <v>1</v>
      </c>
      <c r="H1464" s="148"/>
      <c r="I1464" s="233">
        <f t="shared" si="493"/>
        <v>40</v>
      </c>
      <c r="J1464" s="234">
        <f t="shared" si="494"/>
        <v>49.2</v>
      </c>
      <c r="L1464">
        <v>1</v>
      </c>
      <c r="M1464">
        <f t="shared" si="468"/>
        <v>0</v>
      </c>
      <c r="N1464">
        <f t="shared" si="490"/>
        <v>40</v>
      </c>
      <c r="O1464">
        <f t="shared" si="489"/>
        <v>40</v>
      </c>
      <c r="Q1464" s="39"/>
      <c r="R1464" s="39"/>
    </row>
    <row r="1465" spans="1:18">
      <c r="A1465" s="39" t="s">
        <v>2117</v>
      </c>
      <c r="B1465" s="148" t="s">
        <v>2123</v>
      </c>
      <c r="C1465" s="39"/>
      <c r="D1465" s="21" t="s">
        <v>2121</v>
      </c>
      <c r="E1465" s="21"/>
      <c r="F1465" s="39"/>
      <c r="G1465" s="39">
        <v>1</v>
      </c>
      <c r="H1465" s="148"/>
      <c r="I1465" s="233">
        <f t="shared" si="493"/>
        <v>40</v>
      </c>
      <c r="J1465" s="234">
        <f t="shared" si="494"/>
        <v>49.2</v>
      </c>
      <c r="L1465">
        <v>1</v>
      </c>
      <c r="M1465">
        <f t="shared" si="468"/>
        <v>0</v>
      </c>
      <c r="N1465">
        <f t="shared" si="490"/>
        <v>40</v>
      </c>
      <c r="O1465">
        <f t="shared" si="489"/>
        <v>40</v>
      </c>
      <c r="Q1465" s="39"/>
      <c r="R1465" s="39"/>
    </row>
    <row r="1466" spans="1:18" ht="21" customHeight="1">
      <c r="A1466" s="39" t="s">
        <v>2117</v>
      </c>
      <c r="B1466" s="532" t="s">
        <v>2124</v>
      </c>
      <c r="C1466" s="39"/>
      <c r="D1466" s="21" t="s">
        <v>2125</v>
      </c>
      <c r="E1466" s="21"/>
      <c r="F1466" s="39"/>
      <c r="G1466" s="39">
        <v>6</v>
      </c>
      <c r="H1466" s="148"/>
      <c r="I1466" s="233">
        <f t="shared" si="493"/>
        <v>240</v>
      </c>
      <c r="J1466" s="234">
        <f t="shared" si="494"/>
        <v>295.2</v>
      </c>
      <c r="L1466">
        <v>1</v>
      </c>
      <c r="M1466">
        <f t="shared" si="468"/>
        <v>0</v>
      </c>
      <c r="N1466">
        <f t="shared" si="490"/>
        <v>240</v>
      </c>
      <c r="O1466">
        <f t="shared" si="489"/>
        <v>240</v>
      </c>
      <c r="Q1466" s="39"/>
      <c r="R1466" s="39"/>
    </row>
    <row r="1467" spans="1:18" ht="18.75" customHeight="1">
      <c r="A1467" s="39" t="s">
        <v>2117</v>
      </c>
      <c r="B1467" s="532" t="s">
        <v>2126</v>
      </c>
      <c r="C1467" s="39"/>
      <c r="D1467" s="21" t="s">
        <v>2127</v>
      </c>
      <c r="E1467" s="21"/>
      <c r="F1467" s="39"/>
      <c r="G1467" s="39">
        <v>1</v>
      </c>
      <c r="H1467" s="148"/>
      <c r="I1467" s="233">
        <f t="shared" si="493"/>
        <v>40</v>
      </c>
      <c r="J1467" s="234">
        <f t="shared" si="494"/>
        <v>49.2</v>
      </c>
      <c r="L1467">
        <v>1</v>
      </c>
      <c r="M1467">
        <f t="shared" si="468"/>
        <v>0</v>
      </c>
      <c r="N1467">
        <f t="shared" si="490"/>
        <v>40</v>
      </c>
      <c r="O1467">
        <f t="shared" si="489"/>
        <v>40</v>
      </c>
      <c r="Q1467" s="39"/>
      <c r="R1467" s="39"/>
    </row>
    <row r="1468" spans="1:18" ht="24.75" customHeight="1">
      <c r="A1468" s="49" t="s">
        <v>2117</v>
      </c>
      <c r="B1468" s="533" t="s">
        <v>2128</v>
      </c>
      <c r="C1468" s="49"/>
      <c r="D1468" s="49" t="s">
        <v>2129</v>
      </c>
      <c r="E1468" s="49" t="s">
        <v>2130</v>
      </c>
      <c r="F1468" s="49"/>
      <c r="G1468" s="49">
        <v>6</v>
      </c>
      <c r="H1468" s="158"/>
      <c r="I1468" s="534" t="s">
        <v>462</v>
      </c>
      <c r="J1468" s="534" t="s">
        <v>529</v>
      </c>
      <c r="M1468">
        <f t="shared" si="468"/>
        <v>0</v>
      </c>
      <c r="Q1468" s="591" t="s">
        <v>529</v>
      </c>
      <c r="R1468" s="591" t="s">
        <v>529</v>
      </c>
    </row>
    <row r="1469" spans="1:18" ht="25">
      <c r="A1469" s="39" t="s">
        <v>2117</v>
      </c>
      <c r="B1469" s="148" t="s">
        <v>2131</v>
      </c>
      <c r="C1469" s="39"/>
      <c r="D1469" s="49" t="s">
        <v>2132</v>
      </c>
      <c r="E1469" s="49" t="s">
        <v>2130</v>
      </c>
      <c r="F1469" s="39"/>
      <c r="G1469" s="49">
        <v>6</v>
      </c>
      <c r="H1469" s="148"/>
      <c r="I1469" s="534" t="s">
        <v>491</v>
      </c>
      <c r="J1469" s="534" t="s">
        <v>529</v>
      </c>
      <c r="M1469">
        <f t="shared" si="468"/>
        <v>0</v>
      </c>
      <c r="Q1469" s="591" t="s">
        <v>529</v>
      </c>
      <c r="R1469" s="591" t="s">
        <v>529</v>
      </c>
    </row>
    <row r="1470" spans="1:18" ht="15.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</row>
    <row r="1471" spans="1:18">
      <c r="A1471" s="527" t="s">
        <v>2134</v>
      </c>
      <c r="B1471" s="528" t="s">
        <v>2135</v>
      </c>
      <c r="C1471" s="527"/>
      <c r="D1471" s="529" t="s">
        <v>2136</v>
      </c>
      <c r="E1471" s="529"/>
      <c r="F1471" s="527"/>
      <c r="G1471" s="527">
        <v>2</v>
      </c>
      <c r="H1471" s="528"/>
      <c r="I1471" s="233">
        <f t="shared" ref="I1471:I1475" si="495">O1471</f>
        <v>80</v>
      </c>
      <c r="J1471" s="234">
        <f t="shared" ref="J1471:J1475" si="496">I1471*1.23</f>
        <v>98.4</v>
      </c>
      <c r="L1471">
        <v>1</v>
      </c>
      <c r="M1471">
        <f t="shared" si="468"/>
        <v>0</v>
      </c>
      <c r="N1471">
        <f t="shared" si="490"/>
        <v>80</v>
      </c>
      <c r="O1471">
        <f t="shared" si="489"/>
        <v>80</v>
      </c>
      <c r="Q1471" s="527"/>
      <c r="R1471" s="527"/>
    </row>
    <row r="1472" spans="1:18">
      <c r="A1472" s="527" t="s">
        <v>2134</v>
      </c>
      <c r="B1472" s="528" t="s">
        <v>2135</v>
      </c>
      <c r="C1472" s="527"/>
      <c r="D1472" s="529" t="s">
        <v>2137</v>
      </c>
      <c r="E1472" s="529"/>
      <c r="F1472" s="527"/>
      <c r="G1472" s="527">
        <v>1</v>
      </c>
      <c r="H1472" s="528"/>
      <c r="I1472" s="233">
        <f t="shared" si="495"/>
        <v>40</v>
      </c>
      <c r="J1472" s="234">
        <f t="shared" si="496"/>
        <v>49.2</v>
      </c>
      <c r="L1472">
        <v>1</v>
      </c>
      <c r="M1472">
        <f t="shared" si="468"/>
        <v>0</v>
      </c>
      <c r="N1472">
        <f t="shared" si="490"/>
        <v>40</v>
      </c>
      <c r="O1472">
        <f t="shared" si="489"/>
        <v>40</v>
      </c>
      <c r="Q1472" s="527"/>
      <c r="R1472" s="527"/>
    </row>
    <row r="1473" spans="1:18" s="166" customFormat="1">
      <c r="A1473" s="527" t="s">
        <v>2134</v>
      </c>
      <c r="B1473" s="528" t="s">
        <v>2138</v>
      </c>
      <c r="C1473" s="527"/>
      <c r="D1473" s="529" t="s">
        <v>2137</v>
      </c>
      <c r="E1473" s="529"/>
      <c r="F1473" s="527"/>
      <c r="G1473" s="527">
        <v>1</v>
      </c>
      <c r="H1473" s="528"/>
      <c r="I1473" s="233">
        <f t="shared" si="495"/>
        <v>40</v>
      </c>
      <c r="J1473" s="234">
        <f t="shared" si="496"/>
        <v>49.2</v>
      </c>
      <c r="K1473"/>
      <c r="L1473">
        <v>1</v>
      </c>
      <c r="M1473">
        <f t="shared" si="468"/>
        <v>0</v>
      </c>
      <c r="N1473">
        <f t="shared" si="490"/>
        <v>40</v>
      </c>
      <c r="O1473">
        <f t="shared" si="489"/>
        <v>40</v>
      </c>
      <c r="P1473"/>
      <c r="Q1473" s="527"/>
      <c r="R1473" s="527"/>
    </row>
    <row r="1474" spans="1:18">
      <c r="A1474" s="527" t="s">
        <v>2134</v>
      </c>
      <c r="B1474" s="528" t="s">
        <v>2139</v>
      </c>
      <c r="C1474" s="527"/>
      <c r="D1474" s="529" t="s">
        <v>2140</v>
      </c>
      <c r="E1474" s="529"/>
      <c r="F1474" s="527"/>
      <c r="G1474" s="527">
        <v>1</v>
      </c>
      <c r="H1474" s="528"/>
      <c r="I1474" s="233">
        <f t="shared" si="495"/>
        <v>40</v>
      </c>
      <c r="J1474" s="234">
        <f t="shared" si="496"/>
        <v>49.2</v>
      </c>
      <c r="L1474">
        <v>1</v>
      </c>
      <c r="M1474">
        <f t="shared" si="468"/>
        <v>0</v>
      </c>
      <c r="N1474">
        <f t="shared" si="490"/>
        <v>40</v>
      </c>
      <c r="O1474">
        <f t="shared" si="489"/>
        <v>40</v>
      </c>
      <c r="Q1474" s="527"/>
      <c r="R1474" s="527"/>
    </row>
    <row r="1475" spans="1:18">
      <c r="A1475" s="527" t="s">
        <v>2134</v>
      </c>
      <c r="B1475" s="528" t="s">
        <v>2141</v>
      </c>
      <c r="C1475" s="527"/>
      <c r="D1475" s="529" t="s">
        <v>2142</v>
      </c>
      <c r="E1475" s="529"/>
      <c r="F1475" s="527"/>
      <c r="G1475" s="527">
        <v>2</v>
      </c>
      <c r="H1475" s="528"/>
      <c r="I1475" s="233">
        <f t="shared" si="495"/>
        <v>80</v>
      </c>
      <c r="J1475" s="234">
        <f t="shared" si="496"/>
        <v>98.4</v>
      </c>
      <c r="L1475">
        <v>1</v>
      </c>
      <c r="M1475">
        <f t="shared" si="468"/>
        <v>0</v>
      </c>
      <c r="N1475">
        <f t="shared" si="490"/>
        <v>80</v>
      </c>
      <c r="O1475">
        <f t="shared" si="489"/>
        <v>80</v>
      </c>
      <c r="Q1475" s="527"/>
      <c r="R1475" s="527"/>
    </row>
    <row r="1476" spans="1:18" s="166" customFormat="1" ht="37" customHeight="1" thickBot="1">
      <c r="A1476" s="19"/>
      <c r="B1476" s="148"/>
      <c r="C1476" s="39"/>
      <c r="D1476" s="21"/>
      <c r="E1476" s="21"/>
      <c r="F1476" s="39"/>
      <c r="G1476" s="39"/>
      <c r="H1476" s="148"/>
      <c r="I1476" s="233">
        <f>I1471+I1472+I1473+I1474+I1475</f>
        <v>280</v>
      </c>
      <c r="J1476" s="111">
        <f>J1471+J1472+J1473+J1474+J1475</f>
        <v>344.4</v>
      </c>
      <c r="K1476"/>
      <c r="L1476"/>
      <c r="M1476">
        <f t="shared" si="468"/>
        <v>0</v>
      </c>
      <c r="N1476">
        <f t="shared" si="490"/>
        <v>0</v>
      </c>
      <c r="O1476">
        <f t="shared" si="489"/>
        <v>0</v>
      </c>
      <c r="P1476"/>
      <c r="Q1476" s="39"/>
      <c r="R1476" s="39"/>
    </row>
    <row r="1477" spans="1:18" ht="13" thickBot="1">
      <c r="A1477" s="128"/>
      <c r="B1477" s="129" t="s">
        <v>2143</v>
      </c>
      <c r="C1477" s="128"/>
      <c r="D1477" s="130"/>
      <c r="E1477" s="130"/>
      <c r="F1477" s="128"/>
      <c r="G1477" s="128">
        <v>14</v>
      </c>
      <c r="H1477" s="129"/>
      <c r="I1477" s="233">
        <f t="shared" ref="I1477" si="497">O1477</f>
        <v>560</v>
      </c>
      <c r="J1477" s="234">
        <f t="shared" ref="J1477" si="498">I1477*1.23</f>
        <v>688.8</v>
      </c>
      <c r="L1477">
        <v>1</v>
      </c>
      <c r="M1477">
        <f t="shared" si="468"/>
        <v>0</v>
      </c>
      <c r="N1477">
        <f>L1477*G1477*40</f>
        <v>560</v>
      </c>
      <c r="O1477">
        <f t="shared" si="489"/>
        <v>560</v>
      </c>
      <c r="Q1477" s="128"/>
      <c r="R1477" s="128"/>
    </row>
    <row r="1478" spans="1:18">
      <c r="J1478" s="116"/>
      <c r="M1478">
        <f t="shared" ref="M1478:M1487" si="499">K1478*35</f>
        <v>0</v>
      </c>
      <c r="N1478">
        <f t="shared" ref="N1478:N1485" si="500">L1478*G1478*39</f>
        <v>0</v>
      </c>
      <c r="O1478">
        <f t="shared" si="489"/>
        <v>0</v>
      </c>
    </row>
    <row r="1479" spans="1:18" s="166" customFormat="1" ht="31.9" customHeight="1" thickBot="1">
      <c r="A1479" s="1"/>
      <c r="B1479" s="2"/>
      <c r="C1479" s="1"/>
      <c r="D1479" s="3"/>
      <c r="E1479" s="3"/>
      <c r="F1479" s="1"/>
      <c r="G1479" s="1"/>
      <c r="H1479" s="2"/>
      <c r="I1479" s="2"/>
      <c r="J1479" s="116"/>
      <c r="K1479"/>
      <c r="L1479"/>
      <c r="M1479">
        <f t="shared" si="499"/>
        <v>0</v>
      </c>
      <c r="N1479">
        <f t="shared" si="500"/>
        <v>0</v>
      </c>
      <c r="O1479">
        <f t="shared" si="489"/>
        <v>0</v>
      </c>
      <c r="P1479"/>
      <c r="Q1479" s="1"/>
      <c r="R1479" s="1"/>
    </row>
    <row r="1480" spans="1:18" ht="25.5" thickBot="1">
      <c r="A1480" s="128"/>
      <c r="B1480" s="530" t="s">
        <v>2144</v>
      </c>
      <c r="C1480" s="128"/>
      <c r="D1480" s="130"/>
      <c r="E1480" s="130"/>
      <c r="F1480" s="128"/>
      <c r="G1480" s="531">
        <v>460</v>
      </c>
      <c r="H1480" s="129"/>
      <c r="I1480" s="233">
        <f t="shared" ref="I1480" si="501">O1480</f>
        <v>9200</v>
      </c>
      <c r="J1480" s="234">
        <f t="shared" ref="J1480" si="502">I1480*1.23</f>
        <v>11316</v>
      </c>
      <c r="L1480">
        <v>1</v>
      </c>
      <c r="M1480">
        <f t="shared" si="499"/>
        <v>0</v>
      </c>
      <c r="N1480">
        <f>L1480*G1480*20</f>
        <v>9200</v>
      </c>
      <c r="O1480">
        <f t="shared" si="489"/>
        <v>9200</v>
      </c>
      <c r="Q1480" s="531"/>
      <c r="R1480" s="531"/>
    </row>
    <row r="1481" spans="1:18" ht="15" customHeight="1">
      <c r="J1481" s="116"/>
      <c r="M1481">
        <f t="shared" si="499"/>
        <v>0</v>
      </c>
      <c r="N1481">
        <f>L1481*G1481*40</f>
        <v>0</v>
      </c>
      <c r="O1481">
        <f t="shared" si="489"/>
        <v>0</v>
      </c>
    </row>
    <row r="1482" spans="1:18" ht="37" customHeight="1" thickBot="1">
      <c r="J1482" s="116"/>
      <c r="M1482">
        <f t="shared" si="499"/>
        <v>0</v>
      </c>
      <c r="N1482">
        <f t="shared" si="500"/>
        <v>0</v>
      </c>
      <c r="O1482">
        <f t="shared" si="489"/>
        <v>0</v>
      </c>
    </row>
    <row r="1483" spans="1:18" ht="25.5" thickBot="1">
      <c r="A1483" s="128"/>
      <c r="B1483" s="129" t="s">
        <v>2145</v>
      </c>
      <c r="C1483" s="128"/>
      <c r="D1483" s="130"/>
      <c r="E1483" s="130"/>
      <c r="F1483" s="128"/>
      <c r="G1483" s="531">
        <v>50</v>
      </c>
      <c r="H1483" s="129"/>
      <c r="I1483" s="233">
        <f t="shared" ref="I1483" si="503">O1483</f>
        <v>2000</v>
      </c>
      <c r="J1483" s="234">
        <f t="shared" ref="J1483" si="504">I1483*1.23</f>
        <v>2460</v>
      </c>
      <c r="L1483">
        <v>1</v>
      </c>
      <c r="M1483">
        <f t="shared" si="499"/>
        <v>0</v>
      </c>
      <c r="N1483">
        <f>L1483*G1483*40</f>
        <v>2000</v>
      </c>
      <c r="O1483">
        <f t="shared" si="489"/>
        <v>2000</v>
      </c>
      <c r="Q1483" s="531"/>
      <c r="R1483" s="531"/>
    </row>
    <row r="1484" spans="1:18" ht="37" customHeight="1">
      <c r="J1484" s="116"/>
      <c r="M1484">
        <f t="shared" si="499"/>
        <v>0</v>
      </c>
      <c r="N1484">
        <f t="shared" si="500"/>
        <v>0</v>
      </c>
      <c r="O1484">
        <f t="shared" si="489"/>
        <v>0</v>
      </c>
    </row>
    <row r="1485" spans="1:18" ht="13" thickBot="1">
      <c r="J1485" s="116"/>
      <c r="M1485">
        <f t="shared" si="499"/>
        <v>0</v>
      </c>
      <c r="N1485">
        <f t="shared" si="500"/>
        <v>0</v>
      </c>
      <c r="O1485">
        <f t="shared" si="489"/>
        <v>0</v>
      </c>
    </row>
    <row r="1486" spans="1:18" ht="38" thickBot="1">
      <c r="A1486" s="128"/>
      <c r="B1486" s="129" t="s">
        <v>2146</v>
      </c>
      <c r="C1486" s="128"/>
      <c r="D1486" s="531" t="s">
        <v>2147</v>
      </c>
      <c r="E1486" s="130"/>
      <c r="F1486" s="128"/>
      <c r="G1486" s="531">
        <v>50</v>
      </c>
      <c r="H1486" s="129"/>
      <c r="I1486" s="233">
        <f t="shared" ref="I1486" si="505">O1486</f>
        <v>725</v>
      </c>
      <c r="J1486" s="234">
        <f t="shared" ref="J1486" si="506">I1486*1.23</f>
        <v>891.75</v>
      </c>
      <c r="L1486">
        <v>1</v>
      </c>
      <c r="M1486">
        <f t="shared" si="499"/>
        <v>0</v>
      </c>
      <c r="N1486">
        <f>L1486*G1486*14.5</f>
        <v>725</v>
      </c>
      <c r="O1486">
        <f t="shared" si="489"/>
        <v>725</v>
      </c>
      <c r="Q1486" s="531"/>
      <c r="R1486" s="531"/>
    </row>
    <row r="1487" spans="1:18" ht="72.75" customHeight="1">
      <c r="I1487" s="263">
        <f>SUM(I5:I1486)</f>
        <v>277120</v>
      </c>
      <c r="J1487" s="263">
        <f>SUM(J5:J1486)</f>
        <v>340857.60000000155</v>
      </c>
      <c r="M1487">
        <f t="shared" si="499"/>
        <v>0</v>
      </c>
      <c r="N1487">
        <f t="shared" ref="N1487" si="507">L1487*G1487*40</f>
        <v>0</v>
      </c>
      <c r="O1487">
        <f t="shared" si="489"/>
        <v>0</v>
      </c>
    </row>
    <row r="1488" spans="1:18">
      <c r="B1488" s="1086" t="s">
        <v>2148</v>
      </c>
      <c r="C1488" s="1086"/>
      <c r="D1488" s="1086"/>
      <c r="E1488" s="1087"/>
      <c r="K1488">
        <f>SUM(K5:K1487)</f>
        <v>3736</v>
      </c>
      <c r="M1488">
        <f>SUM(M5:M1487)</f>
        <v>130760</v>
      </c>
      <c r="N1488">
        <f>SUM(N5:N1487)</f>
        <v>147940</v>
      </c>
      <c r="O1488">
        <f t="shared" si="489"/>
        <v>278700</v>
      </c>
    </row>
    <row r="1489" spans="2:14">
      <c r="B1489" s="1087"/>
      <c r="C1489" s="1087"/>
      <c r="D1489" s="1087"/>
      <c r="E1489" s="1087"/>
      <c r="H1489" s="262"/>
    </row>
    <row r="1490" spans="2:14" ht="27.75" customHeight="1">
      <c r="B1490" s="1087"/>
      <c r="C1490" s="1087"/>
      <c r="D1490" s="1087"/>
      <c r="E1490" s="1087"/>
    </row>
    <row r="1491" spans="2:14">
      <c r="H1491" s="2" t="s">
        <v>2150</v>
      </c>
      <c r="N1491">
        <f>N1488/35</f>
        <v>4226.8571428571431</v>
      </c>
    </row>
    <row r="1492" spans="2:14">
      <c r="I1492" s="262"/>
    </row>
  </sheetData>
  <mergeCells count="61">
    <mergeCell ref="I7:I8"/>
    <mergeCell ref="J7:J8"/>
    <mergeCell ref="I9:I10"/>
    <mergeCell ref="J9:J10"/>
    <mergeCell ref="A5:A6"/>
    <mergeCell ref="B5:B6"/>
    <mergeCell ref="E5:E6"/>
    <mergeCell ref="I5:I6"/>
    <mergeCell ref="J5:J6"/>
    <mergeCell ref="I15:I16"/>
    <mergeCell ref="J15:J16"/>
    <mergeCell ref="I17:I18"/>
    <mergeCell ref="J17:J18"/>
    <mergeCell ref="I11:I12"/>
    <mergeCell ref="J11:J12"/>
    <mergeCell ref="I13:I14"/>
    <mergeCell ref="J13:J14"/>
    <mergeCell ref="I19:I20"/>
    <mergeCell ref="J19:J20"/>
    <mergeCell ref="I21:I22"/>
    <mergeCell ref="J21:J22"/>
    <mergeCell ref="E182:E183"/>
    <mergeCell ref="Q234:Q236"/>
    <mergeCell ref="R234:R236"/>
    <mergeCell ref="H273:H286"/>
    <mergeCell ref="A479:A480"/>
    <mergeCell ref="A481:A482"/>
    <mergeCell ref="A271:H271"/>
    <mergeCell ref="E233:E236"/>
    <mergeCell ref="G234:G236"/>
    <mergeCell ref="A1079:A1080"/>
    <mergeCell ref="B1079:B1080"/>
    <mergeCell ref="C1079:C1080"/>
    <mergeCell ref="D1079:D1080"/>
    <mergeCell ref="G1079:G1080"/>
    <mergeCell ref="Q1079:Q1080"/>
    <mergeCell ref="R1079:R1080"/>
    <mergeCell ref="B1282:B1285"/>
    <mergeCell ref="D1282:D1285"/>
    <mergeCell ref="D1325:D1328"/>
    <mergeCell ref="G1325:G1328"/>
    <mergeCell ref="Q1325:Q1328"/>
    <mergeCell ref="R1325:R1328"/>
    <mergeCell ref="D1329:D1331"/>
    <mergeCell ref="G1329:G1331"/>
    <mergeCell ref="Q1329:Q1331"/>
    <mergeCell ref="R1329:R1331"/>
    <mergeCell ref="A1352:A1353"/>
    <mergeCell ref="C1352:C1354"/>
    <mergeCell ref="I1352:I1353"/>
    <mergeCell ref="J1352:J1353"/>
    <mergeCell ref="H1440:H1442"/>
    <mergeCell ref="Q1440:Q1442"/>
    <mergeCell ref="R1440:R1442"/>
    <mergeCell ref="B1488:E1490"/>
    <mergeCell ref="A1440:A1442"/>
    <mergeCell ref="B1440:B1442"/>
    <mergeCell ref="D1440:D1442"/>
    <mergeCell ref="E1440:E1442"/>
    <mergeCell ref="F1440:F1442"/>
    <mergeCell ref="G1440:G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492"/>
  <sheetViews>
    <sheetView zoomScale="80" zoomScaleNormal="80" workbookViewId="0">
      <pane ySplit="3" topLeftCell="A201" activePane="bottomLeft" state="frozen"/>
      <selection pane="bottomLeft" activeCell="T1197" sqref="T1197"/>
    </sheetView>
  </sheetViews>
  <sheetFormatPr defaultRowHeight="12.5"/>
  <cols>
    <col min="1" max="1" width="9.81640625" style="1" customWidth="1"/>
    <col min="2" max="2" width="40.54296875" style="2" customWidth="1"/>
    <col min="3" max="3" width="12.1796875" style="1" hidden="1" customWidth="1"/>
    <col min="4" max="4" width="27.7265625" style="3" customWidth="1"/>
    <col min="5" max="5" width="24.81640625" style="3" customWidth="1"/>
    <col min="6" max="6" width="10.26953125" style="1" customWidth="1"/>
    <col min="7" max="7" width="17.81640625" style="1" customWidth="1"/>
    <col min="8" max="8" width="51.54296875" style="2" hidden="1" customWidth="1"/>
    <col min="9" max="9" width="16.54296875" style="2" hidden="1" customWidth="1"/>
    <col min="10" max="10" width="19.7265625" style="2" hidden="1" customWidth="1"/>
    <col min="11" max="11" width="15.7265625" hidden="1" customWidth="1"/>
    <col min="12" max="12" width="13.453125" hidden="1" customWidth="1"/>
    <col min="13" max="13" width="14.81640625" hidden="1" customWidth="1"/>
    <col min="14" max="14" width="11.54296875" hidden="1" customWidth="1"/>
    <col min="15" max="16" width="0" hidden="1" customWidth="1"/>
    <col min="17" max="17" width="14.453125" customWidth="1"/>
    <col min="18" max="18" width="15.1796875" customWidth="1"/>
    <col min="19" max="19" width="11.453125" customWidth="1"/>
    <col min="20" max="20" width="23.26953125" style="276" customWidth="1"/>
    <col min="21" max="21" width="19" customWidth="1"/>
    <col min="22" max="22" width="17.453125" customWidth="1"/>
    <col min="23" max="23" width="18.81640625" customWidth="1"/>
    <col min="24" max="25" width="20.7265625" customWidth="1"/>
    <col min="26" max="26" width="11.453125" customWidth="1"/>
    <col min="27" max="27" width="16.81640625" customWidth="1"/>
    <col min="28" max="28" width="8.54296875" customWidth="1"/>
    <col min="29" max="29" width="30.7265625" customWidth="1"/>
    <col min="30" max="30" width="37.81640625" customWidth="1"/>
    <col min="31" max="31" width="22.81640625" customWidth="1"/>
    <col min="32" max="32" width="15.7265625" customWidth="1"/>
    <col min="33" max="33" width="19.26953125" customWidth="1"/>
    <col min="35" max="35" width="19.1796875" customWidth="1"/>
    <col min="36" max="36" width="14.7265625" customWidth="1"/>
    <col min="40" max="40" width="10.7265625" bestFit="1" customWidth="1"/>
    <col min="41" max="41" width="10.7265625" customWidth="1"/>
    <col min="42" max="42" width="12.81640625" bestFit="1" customWidth="1"/>
    <col min="1019" max="1020" width="8.7265625" customWidth="1"/>
  </cols>
  <sheetData>
    <row r="1" spans="1:42" ht="13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1129" t="s">
        <v>30</v>
      </c>
      <c r="AB4" s="499"/>
      <c r="AC4" s="1132" t="s">
        <v>31</v>
      </c>
      <c r="AD4" s="1133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1119" t="s">
        <v>32</v>
      </c>
      <c r="B5" s="1120" t="s">
        <v>33</v>
      </c>
      <c r="C5" s="10"/>
      <c r="D5" s="11" t="s">
        <v>34</v>
      </c>
      <c r="E5" s="1121" t="s">
        <v>35</v>
      </c>
      <c r="F5" s="10" t="s">
        <v>36</v>
      </c>
      <c r="G5" s="10">
        <v>1</v>
      </c>
      <c r="H5" s="229" t="s">
        <v>37</v>
      </c>
      <c r="I5" s="1110">
        <f>O5</f>
        <v>180</v>
      </c>
      <c r="J5" s="1122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1129"/>
      <c r="AB5" s="499"/>
      <c r="AC5" s="1132"/>
      <c r="AD5" s="1133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1119"/>
      <c r="B6" s="1120"/>
      <c r="C6" s="19"/>
      <c r="D6" s="12" t="s">
        <v>38</v>
      </c>
      <c r="E6" s="1121"/>
      <c r="F6" s="19"/>
      <c r="G6" s="19"/>
      <c r="H6" s="13" t="s">
        <v>39</v>
      </c>
      <c r="I6" s="1111"/>
      <c r="J6" s="1113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1132"/>
      <c r="AD6" s="1133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1110">
        <f>O7</f>
        <v>180</v>
      </c>
      <c r="J7" s="1112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70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1132" t="s">
        <v>45</v>
      </c>
      <c r="AD7" s="1134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1111"/>
      <c r="J8" s="1113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1132"/>
      <c r="AD8" s="1134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1110">
        <f>O9</f>
        <v>180</v>
      </c>
      <c r="J9" s="1112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1111"/>
      <c r="J10" s="1113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1110">
        <f t="shared" ref="I11" si="8">O11</f>
        <v>600</v>
      </c>
      <c r="J11" s="1112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1130" t="s">
        <v>13</v>
      </c>
      <c r="AD11" s="1131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1111"/>
      <c r="J12" s="1113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1135" t="s">
        <v>14</v>
      </c>
      <c r="AD12" s="1136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1110">
        <f t="shared" ref="I13:I21" si="10">O13</f>
        <v>600</v>
      </c>
      <c r="J13" s="1112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1135" t="s">
        <v>15</v>
      </c>
      <c r="AD13" s="1136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1111"/>
      <c r="J14" s="1113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1135" t="s">
        <v>62</v>
      </c>
      <c r="AD14" s="1136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1110">
        <f t="shared" si="10"/>
        <v>180</v>
      </c>
      <c r="J15" s="1112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1137" t="s">
        <v>17</v>
      </c>
      <c r="AD15" s="1138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1111"/>
      <c r="J16" s="1113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1126" t="s">
        <v>67</v>
      </c>
      <c r="AD16" s="1126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1110">
        <f t="shared" si="10"/>
        <v>180</v>
      </c>
      <c r="J17" s="1112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1111"/>
      <c r="J18" s="1113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1110">
        <f t="shared" si="10"/>
        <v>320</v>
      </c>
      <c r="J19" s="1112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1111"/>
      <c r="J20" s="1113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1123" t="s">
        <v>78</v>
      </c>
      <c r="AD20" s="1124"/>
      <c r="AE20" s="493">
        <f>W1487/$AD$7</f>
        <v>2836</v>
      </c>
    </row>
    <row r="21" spans="1:32" ht="20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1110">
        <f t="shared" si="10"/>
        <v>320</v>
      </c>
      <c r="J21" s="1112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1125" t="s">
        <v>83</v>
      </c>
      <c r="AD21" s="1126"/>
      <c r="AE21" s="494">
        <f>V1487/AD7</f>
        <v>1280</v>
      </c>
    </row>
    <row r="22" spans="1:32" ht="20.5" thickBot="1">
      <c r="A22" s="170"/>
      <c r="B22" s="13" t="s">
        <v>84</v>
      </c>
      <c r="C22" s="19"/>
      <c r="D22" s="12"/>
      <c r="E22" s="12"/>
      <c r="F22" s="19"/>
      <c r="G22" s="19"/>
      <c r="H22" s="13"/>
      <c r="I22" s="1111"/>
      <c r="J22" s="1113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1127" t="s">
        <v>85</v>
      </c>
      <c r="AD22" s="1128"/>
      <c r="AE22" s="495">
        <f>SUM(AE20:AE21)</f>
        <v>4116</v>
      </c>
    </row>
    <row r="23" spans="1:32" ht="15.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0.5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102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7.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7.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 ht="13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si="4"/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1">R71/1.23</f>
        <v>48.780487804878049</v>
      </c>
      <c r="R71" s="278">
        <f t="shared" ref="R71:R134" si="22">X71</f>
        <v>60</v>
      </c>
      <c r="T71" s="306"/>
      <c r="U71" s="306">
        <f t="shared" si="7"/>
        <v>0</v>
      </c>
      <c r="V71" s="306" t="b">
        <f t="shared" ref="V71:V134" si="23">IF(U71&gt;0,$AD$3*$AD$7)</f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1"/>
        <v>97.560975609756099</v>
      </c>
      <c r="R72" s="278">
        <f t="shared" si="22"/>
        <v>120</v>
      </c>
      <c r="T72" s="306"/>
      <c r="U72" s="306">
        <f t="shared" ref="U72:U135" si="26">T72*$AD$9</f>
        <v>0</v>
      </c>
      <c r="V72" s="306" t="b">
        <f t="shared" si="23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1"/>
        <v>243.90243902439025</v>
      </c>
      <c r="R73" s="278">
        <f t="shared" si="22"/>
        <v>300</v>
      </c>
      <c r="T73" s="306"/>
      <c r="U73" s="306">
        <f t="shared" si="26"/>
        <v>0</v>
      </c>
      <c r="V73" s="306" t="b">
        <f t="shared" si="23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1"/>
        <v>97.560975609756099</v>
      </c>
      <c r="R74" s="278">
        <f t="shared" si="22"/>
        <v>120</v>
      </c>
      <c r="T74" s="306"/>
      <c r="U74" s="306">
        <f t="shared" si="26"/>
        <v>0</v>
      </c>
      <c r="V74" s="306" t="b">
        <f t="shared" si="23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1"/>
        <v>97.560975609756099</v>
      </c>
      <c r="R75" s="278">
        <f t="shared" si="22"/>
        <v>120</v>
      </c>
      <c r="T75" s="306"/>
      <c r="U75" s="306">
        <f t="shared" si="26"/>
        <v>0</v>
      </c>
      <c r="V75" s="306" t="b">
        <f t="shared" si="23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1"/>
        <v>48.780487804878049</v>
      </c>
      <c r="R76" s="278">
        <f t="shared" si="22"/>
        <v>60</v>
      </c>
      <c r="T76" s="306"/>
      <c r="U76" s="306">
        <f t="shared" si="26"/>
        <v>0</v>
      </c>
      <c r="V76" s="306" t="b">
        <f t="shared" si="23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1"/>
        <v>146.34146341463415</v>
      </c>
      <c r="R77" s="278">
        <f t="shared" si="22"/>
        <v>180</v>
      </c>
      <c r="T77" s="306"/>
      <c r="U77" s="306">
        <f t="shared" si="26"/>
        <v>0</v>
      </c>
      <c r="V77" s="306" t="b">
        <f t="shared" si="23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1"/>
        <v>48.780487804878049</v>
      </c>
      <c r="R78" s="278">
        <f t="shared" si="22"/>
        <v>60</v>
      </c>
      <c r="T78" s="306"/>
      <c r="U78" s="306">
        <f t="shared" si="26"/>
        <v>0</v>
      </c>
      <c r="V78" s="306" t="b">
        <f t="shared" si="23"/>
        <v>0</v>
      </c>
      <c r="W78" s="306">
        <f t="shared" si="14"/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1"/>
        <v>390.2439024390244</v>
      </c>
      <c r="R79" s="278">
        <f t="shared" si="22"/>
        <v>480</v>
      </c>
      <c r="T79" s="306"/>
      <c r="U79" s="306">
        <f t="shared" si="26"/>
        <v>0</v>
      </c>
      <c r="V79" s="306" t="b">
        <f t="shared" si="23"/>
        <v>0</v>
      </c>
      <c r="W79" s="306">
        <f t="shared" si="14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1"/>
        <v>48.780487804878049</v>
      </c>
      <c r="R80" s="278">
        <f t="shared" si="22"/>
        <v>60</v>
      </c>
      <c r="T80" s="306"/>
      <c r="U80" s="306">
        <f t="shared" si="26"/>
        <v>0</v>
      </c>
      <c r="V80" s="306" t="b">
        <f t="shared" si="23"/>
        <v>0</v>
      </c>
      <c r="W80" s="306">
        <f t="shared" si="14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1"/>
        <v>97.560975609756099</v>
      </c>
      <c r="R81" s="278">
        <f t="shared" si="22"/>
        <v>120</v>
      </c>
      <c r="T81" s="306"/>
      <c r="U81" s="306">
        <f t="shared" si="26"/>
        <v>0</v>
      </c>
      <c r="V81" s="306" t="b">
        <f t="shared" si="23"/>
        <v>0</v>
      </c>
      <c r="W81" s="306">
        <f t="shared" si="14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1"/>
        <v>48.780487804878049</v>
      </c>
      <c r="R82" s="278">
        <f t="shared" si="22"/>
        <v>60</v>
      </c>
      <c r="T82" s="306"/>
      <c r="U82" s="306">
        <f t="shared" si="26"/>
        <v>0</v>
      </c>
      <c r="V82" s="306" t="b">
        <f t="shared" si="23"/>
        <v>0</v>
      </c>
      <c r="W82" s="306">
        <f t="shared" si="14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1"/>
        <v>48.780487804878049</v>
      </c>
      <c r="R83" s="278">
        <f t="shared" si="22"/>
        <v>60</v>
      </c>
      <c r="T83" s="306"/>
      <c r="U83" s="306">
        <f t="shared" si="26"/>
        <v>0</v>
      </c>
      <c r="V83" s="306" t="b">
        <f t="shared" si="23"/>
        <v>0</v>
      </c>
      <c r="W83" s="306">
        <f t="shared" si="14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1"/>
        <v>48.780487804878049</v>
      </c>
      <c r="R84" s="278">
        <f t="shared" si="22"/>
        <v>60</v>
      </c>
      <c r="T84" s="306"/>
      <c r="U84" s="306">
        <f t="shared" si="26"/>
        <v>0</v>
      </c>
      <c r="V84" s="306" t="b">
        <f t="shared" si="23"/>
        <v>0</v>
      </c>
      <c r="W84" s="306">
        <f t="shared" si="14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1"/>
        <v>48.780487804878049</v>
      </c>
      <c r="R85" s="278">
        <f t="shared" si="22"/>
        <v>60</v>
      </c>
      <c r="T85" s="306"/>
      <c r="U85" s="306">
        <f t="shared" si="26"/>
        <v>0</v>
      </c>
      <c r="V85" s="306" t="b">
        <f t="shared" si="23"/>
        <v>0</v>
      </c>
      <c r="W85" s="306">
        <f t="shared" si="14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1"/>
        <v>97.560975609756099</v>
      </c>
      <c r="R86" s="278">
        <f t="shared" si="22"/>
        <v>120</v>
      </c>
      <c r="T86" s="306"/>
      <c r="U86" s="306">
        <f t="shared" si="26"/>
        <v>0</v>
      </c>
      <c r="V86" s="306" t="b">
        <f t="shared" si="23"/>
        <v>0</v>
      </c>
      <c r="W86" s="306">
        <f t="shared" si="14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1"/>
        <v>97.560975609756099</v>
      </c>
      <c r="R87" s="278">
        <f t="shared" si="22"/>
        <v>120</v>
      </c>
      <c r="T87" s="306"/>
      <c r="U87" s="306">
        <f t="shared" si="26"/>
        <v>0</v>
      </c>
      <c r="V87" s="306" t="b">
        <f t="shared" si="23"/>
        <v>0</v>
      </c>
      <c r="W87" s="306">
        <f t="shared" si="14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1"/>
        <v>48.780487804878049</v>
      </c>
      <c r="R88" s="278">
        <f t="shared" si="22"/>
        <v>60</v>
      </c>
      <c r="T88" s="306"/>
      <c r="U88" s="306">
        <f t="shared" si="26"/>
        <v>0</v>
      </c>
      <c r="V88" s="306" t="b">
        <f t="shared" si="23"/>
        <v>0</v>
      </c>
      <c r="W88" s="306">
        <f t="shared" si="14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1"/>
        <v>48.780487804878049</v>
      </c>
      <c r="R89" s="278">
        <f t="shared" si="22"/>
        <v>60</v>
      </c>
      <c r="T89" s="306"/>
      <c r="U89" s="306">
        <f t="shared" si="26"/>
        <v>0</v>
      </c>
      <c r="V89" s="306" t="b">
        <f t="shared" si="23"/>
        <v>0</v>
      </c>
      <c r="W89" s="306">
        <f t="shared" si="14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1"/>
        <v>146.34146341463415</v>
      </c>
      <c r="R90" s="278">
        <f t="shared" si="22"/>
        <v>180</v>
      </c>
      <c r="T90" s="306"/>
      <c r="U90" s="306">
        <f t="shared" si="26"/>
        <v>0</v>
      </c>
      <c r="V90" s="306" t="b">
        <f t="shared" si="23"/>
        <v>0</v>
      </c>
      <c r="W90" s="306">
        <f t="shared" si="14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1"/>
        <v>48.780487804878049</v>
      </c>
      <c r="R91" s="278">
        <f t="shared" si="22"/>
        <v>60</v>
      </c>
      <c r="T91" s="306"/>
      <c r="U91" s="306">
        <f t="shared" si="26"/>
        <v>0</v>
      </c>
      <c r="V91" s="306" t="b">
        <f t="shared" si="23"/>
        <v>0</v>
      </c>
      <c r="W91" s="306">
        <f t="shared" si="14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1"/>
        <v>48.780487804878049</v>
      </c>
      <c r="R92" s="278">
        <f t="shared" si="22"/>
        <v>60</v>
      </c>
      <c r="T92" s="306"/>
      <c r="U92" s="306">
        <f t="shared" si="26"/>
        <v>0</v>
      </c>
      <c r="V92" s="306" t="b">
        <f t="shared" si="23"/>
        <v>0</v>
      </c>
      <c r="W92" s="306">
        <f t="shared" si="14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1"/>
        <v>48.780487804878049</v>
      </c>
      <c r="R93" s="278">
        <f t="shared" si="22"/>
        <v>60</v>
      </c>
      <c r="T93" s="306"/>
      <c r="U93" s="306">
        <f t="shared" si="26"/>
        <v>0</v>
      </c>
      <c r="V93" s="306" t="b">
        <f t="shared" si="23"/>
        <v>0</v>
      </c>
      <c r="W93" s="306">
        <f t="shared" si="14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1"/>
        <v>243.90243902439025</v>
      </c>
      <c r="R94" s="278">
        <f t="shared" si="22"/>
        <v>300</v>
      </c>
      <c r="T94" s="306"/>
      <c r="U94" s="306">
        <f t="shared" si="26"/>
        <v>0</v>
      </c>
      <c r="V94" s="306" t="b">
        <f t="shared" si="23"/>
        <v>0</v>
      </c>
      <c r="W94" s="306">
        <f t="shared" si="14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7">L95*P95*40</f>
        <v>120</v>
      </c>
      <c r="O95" s="305">
        <f t="shared" si="19"/>
        <v>120</v>
      </c>
      <c r="P95" s="305">
        <v>3</v>
      </c>
      <c r="Q95" s="278">
        <f t="shared" si="21"/>
        <v>243.90243902439025</v>
      </c>
      <c r="R95" s="278">
        <f t="shared" si="22"/>
        <v>300</v>
      </c>
      <c r="T95" s="306"/>
      <c r="U95" s="306">
        <f t="shared" si="26"/>
        <v>0</v>
      </c>
      <c r="V95" s="306" t="b">
        <f t="shared" si="23"/>
        <v>0</v>
      </c>
      <c r="W95" s="306">
        <f t="shared" si="14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7"/>
        <v>160</v>
      </c>
      <c r="O96" s="305">
        <f t="shared" si="19"/>
        <v>160</v>
      </c>
      <c r="P96" s="305">
        <v>4</v>
      </c>
      <c r="Q96" s="278">
        <f t="shared" si="21"/>
        <v>243.90243902439025</v>
      </c>
      <c r="R96" s="278">
        <f t="shared" si="22"/>
        <v>300</v>
      </c>
      <c r="T96" s="306"/>
      <c r="U96" s="306">
        <f t="shared" si="26"/>
        <v>0</v>
      </c>
      <c r="V96" s="306" t="b">
        <f t="shared" si="23"/>
        <v>0</v>
      </c>
      <c r="W96" s="306">
        <f t="shared" si="14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7"/>
        <v>40</v>
      </c>
      <c r="O97" s="305">
        <f t="shared" si="19"/>
        <v>40</v>
      </c>
      <c r="P97" s="305">
        <v>1</v>
      </c>
      <c r="Q97" s="278">
        <f t="shared" si="21"/>
        <v>97.560975609756099</v>
      </c>
      <c r="R97" s="278">
        <f t="shared" si="22"/>
        <v>120</v>
      </c>
      <c r="T97" s="306"/>
      <c r="U97" s="306">
        <f t="shared" si="26"/>
        <v>0</v>
      </c>
      <c r="V97" s="306" t="b">
        <f t="shared" si="23"/>
        <v>0</v>
      </c>
      <c r="W97" s="306">
        <f t="shared" si="14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7"/>
        <v>40</v>
      </c>
      <c r="O98" s="305">
        <f t="shared" si="19"/>
        <v>40</v>
      </c>
      <c r="P98" s="331">
        <v>1</v>
      </c>
      <c r="Q98" s="278">
        <f t="shared" si="21"/>
        <v>146.34146341463415</v>
      </c>
      <c r="R98" s="278">
        <f t="shared" si="22"/>
        <v>180</v>
      </c>
      <c r="T98" s="332"/>
      <c r="U98" s="306">
        <f t="shared" si="26"/>
        <v>0</v>
      </c>
      <c r="V98" s="306" t="b">
        <f t="shared" si="23"/>
        <v>0</v>
      </c>
      <c r="W98" s="306">
        <f t="shared" si="14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7"/>
        <v>120</v>
      </c>
      <c r="O99" s="305">
        <f t="shared" si="19"/>
        <v>120</v>
      </c>
      <c r="P99" s="331">
        <v>3</v>
      </c>
      <c r="Q99" s="278">
        <f t="shared" si="21"/>
        <v>341.46341463414637</v>
      </c>
      <c r="R99" s="278">
        <f t="shared" si="22"/>
        <v>420</v>
      </c>
      <c r="T99" s="332"/>
      <c r="U99" s="306">
        <f t="shared" si="26"/>
        <v>0</v>
      </c>
      <c r="V99" s="306" t="b">
        <f t="shared" si="23"/>
        <v>0</v>
      </c>
      <c r="W99" s="306">
        <f t="shared" si="14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1"/>
        <v>97.560975609756099</v>
      </c>
      <c r="R100" s="278">
        <f t="shared" si="22"/>
        <v>120</v>
      </c>
      <c r="T100" s="332"/>
      <c r="U100" s="306">
        <f t="shared" si="26"/>
        <v>0</v>
      </c>
      <c r="V100" s="306" t="b">
        <f t="shared" si="23"/>
        <v>0</v>
      </c>
      <c r="W100" s="306">
        <f t="shared" si="14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7"/>
        <v>0</v>
      </c>
      <c r="O101" s="305">
        <f t="shared" si="19"/>
        <v>0</v>
      </c>
      <c r="Q101" s="278">
        <f t="shared" si="21"/>
        <v>97.560975609756099</v>
      </c>
      <c r="R101" s="278">
        <f t="shared" si="22"/>
        <v>120</v>
      </c>
      <c r="T101" s="332"/>
      <c r="U101" s="306">
        <f t="shared" si="26"/>
        <v>0</v>
      </c>
      <c r="V101" s="306" t="b">
        <f t="shared" si="23"/>
        <v>0</v>
      </c>
      <c r="W101" s="306">
        <f t="shared" si="14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8">O102</f>
        <v>120</v>
      </c>
      <c r="J102" s="304">
        <f t="shared" ref="J102" si="29">I102*1.23</f>
        <v>147.6</v>
      </c>
      <c r="L102" s="331">
        <v>1</v>
      </c>
      <c r="M102" s="305">
        <f t="shared" si="20"/>
        <v>0</v>
      </c>
      <c r="N102" s="305">
        <f t="shared" si="27"/>
        <v>120</v>
      </c>
      <c r="O102" s="305">
        <f t="shared" si="19"/>
        <v>120</v>
      </c>
      <c r="P102" s="331">
        <v>3</v>
      </c>
      <c r="Q102" s="278">
        <f t="shared" si="21"/>
        <v>195.1219512195122</v>
      </c>
      <c r="R102" s="278">
        <f t="shared" si="22"/>
        <v>240</v>
      </c>
      <c r="T102" s="332"/>
      <c r="U102" s="306">
        <f t="shared" si="26"/>
        <v>0</v>
      </c>
      <c r="V102" s="306" t="b">
        <f t="shared" si="23"/>
        <v>0</v>
      </c>
      <c r="W102" s="306">
        <f t="shared" si="14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" thickBot="1">
      <c r="A103" s="41"/>
      <c r="B103" s="42"/>
      <c r="C103" s="41"/>
      <c r="D103" s="43" t="s">
        <v>210</v>
      </c>
      <c r="E103" s="43"/>
      <c r="F103" s="41"/>
      <c r="G103" s="41"/>
      <c r="H103" s="42"/>
      <c r="I103" s="238"/>
      <c r="J103" s="239"/>
      <c r="L103">
        <v>1</v>
      </c>
      <c r="M103">
        <f t="shared" si="20"/>
        <v>0</v>
      </c>
      <c r="N103">
        <f t="shared" ref="N103" si="30">L103*G103*35</f>
        <v>0</v>
      </c>
      <c r="O103">
        <f t="shared" si="19"/>
        <v>0</v>
      </c>
      <c r="Q103" s="278">
        <f t="shared" si="21"/>
        <v>388.3170731707317</v>
      </c>
      <c r="R103" s="278">
        <f t="shared" si="22"/>
        <v>477.63</v>
      </c>
      <c r="T103" s="278">
        <v>79.209999999999994</v>
      </c>
      <c r="U103" s="278">
        <f>T103*$AD$9</f>
        <v>237.63</v>
      </c>
      <c r="V103" s="278">
        <f t="shared" si="23"/>
        <v>240</v>
      </c>
      <c r="W103" s="278"/>
      <c r="X103" s="278">
        <f t="shared" si="24"/>
        <v>477.63</v>
      </c>
      <c r="Y103" s="278">
        <f t="shared" si="25"/>
        <v>388.3170731707317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1"/>
        <v>388.3170731707317</v>
      </c>
      <c r="R104" s="278">
        <f t="shared" si="22"/>
        <v>477.63</v>
      </c>
      <c r="T104" s="278">
        <v>79.209999999999994</v>
      </c>
      <c r="U104" s="278">
        <f t="shared" si="26"/>
        <v>237.63</v>
      </c>
      <c r="V104" s="278">
        <f t="shared" si="23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1"/>
        <v>384.1219512195122</v>
      </c>
      <c r="R105" s="278">
        <f t="shared" si="22"/>
        <v>472.46999999999997</v>
      </c>
      <c r="T105" s="278">
        <v>77.489999999999995</v>
      </c>
      <c r="U105" s="278">
        <f t="shared" si="26"/>
        <v>232.46999999999997</v>
      </c>
      <c r="V105" s="278">
        <f t="shared" si="23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1"/>
        <v>275.51219512195121</v>
      </c>
      <c r="R106" s="278">
        <f t="shared" si="22"/>
        <v>338.88</v>
      </c>
      <c r="T106" s="278">
        <v>32.96</v>
      </c>
      <c r="U106" s="278">
        <f t="shared" si="26"/>
        <v>98.88</v>
      </c>
      <c r="V106" s="278">
        <f t="shared" si="23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1"/>
        <v>311.82926829268297</v>
      </c>
      <c r="R107" s="278">
        <f t="shared" si="22"/>
        <v>383.55</v>
      </c>
      <c r="T107" s="278">
        <v>47.85</v>
      </c>
      <c r="U107" s="278">
        <f t="shared" si="26"/>
        <v>143.55000000000001</v>
      </c>
      <c r="V107" s="278">
        <f t="shared" si="23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1"/>
        <v>300.73170731707313</v>
      </c>
      <c r="R108" s="278">
        <f t="shared" si="22"/>
        <v>369.9</v>
      </c>
      <c r="T108" s="278">
        <v>43.3</v>
      </c>
      <c r="U108" s="278">
        <f t="shared" si="26"/>
        <v>129.89999999999998</v>
      </c>
      <c r="V108" s="278">
        <f t="shared" si="23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1"/>
        <v>302.82926829268297</v>
      </c>
      <c r="R109" s="278">
        <f t="shared" si="22"/>
        <v>372.48</v>
      </c>
      <c r="T109" s="278">
        <v>44.16</v>
      </c>
      <c r="U109" s="278">
        <f t="shared" si="26"/>
        <v>132.47999999999999</v>
      </c>
      <c r="V109" s="278">
        <f t="shared" si="23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1"/>
        <v>0</v>
      </c>
      <c r="R110" s="278">
        <f t="shared" si="22"/>
        <v>0</v>
      </c>
      <c r="T110" s="278"/>
      <c r="U110" s="278">
        <f>T110*$AD$9</f>
        <v>0</v>
      </c>
      <c r="V110" s="278" t="b">
        <f t="shared" si="23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1"/>
        <v>331.3170731707317</v>
      </c>
      <c r="R111" s="278">
        <f t="shared" si="22"/>
        <v>407.52</v>
      </c>
      <c r="T111" s="278">
        <v>55.84</v>
      </c>
      <c r="U111" s="278">
        <f t="shared" si="26"/>
        <v>167.52</v>
      </c>
      <c r="V111" s="278">
        <f t="shared" si="23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1"/>
        <v>0</v>
      </c>
      <c r="R112" s="278">
        <f t="shared" si="22"/>
        <v>0</v>
      </c>
      <c r="T112" s="278"/>
      <c r="U112" s="278">
        <f t="shared" si="26"/>
        <v>0</v>
      </c>
      <c r="V112" s="278" t="b">
        <f t="shared" si="23"/>
        <v>0</v>
      </c>
      <c r="W112" s="278"/>
      <c r="X112" s="278">
        <f t="shared" si="24"/>
        <v>0</v>
      </c>
      <c r="Y112" s="278">
        <f t="shared" si="25"/>
        <v>0</v>
      </c>
      <c r="Z112" s="276"/>
      <c r="AA112" s="276"/>
    </row>
    <row r="113" spans="1:27" ht="2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1"/>
        <v>406.3170731707317</v>
      </c>
      <c r="R113" s="278">
        <f t="shared" si="22"/>
        <v>499.77</v>
      </c>
      <c r="T113" s="278">
        <v>86.59</v>
      </c>
      <c r="U113" s="278">
        <f t="shared" si="26"/>
        <v>259.77</v>
      </c>
      <c r="V113" s="278">
        <f t="shared" si="23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1"/>
        <v>715.92682926829275</v>
      </c>
      <c r="R114" s="278">
        <f t="shared" si="22"/>
        <v>880.59</v>
      </c>
      <c r="T114" s="280">
        <v>213.53</v>
      </c>
      <c r="U114" s="278">
        <f t="shared" si="26"/>
        <v>640.59</v>
      </c>
      <c r="V114" s="278">
        <f t="shared" si="23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1"/>
        <v>213.1219512195122</v>
      </c>
      <c r="R115" s="278">
        <f t="shared" si="22"/>
        <v>262.14</v>
      </c>
      <c r="T115" s="278">
        <v>7.38</v>
      </c>
      <c r="U115" s="278">
        <f t="shared" si="26"/>
        <v>22.14</v>
      </c>
      <c r="V115" s="278">
        <f t="shared" si="23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 ht="13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1"/>
        <v>0</v>
      </c>
      <c r="R116" s="278">
        <f t="shared" si="22"/>
        <v>0</v>
      </c>
      <c r="T116" s="278"/>
      <c r="U116" s="278">
        <f t="shared" si="26"/>
        <v>0</v>
      </c>
      <c r="V116" s="278" t="b">
        <f t="shared" si="23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1"/>
        <v>48.780487804878049</v>
      </c>
      <c r="R117" s="278">
        <f t="shared" si="22"/>
        <v>60</v>
      </c>
      <c r="T117" s="306"/>
      <c r="U117" s="306">
        <f t="shared" si="26"/>
        <v>0</v>
      </c>
      <c r="V117" s="306" t="b">
        <f t="shared" si="23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1"/>
        <v>48.780487804878049</v>
      </c>
      <c r="R118" s="278">
        <f t="shared" si="22"/>
        <v>60</v>
      </c>
      <c r="T118" s="306"/>
      <c r="U118" s="306">
        <f t="shared" si="26"/>
        <v>0</v>
      </c>
      <c r="V118" s="306" t="b">
        <f t="shared" si="23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1"/>
        <v>48.780487804878049</v>
      </c>
      <c r="R119" s="278">
        <f t="shared" si="22"/>
        <v>60</v>
      </c>
      <c r="T119" s="306"/>
      <c r="U119" s="306">
        <f t="shared" si="26"/>
        <v>0</v>
      </c>
      <c r="V119" s="306" t="b">
        <f t="shared" si="23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1"/>
        <v>48.780487804878049</v>
      </c>
      <c r="R120" s="278">
        <f t="shared" si="22"/>
        <v>60</v>
      </c>
      <c r="T120" s="306"/>
      <c r="U120" s="306">
        <f t="shared" si="26"/>
        <v>0</v>
      </c>
      <c r="V120" s="306" t="b">
        <f t="shared" si="23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1"/>
        <v>48.780487804878049</v>
      </c>
      <c r="R121" s="278">
        <f t="shared" si="22"/>
        <v>60</v>
      </c>
      <c r="T121" s="306"/>
      <c r="U121" s="306">
        <f t="shared" si="26"/>
        <v>0</v>
      </c>
      <c r="V121" s="306" t="b">
        <f t="shared" si="23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1"/>
        <v>48.780487804878049</v>
      </c>
      <c r="R122" s="278">
        <f t="shared" si="22"/>
        <v>60</v>
      </c>
      <c r="T122" s="306"/>
      <c r="U122" s="306">
        <f t="shared" si="26"/>
        <v>0</v>
      </c>
      <c r="V122" s="306" t="b">
        <f t="shared" si="23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1"/>
        <v>48.780487804878049</v>
      </c>
      <c r="R123" s="278">
        <f t="shared" si="22"/>
        <v>60</v>
      </c>
      <c r="T123" s="306"/>
      <c r="U123" s="306">
        <f t="shared" si="26"/>
        <v>0</v>
      </c>
      <c r="V123" s="306" t="b">
        <f t="shared" si="23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1"/>
        <v>48.780487804878049</v>
      </c>
      <c r="R124" s="278">
        <f t="shared" si="22"/>
        <v>60</v>
      </c>
      <c r="T124" s="306"/>
      <c r="U124" s="306">
        <f t="shared" si="26"/>
        <v>0</v>
      </c>
      <c r="V124" s="306" t="b">
        <f t="shared" si="23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1"/>
        <v>48.780487804878049</v>
      </c>
      <c r="R125" s="278">
        <f t="shared" si="22"/>
        <v>60</v>
      </c>
      <c r="T125" s="306"/>
      <c r="U125" s="306">
        <f t="shared" si="26"/>
        <v>0</v>
      </c>
      <c r="V125" s="306" t="b">
        <f t="shared" si="23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1"/>
        <v>48.780487804878049</v>
      </c>
      <c r="R126" s="278">
        <f t="shared" si="22"/>
        <v>60</v>
      </c>
      <c r="T126" s="306"/>
      <c r="U126" s="306">
        <f t="shared" si="26"/>
        <v>0</v>
      </c>
      <c r="V126" s="306" t="b">
        <f t="shared" si="23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1"/>
        <v>48.780487804878049</v>
      </c>
      <c r="R127" s="278">
        <f t="shared" si="22"/>
        <v>60</v>
      </c>
      <c r="T127" s="306"/>
      <c r="U127" s="306">
        <f t="shared" si="26"/>
        <v>0</v>
      </c>
      <c r="V127" s="306" t="b">
        <f t="shared" si="23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1"/>
        <v>195.1219512195122</v>
      </c>
      <c r="R128" s="278">
        <f t="shared" si="22"/>
        <v>240</v>
      </c>
      <c r="T128" s="306"/>
      <c r="U128" s="306">
        <f t="shared" si="26"/>
        <v>0</v>
      </c>
      <c r="V128" s="306" t="b">
        <f t="shared" si="23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1"/>
        <v>292.6829268292683</v>
      </c>
      <c r="R129" s="278">
        <f t="shared" si="22"/>
        <v>360</v>
      </c>
      <c r="T129" s="306"/>
      <c r="U129" s="306">
        <f t="shared" si="26"/>
        <v>0</v>
      </c>
      <c r="V129" s="306" t="b">
        <f t="shared" si="23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1"/>
        <v>48.780487804878049</v>
      </c>
      <c r="R130" s="278">
        <f t="shared" si="22"/>
        <v>60</v>
      </c>
      <c r="T130" s="306"/>
      <c r="U130" s="306">
        <f t="shared" si="26"/>
        <v>0</v>
      </c>
      <c r="V130" s="306" t="b">
        <f t="shared" si="23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1"/>
        <v>48.780487804878049</v>
      </c>
      <c r="R131" s="278">
        <f t="shared" si="22"/>
        <v>60</v>
      </c>
      <c r="T131" s="306"/>
      <c r="U131" s="306">
        <f t="shared" si="26"/>
        <v>0</v>
      </c>
      <c r="V131" s="306" t="b">
        <f t="shared" si="23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1"/>
        <v>48.780487804878049</v>
      </c>
      <c r="R132" s="278">
        <f t="shared" si="22"/>
        <v>60</v>
      </c>
      <c r="T132" s="306"/>
      <c r="U132" s="306">
        <f t="shared" si="26"/>
        <v>0</v>
      </c>
      <c r="V132" s="306" t="b">
        <f t="shared" si="23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1"/>
        <v>48.780487804878049</v>
      </c>
      <c r="R133" s="278">
        <f t="shared" si="22"/>
        <v>60</v>
      </c>
      <c r="T133" s="306"/>
      <c r="U133" s="306">
        <f t="shared" si="26"/>
        <v>0</v>
      </c>
      <c r="V133" s="306" t="b">
        <f t="shared" si="23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1"/>
        <v>48.780487804878049</v>
      </c>
      <c r="R134" s="278">
        <f t="shared" si="22"/>
        <v>60</v>
      </c>
      <c r="T134" s="306"/>
      <c r="U134" s="306">
        <f t="shared" si="26"/>
        <v>0</v>
      </c>
      <c r="V134" s="306" t="b">
        <f t="shared" si="23"/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39">R135/1.23</f>
        <v>48.780487804878049</v>
      </c>
      <c r="R135" s="278">
        <f t="shared" ref="R135:R198" si="40">X135</f>
        <v>60</v>
      </c>
      <c r="T135" s="306"/>
      <c r="U135" s="306">
        <f t="shared" si="26"/>
        <v>0</v>
      </c>
      <c r="V135" s="306" t="b">
        <f t="shared" ref="V135:V198" si="41">IF(U135&gt;0,$AD$3*$AD$7)</f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39"/>
        <v>48.780487804878049</v>
      </c>
      <c r="R136" s="278">
        <f t="shared" si="40"/>
        <v>60</v>
      </c>
      <c r="T136" s="306"/>
      <c r="U136" s="306">
        <f t="shared" ref="U136:U199" si="44">T136*$AD$9</f>
        <v>0</v>
      </c>
      <c r="V136" s="306" t="b">
        <f t="shared" si="41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39"/>
        <v>48.780487804878049</v>
      </c>
      <c r="R137" s="278">
        <f t="shared" si="40"/>
        <v>60</v>
      </c>
      <c r="T137" s="306"/>
      <c r="U137" s="306">
        <f t="shared" si="44"/>
        <v>0</v>
      </c>
      <c r="V137" s="306" t="b">
        <f t="shared" si="41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39"/>
        <v>97.560975609756099</v>
      </c>
      <c r="R138" s="278">
        <f t="shared" si="40"/>
        <v>120</v>
      </c>
      <c r="T138" s="306"/>
      <c r="U138" s="306">
        <f t="shared" si="44"/>
        <v>0</v>
      </c>
      <c r="V138" s="306" t="b">
        <f t="shared" si="41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39"/>
        <v>97.560975609756099</v>
      </c>
      <c r="R139" s="278">
        <f t="shared" si="40"/>
        <v>120</v>
      </c>
      <c r="T139" s="306"/>
      <c r="U139" s="306">
        <f t="shared" si="44"/>
        <v>0</v>
      </c>
      <c r="V139" s="306" t="b">
        <f t="shared" si="41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39"/>
        <v>48.780487804878049</v>
      </c>
      <c r="R140" s="278">
        <f t="shared" si="40"/>
        <v>60</v>
      </c>
      <c r="T140" s="306"/>
      <c r="U140" s="306">
        <f t="shared" si="44"/>
        <v>0</v>
      </c>
      <c r="V140" s="306" t="b">
        <f t="shared" si="41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39"/>
        <v>48.780487804878049</v>
      </c>
      <c r="R141" s="278">
        <f t="shared" si="40"/>
        <v>60</v>
      </c>
      <c r="T141" s="306"/>
      <c r="U141" s="306">
        <f t="shared" si="44"/>
        <v>0</v>
      </c>
      <c r="V141" s="306" t="b">
        <f t="shared" si="41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39"/>
        <v>48.780487804878049</v>
      </c>
      <c r="R142" s="278">
        <f t="shared" si="40"/>
        <v>60</v>
      </c>
      <c r="T142" s="306"/>
      <c r="U142" s="306">
        <f t="shared" si="44"/>
        <v>0</v>
      </c>
      <c r="V142" s="306" t="b">
        <f t="shared" si="41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39"/>
        <v>48.780487804878049</v>
      </c>
      <c r="R143" s="278">
        <f t="shared" si="40"/>
        <v>60</v>
      </c>
      <c r="T143" s="306"/>
      <c r="U143" s="306">
        <f t="shared" si="44"/>
        <v>0</v>
      </c>
      <c r="V143" s="306" t="b">
        <f t="shared" si="41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39"/>
        <v>97.560975609756099</v>
      </c>
      <c r="R144" s="278">
        <f t="shared" si="40"/>
        <v>120</v>
      </c>
      <c r="T144" s="306"/>
      <c r="U144" s="306">
        <f t="shared" si="44"/>
        <v>0</v>
      </c>
      <c r="V144" s="306" t="b">
        <f t="shared" si="41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39"/>
        <v>97.560975609756099</v>
      </c>
      <c r="R145" s="278">
        <f t="shared" si="40"/>
        <v>120</v>
      </c>
      <c r="T145" s="306"/>
      <c r="U145" s="306">
        <f t="shared" si="44"/>
        <v>0</v>
      </c>
      <c r="V145" s="306" t="b">
        <f t="shared" si="41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39"/>
        <v>48.780487804878049</v>
      </c>
      <c r="R146" s="278">
        <f t="shared" si="40"/>
        <v>60</v>
      </c>
      <c r="T146" s="306"/>
      <c r="U146" s="306">
        <f t="shared" si="44"/>
        <v>0</v>
      </c>
      <c r="V146" s="306" t="b">
        <f t="shared" si="41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39"/>
        <v>48.780487804878049</v>
      </c>
      <c r="R147" s="278">
        <f t="shared" si="40"/>
        <v>60</v>
      </c>
      <c r="T147" s="306"/>
      <c r="U147" s="306">
        <f t="shared" si="44"/>
        <v>0</v>
      </c>
      <c r="V147" s="306" t="b">
        <f t="shared" si="41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39"/>
        <v>48.780487804878049</v>
      </c>
      <c r="R148" s="278">
        <f t="shared" si="40"/>
        <v>60</v>
      </c>
      <c r="T148" s="306"/>
      <c r="U148" s="306">
        <f t="shared" si="44"/>
        <v>0</v>
      </c>
      <c r="V148" s="306" t="b">
        <f t="shared" si="41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39"/>
        <v>48.780487804878049</v>
      </c>
      <c r="R149" s="278">
        <f t="shared" si="40"/>
        <v>60</v>
      </c>
      <c r="T149" s="306"/>
      <c r="U149" s="306">
        <f t="shared" si="44"/>
        <v>0</v>
      </c>
      <c r="V149" s="306" t="b">
        <f t="shared" si="41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6.5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39"/>
        <v>195.1219512195122</v>
      </c>
      <c r="R150" s="278">
        <f t="shared" si="40"/>
        <v>240</v>
      </c>
      <c r="T150" s="332"/>
      <c r="U150" s="306">
        <f t="shared" si="44"/>
        <v>0</v>
      </c>
      <c r="V150" s="306" t="b">
        <f t="shared" si="41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" thickBot="1">
      <c r="A151" s="65"/>
      <c r="B151" s="66"/>
      <c r="C151" s="65"/>
      <c r="D151" s="67" t="s">
        <v>285</v>
      </c>
      <c r="E151" s="67"/>
      <c r="F151" s="65"/>
      <c r="G151" s="65"/>
      <c r="H151" s="66"/>
      <c r="I151" s="240"/>
      <c r="J151" s="241"/>
      <c r="M151">
        <f t="shared" si="38"/>
        <v>0</v>
      </c>
      <c r="N151">
        <f t="shared" ref="N151" si="45">L151*G151*38</f>
        <v>0</v>
      </c>
      <c r="O151">
        <f t="shared" si="37"/>
        <v>0</v>
      </c>
      <c r="Q151" s="278">
        <f t="shared" si="39"/>
        <v>0</v>
      </c>
      <c r="R151" s="278">
        <f t="shared" si="40"/>
        <v>0</v>
      </c>
      <c r="T151" s="278"/>
      <c r="U151" s="278">
        <f t="shared" si="44"/>
        <v>0</v>
      </c>
      <c r="V151" s="278" t="b">
        <f t="shared" si="41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39"/>
        <v>357.73170731707319</v>
      </c>
      <c r="R152" s="278">
        <f t="shared" si="40"/>
        <v>440.01</v>
      </c>
      <c r="T152" s="278">
        <v>66.67</v>
      </c>
      <c r="U152" s="278">
        <f t="shared" si="44"/>
        <v>200.01</v>
      </c>
      <c r="V152" s="278">
        <f t="shared" si="41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6">L153*G153*40</f>
        <v>0</v>
      </c>
      <c r="O153">
        <f t="shared" si="37"/>
        <v>0</v>
      </c>
      <c r="Q153" s="278">
        <f t="shared" si="39"/>
        <v>0</v>
      </c>
      <c r="R153" s="278">
        <f t="shared" si="40"/>
        <v>0</v>
      </c>
      <c r="T153" s="278"/>
      <c r="U153" s="278">
        <f t="shared" si="44"/>
        <v>0</v>
      </c>
      <c r="V153" s="278" t="b">
        <f t="shared" si="41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6"/>
        <v>40</v>
      </c>
      <c r="O154">
        <f t="shared" si="37"/>
        <v>600</v>
      </c>
      <c r="Q154" s="278">
        <f t="shared" si="39"/>
        <v>384.1219512195122</v>
      </c>
      <c r="R154" s="278">
        <f t="shared" si="40"/>
        <v>472.46999999999997</v>
      </c>
      <c r="T154" s="278">
        <v>77.489999999999995</v>
      </c>
      <c r="U154" s="278">
        <f t="shared" si="44"/>
        <v>232.46999999999997</v>
      </c>
      <c r="V154" s="278">
        <f t="shared" si="41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6"/>
        <v>0</v>
      </c>
      <c r="O155">
        <f t="shared" si="37"/>
        <v>0</v>
      </c>
      <c r="Q155" s="278">
        <f t="shared" si="39"/>
        <v>355.92682926829269</v>
      </c>
      <c r="R155" s="278">
        <f t="shared" si="40"/>
        <v>437.79</v>
      </c>
      <c r="T155" s="278">
        <v>65.930000000000007</v>
      </c>
      <c r="U155" s="278">
        <f t="shared" si="44"/>
        <v>197.79000000000002</v>
      </c>
      <c r="V155" s="278">
        <f t="shared" si="41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6"/>
        <v>40</v>
      </c>
      <c r="O156">
        <f t="shared" si="37"/>
        <v>320</v>
      </c>
      <c r="Q156" s="278">
        <f t="shared" si="39"/>
        <v>200.82926829268294</v>
      </c>
      <c r="R156" s="278">
        <f t="shared" si="40"/>
        <v>247.02</v>
      </c>
      <c r="T156" s="278">
        <v>2.34</v>
      </c>
      <c r="U156" s="278">
        <f t="shared" si="44"/>
        <v>7.02</v>
      </c>
      <c r="V156" s="278">
        <f t="shared" si="41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6"/>
        <v>0</v>
      </c>
      <c r="O157">
        <f t="shared" si="37"/>
        <v>0</v>
      </c>
      <c r="Q157" s="278">
        <f t="shared" si="39"/>
        <v>334.31707317073176</v>
      </c>
      <c r="R157" s="278">
        <f t="shared" si="40"/>
        <v>411.21000000000004</v>
      </c>
      <c r="T157" s="278">
        <v>57.07</v>
      </c>
      <c r="U157" s="278">
        <f t="shared" si="44"/>
        <v>171.21</v>
      </c>
      <c r="V157" s="278">
        <f t="shared" si="41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6"/>
        <v>40</v>
      </c>
      <c r="O158">
        <f t="shared" si="37"/>
        <v>320</v>
      </c>
      <c r="Q158" s="278">
        <f t="shared" si="39"/>
        <v>363.1219512195122</v>
      </c>
      <c r="R158" s="278">
        <f t="shared" si="40"/>
        <v>446.64</v>
      </c>
      <c r="T158" s="278">
        <v>68.88</v>
      </c>
      <c r="U158" s="278">
        <f t="shared" si="44"/>
        <v>206.64</v>
      </c>
      <c r="V158" s="278">
        <f t="shared" si="41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6"/>
        <v>0</v>
      </c>
      <c r="O159">
        <f t="shared" si="37"/>
        <v>0</v>
      </c>
      <c r="Q159" s="278">
        <f t="shared" si="39"/>
        <v>0</v>
      </c>
      <c r="R159" s="278">
        <f t="shared" si="40"/>
        <v>0</v>
      </c>
      <c r="T159" s="278"/>
      <c r="U159" s="278">
        <f t="shared" si="44"/>
        <v>0</v>
      </c>
      <c r="V159" s="278" t="b">
        <f t="shared" si="41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6"/>
        <v>40</v>
      </c>
      <c r="O160">
        <f t="shared" si="37"/>
        <v>320</v>
      </c>
      <c r="Q160" s="278">
        <f t="shared" si="39"/>
        <v>456.73170731707313</v>
      </c>
      <c r="R160" s="278">
        <f t="shared" si="40"/>
        <v>561.78</v>
      </c>
      <c r="T160" s="278">
        <v>107.26</v>
      </c>
      <c r="U160" s="278">
        <f t="shared" si="44"/>
        <v>321.78000000000003</v>
      </c>
      <c r="V160" s="278">
        <f t="shared" si="41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6"/>
        <v>0</v>
      </c>
      <c r="O161">
        <f t="shared" si="37"/>
        <v>0</v>
      </c>
      <c r="Q161" s="278">
        <f t="shared" si="39"/>
        <v>0</v>
      </c>
      <c r="R161" s="278">
        <f t="shared" si="40"/>
        <v>0</v>
      </c>
      <c r="T161" s="278"/>
      <c r="U161" s="278">
        <f t="shared" si="44"/>
        <v>0</v>
      </c>
      <c r="V161" s="278" t="b">
        <f t="shared" si="41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6"/>
        <v>40</v>
      </c>
      <c r="O162">
        <f t="shared" si="37"/>
        <v>320</v>
      </c>
      <c r="Q162" s="278">
        <f t="shared" si="39"/>
        <v>456.73170731707313</v>
      </c>
      <c r="R162" s="278">
        <f t="shared" si="40"/>
        <v>561.78</v>
      </c>
      <c r="T162" s="278">
        <v>107.26</v>
      </c>
      <c r="U162" s="278">
        <f t="shared" si="44"/>
        <v>321.78000000000003</v>
      </c>
      <c r="V162" s="278">
        <f t="shared" si="41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6"/>
        <v>0</v>
      </c>
      <c r="O163">
        <f t="shared" si="37"/>
        <v>0</v>
      </c>
      <c r="Q163" s="278">
        <f t="shared" si="39"/>
        <v>0</v>
      </c>
      <c r="R163" s="278">
        <f t="shared" si="40"/>
        <v>0</v>
      </c>
      <c r="T163" s="278"/>
      <c r="U163" s="278">
        <f t="shared" si="44"/>
        <v>0</v>
      </c>
      <c r="V163" s="278" t="b">
        <f t="shared" si="41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6"/>
        <v>40</v>
      </c>
      <c r="O164">
        <f t="shared" si="37"/>
        <v>320</v>
      </c>
      <c r="Q164" s="278">
        <f t="shared" si="39"/>
        <v>406.3170731707317</v>
      </c>
      <c r="R164" s="278">
        <f t="shared" si="40"/>
        <v>499.77</v>
      </c>
      <c r="T164" s="278">
        <v>86.59</v>
      </c>
      <c r="U164" s="278">
        <f t="shared" si="44"/>
        <v>259.77</v>
      </c>
      <c r="V164" s="278">
        <f t="shared" si="41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6"/>
        <v>0</v>
      </c>
      <c r="O165">
        <f t="shared" si="37"/>
        <v>0</v>
      </c>
      <c r="Q165" s="278">
        <f t="shared" si="39"/>
        <v>0</v>
      </c>
      <c r="R165" s="278">
        <f t="shared" si="40"/>
        <v>0</v>
      </c>
      <c r="T165" s="278"/>
      <c r="U165" s="278">
        <f t="shared" si="44"/>
        <v>0</v>
      </c>
      <c r="V165" s="278" t="b">
        <f t="shared" si="41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6"/>
        <v>40</v>
      </c>
      <c r="O166">
        <f t="shared" si="37"/>
        <v>180</v>
      </c>
      <c r="Q166" s="278">
        <f t="shared" si="39"/>
        <v>413.51219512195121</v>
      </c>
      <c r="R166" s="278">
        <f t="shared" si="40"/>
        <v>508.62</v>
      </c>
      <c r="T166" s="278">
        <v>89.54</v>
      </c>
      <c r="U166" s="278">
        <f t="shared" si="44"/>
        <v>268.62</v>
      </c>
      <c r="V166" s="278">
        <f t="shared" si="41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6"/>
        <v>0</v>
      </c>
      <c r="O167">
        <f t="shared" si="37"/>
        <v>0</v>
      </c>
      <c r="Q167" s="278">
        <f t="shared" si="39"/>
        <v>0</v>
      </c>
      <c r="R167" s="278">
        <f t="shared" si="40"/>
        <v>0</v>
      </c>
      <c r="T167" s="278"/>
      <c r="U167" s="278">
        <f t="shared" si="44"/>
        <v>0</v>
      </c>
      <c r="V167" s="278" t="b">
        <f t="shared" si="41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6"/>
        <v>40</v>
      </c>
      <c r="O168">
        <f t="shared" si="37"/>
        <v>320</v>
      </c>
      <c r="Q168" s="278">
        <f t="shared" si="39"/>
        <v>378.12195121951225</v>
      </c>
      <c r="R168" s="278">
        <f t="shared" si="40"/>
        <v>465.09000000000003</v>
      </c>
      <c r="T168" s="278">
        <v>75.03</v>
      </c>
      <c r="U168" s="278">
        <f t="shared" si="44"/>
        <v>225.09</v>
      </c>
      <c r="V168" s="278">
        <f t="shared" si="41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6"/>
        <v>0</v>
      </c>
      <c r="O169">
        <f t="shared" si="37"/>
        <v>0</v>
      </c>
      <c r="Q169" s="278">
        <f t="shared" si="39"/>
        <v>0</v>
      </c>
      <c r="R169" s="278">
        <f t="shared" si="40"/>
        <v>0</v>
      </c>
      <c r="T169" s="278"/>
      <c r="U169" s="278">
        <f t="shared" si="44"/>
        <v>0</v>
      </c>
      <c r="V169" s="278" t="b">
        <f t="shared" si="41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6"/>
        <v>40</v>
      </c>
      <c r="O170">
        <f t="shared" si="37"/>
        <v>320</v>
      </c>
      <c r="Q170" s="278">
        <f t="shared" si="39"/>
        <v>336.1219512195122</v>
      </c>
      <c r="R170" s="278">
        <f t="shared" si="40"/>
        <v>413.43</v>
      </c>
      <c r="T170" s="278">
        <v>57.81</v>
      </c>
      <c r="U170" s="278">
        <f t="shared" si="44"/>
        <v>173.43</v>
      </c>
      <c r="V170" s="278">
        <f t="shared" si="41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6"/>
        <v>0</v>
      </c>
      <c r="O171">
        <f t="shared" si="37"/>
        <v>0</v>
      </c>
      <c r="Q171" s="278">
        <f t="shared" si="39"/>
        <v>0</v>
      </c>
      <c r="R171" s="278">
        <f t="shared" si="40"/>
        <v>0</v>
      </c>
      <c r="T171" s="278"/>
      <c r="U171" s="278">
        <f t="shared" si="44"/>
        <v>0</v>
      </c>
      <c r="V171" s="278" t="b">
        <f t="shared" si="41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6"/>
        <v>0</v>
      </c>
      <c r="O172">
        <f t="shared" si="37"/>
        <v>0</v>
      </c>
      <c r="Q172" s="278">
        <f t="shared" si="39"/>
        <v>0</v>
      </c>
      <c r="R172" s="278">
        <f t="shared" si="40"/>
        <v>0</v>
      </c>
      <c r="T172" s="278"/>
      <c r="U172" s="278">
        <f t="shared" si="44"/>
        <v>0</v>
      </c>
      <c r="V172" s="278" t="b">
        <f t="shared" si="41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6"/>
        <v>40</v>
      </c>
      <c r="O173">
        <f t="shared" si="37"/>
        <v>320</v>
      </c>
      <c r="Q173" s="278">
        <f t="shared" si="39"/>
        <v>336.1219512195122</v>
      </c>
      <c r="R173" s="278">
        <f t="shared" si="40"/>
        <v>413.43</v>
      </c>
      <c r="T173" s="278">
        <v>57.81</v>
      </c>
      <c r="U173" s="278">
        <f t="shared" si="44"/>
        <v>173.43</v>
      </c>
      <c r="V173" s="278">
        <f t="shared" si="41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6"/>
        <v>0</v>
      </c>
      <c r="O174">
        <f t="shared" si="37"/>
        <v>0</v>
      </c>
      <c r="Q174" s="278">
        <f t="shared" si="39"/>
        <v>292.02439024390242</v>
      </c>
      <c r="R174" s="278">
        <f t="shared" si="40"/>
        <v>359.19</v>
      </c>
      <c r="T174" s="278">
        <v>39.729999999999997</v>
      </c>
      <c r="U174" s="278">
        <f t="shared" si="44"/>
        <v>119.19</v>
      </c>
      <c r="V174" s="278">
        <f t="shared" si="41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6"/>
        <v>0</v>
      </c>
      <c r="O175">
        <f t="shared" si="37"/>
        <v>0</v>
      </c>
      <c r="Q175" s="278">
        <f t="shared" si="39"/>
        <v>0</v>
      </c>
      <c r="R175" s="278">
        <f t="shared" si="40"/>
        <v>0</v>
      </c>
      <c r="T175" s="278"/>
      <c r="U175" s="278">
        <f t="shared" si="44"/>
        <v>0</v>
      </c>
      <c r="V175" s="278" t="b">
        <f t="shared" si="41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6"/>
        <v>40</v>
      </c>
      <c r="O176">
        <f t="shared" si="37"/>
        <v>600</v>
      </c>
      <c r="Q176" s="278">
        <f t="shared" si="39"/>
        <v>477.1219512195122</v>
      </c>
      <c r="R176" s="278">
        <f t="shared" si="40"/>
        <v>586.86</v>
      </c>
      <c r="T176" s="278">
        <v>115.62</v>
      </c>
      <c r="U176" s="278">
        <f t="shared" si="44"/>
        <v>346.86</v>
      </c>
      <c r="V176" s="278">
        <f t="shared" si="41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6"/>
        <v>0</v>
      </c>
      <c r="O177">
        <f t="shared" si="37"/>
        <v>0</v>
      </c>
      <c r="Q177" s="278">
        <f t="shared" si="39"/>
        <v>0</v>
      </c>
      <c r="R177" s="278">
        <f t="shared" si="40"/>
        <v>0</v>
      </c>
      <c r="T177" s="278"/>
      <c r="U177" s="278">
        <f t="shared" si="44"/>
        <v>0</v>
      </c>
      <c r="V177" s="278" t="b">
        <f t="shared" si="41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6"/>
        <v>0</v>
      </c>
      <c r="O178">
        <f t="shared" si="37"/>
        <v>0</v>
      </c>
      <c r="Q178" s="278">
        <f t="shared" si="39"/>
        <v>0</v>
      </c>
      <c r="R178" s="278">
        <f t="shared" si="40"/>
        <v>0</v>
      </c>
      <c r="T178" s="278"/>
      <c r="U178" s="278">
        <f t="shared" si="44"/>
        <v>0</v>
      </c>
      <c r="V178" s="278" t="b">
        <f t="shared" si="41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6"/>
        <v>40</v>
      </c>
      <c r="O179">
        <f t="shared" si="37"/>
        <v>180</v>
      </c>
      <c r="Q179" s="278">
        <f t="shared" si="39"/>
        <v>292.02439024390242</v>
      </c>
      <c r="R179" s="278">
        <f t="shared" si="40"/>
        <v>359.19</v>
      </c>
      <c r="T179" s="278">
        <v>39.729999999999997</v>
      </c>
      <c r="U179" s="278">
        <f t="shared" si="44"/>
        <v>119.19</v>
      </c>
      <c r="V179" s="278">
        <f t="shared" si="41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6"/>
        <v>0</v>
      </c>
      <c r="O180">
        <f t="shared" si="37"/>
        <v>0</v>
      </c>
      <c r="Q180" s="278">
        <f t="shared" si="39"/>
        <v>0</v>
      </c>
      <c r="R180" s="278">
        <f t="shared" si="40"/>
        <v>0</v>
      </c>
      <c r="T180" s="278"/>
      <c r="U180" s="278">
        <f t="shared" si="44"/>
        <v>0</v>
      </c>
      <c r="V180" s="278" t="b">
        <f t="shared" si="41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9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6"/>
        <v>0</v>
      </c>
      <c r="O181">
        <f t="shared" si="37"/>
        <v>0</v>
      </c>
      <c r="Q181" s="278">
        <f t="shared" si="39"/>
        <v>0</v>
      </c>
      <c r="R181" s="278">
        <f t="shared" si="40"/>
        <v>0</v>
      </c>
      <c r="T181" s="278"/>
      <c r="U181" s="278">
        <f t="shared" si="44"/>
        <v>0</v>
      </c>
      <c r="V181" s="278" t="b">
        <f t="shared" si="41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1114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6"/>
        <v>40</v>
      </c>
      <c r="O182">
        <f t="shared" si="37"/>
        <v>320</v>
      </c>
      <c r="Q182" s="278">
        <f t="shared" si="39"/>
        <v>406.3170731707317</v>
      </c>
      <c r="R182" s="278">
        <f t="shared" si="40"/>
        <v>499.77</v>
      </c>
      <c r="T182" s="278">
        <v>86.59</v>
      </c>
      <c r="U182" s="278">
        <f t="shared" si="44"/>
        <v>259.77</v>
      </c>
      <c r="V182" s="278">
        <f t="shared" si="41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1114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6"/>
        <v>0</v>
      </c>
      <c r="O183">
        <f t="shared" si="37"/>
        <v>0</v>
      </c>
      <c r="Q183" s="278">
        <f t="shared" si="39"/>
        <v>0</v>
      </c>
      <c r="R183" s="278">
        <f t="shared" si="40"/>
        <v>0</v>
      </c>
      <c r="T183" s="278"/>
      <c r="U183" s="278">
        <f t="shared" si="44"/>
        <v>0</v>
      </c>
      <c r="V183" s="278" t="b">
        <f t="shared" si="41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6"/>
        <v>40</v>
      </c>
      <c r="O184">
        <f t="shared" si="37"/>
        <v>600</v>
      </c>
      <c r="Q184" s="278">
        <f t="shared" si="39"/>
        <v>477.1219512195122</v>
      </c>
      <c r="R184" s="278">
        <f t="shared" si="40"/>
        <v>586.86</v>
      </c>
      <c r="T184" s="278">
        <v>115.62</v>
      </c>
      <c r="U184" s="278">
        <f t="shared" si="44"/>
        <v>346.86</v>
      </c>
      <c r="V184" s="278">
        <f t="shared" si="41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6"/>
        <v>0</v>
      </c>
      <c r="O185">
        <f t="shared" si="37"/>
        <v>0</v>
      </c>
      <c r="Q185" s="278">
        <f t="shared" si="39"/>
        <v>405.73170731707313</v>
      </c>
      <c r="R185" s="278">
        <f t="shared" si="40"/>
        <v>499.04999999999995</v>
      </c>
      <c r="T185" s="278">
        <v>86.35</v>
      </c>
      <c r="U185" s="278">
        <f t="shared" si="44"/>
        <v>259.04999999999995</v>
      </c>
      <c r="V185" s="278">
        <f t="shared" si="41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7">O186</f>
        <v>320</v>
      </c>
      <c r="J186" s="234">
        <f t="shared" ref="J186:J188" si="48">I186*1.23</f>
        <v>393.6</v>
      </c>
      <c r="K186">
        <v>8</v>
      </c>
      <c r="L186">
        <v>1</v>
      </c>
      <c r="M186">
        <f t="shared" si="38"/>
        <v>280</v>
      </c>
      <c r="N186">
        <f t="shared" si="46"/>
        <v>40</v>
      </c>
      <c r="O186">
        <f t="shared" si="37"/>
        <v>320</v>
      </c>
      <c r="Q186" s="278">
        <f t="shared" si="39"/>
        <v>435.12195121951225</v>
      </c>
      <c r="R186" s="278">
        <f t="shared" si="40"/>
        <v>535.20000000000005</v>
      </c>
      <c r="T186" s="278">
        <v>98.4</v>
      </c>
      <c r="U186" s="278">
        <f t="shared" si="44"/>
        <v>295.20000000000005</v>
      </c>
      <c r="V186" s="278">
        <f t="shared" si="41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7"/>
        <v>320</v>
      </c>
      <c r="J187" s="234">
        <f t="shared" si="48"/>
        <v>393.6</v>
      </c>
      <c r="K187">
        <v>8</v>
      </c>
      <c r="L187">
        <v>1</v>
      </c>
      <c r="M187">
        <f t="shared" si="38"/>
        <v>280</v>
      </c>
      <c r="N187">
        <f t="shared" si="46"/>
        <v>40</v>
      </c>
      <c r="O187">
        <f t="shared" si="37"/>
        <v>320</v>
      </c>
      <c r="Q187" s="278">
        <f t="shared" si="39"/>
        <v>435.12195121951225</v>
      </c>
      <c r="R187" s="278">
        <f t="shared" si="40"/>
        <v>535.20000000000005</v>
      </c>
      <c r="T187" s="278">
        <v>98.4</v>
      </c>
      <c r="U187" s="278">
        <f t="shared" si="44"/>
        <v>295.20000000000005</v>
      </c>
      <c r="V187" s="278">
        <f t="shared" si="41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7"/>
        <v>320</v>
      </c>
      <c r="J188" s="234">
        <f t="shared" si="48"/>
        <v>393.6</v>
      </c>
      <c r="K188">
        <v>8</v>
      </c>
      <c r="L188">
        <v>1</v>
      </c>
      <c r="M188">
        <f t="shared" si="38"/>
        <v>280</v>
      </c>
      <c r="N188">
        <f t="shared" si="46"/>
        <v>40</v>
      </c>
      <c r="O188">
        <f t="shared" si="37"/>
        <v>320</v>
      </c>
      <c r="Q188" s="278">
        <f t="shared" si="39"/>
        <v>352.02439024390247</v>
      </c>
      <c r="R188" s="278">
        <f t="shared" si="40"/>
        <v>432.99</v>
      </c>
      <c r="T188" s="278">
        <v>64.33</v>
      </c>
      <c r="U188" s="278">
        <f t="shared" si="44"/>
        <v>192.99</v>
      </c>
      <c r="V188" s="278">
        <f t="shared" si="41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6"/>
        <v>0</v>
      </c>
      <c r="O189">
        <f t="shared" si="37"/>
        <v>0</v>
      </c>
      <c r="Q189" s="278">
        <f t="shared" si="39"/>
        <v>327.1219512195122</v>
      </c>
      <c r="R189" s="278">
        <f t="shared" si="40"/>
        <v>402.36</v>
      </c>
      <c r="T189" s="278">
        <v>54.12</v>
      </c>
      <c r="U189" s="278">
        <f t="shared" si="44"/>
        <v>162.35999999999999</v>
      </c>
      <c r="V189" s="278">
        <f t="shared" si="41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6"/>
        <v>40</v>
      </c>
      <c r="O190">
        <f t="shared" si="37"/>
        <v>600</v>
      </c>
      <c r="Q190" s="278">
        <f t="shared" si="39"/>
        <v>601.92682926829275</v>
      </c>
      <c r="R190" s="278">
        <f t="shared" si="40"/>
        <v>740.37</v>
      </c>
      <c r="T190" s="278">
        <v>166.79</v>
      </c>
      <c r="U190" s="278">
        <f t="shared" si="44"/>
        <v>500.37</v>
      </c>
      <c r="V190" s="278">
        <f t="shared" si="41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6"/>
        <v>0</v>
      </c>
      <c r="O191">
        <f t="shared" si="37"/>
        <v>0</v>
      </c>
      <c r="Q191" s="278">
        <f t="shared" si="39"/>
        <v>0</v>
      </c>
      <c r="R191" s="278">
        <f t="shared" si="40"/>
        <v>0</v>
      </c>
      <c r="T191" s="278"/>
      <c r="U191" s="278">
        <f t="shared" si="44"/>
        <v>0</v>
      </c>
      <c r="V191" s="278" t="b">
        <f t="shared" si="41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9">O192</f>
        <v>600</v>
      </c>
      <c r="J192" s="234">
        <f t="shared" ref="J192:J194" si="50">I192*1.23</f>
        <v>738</v>
      </c>
      <c r="K192">
        <v>16</v>
      </c>
      <c r="L192">
        <v>1</v>
      </c>
      <c r="M192">
        <f t="shared" si="38"/>
        <v>560</v>
      </c>
      <c r="N192">
        <f t="shared" si="46"/>
        <v>40</v>
      </c>
      <c r="O192">
        <f t="shared" si="37"/>
        <v>600</v>
      </c>
      <c r="Q192" s="278">
        <f t="shared" si="39"/>
        <v>601.92682926829275</v>
      </c>
      <c r="R192" s="278">
        <f t="shared" si="40"/>
        <v>740.37</v>
      </c>
      <c r="T192" s="278">
        <v>166.79</v>
      </c>
      <c r="U192" s="278">
        <f t="shared" si="44"/>
        <v>500.37</v>
      </c>
      <c r="V192" s="278">
        <f t="shared" si="41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9"/>
        <v>600</v>
      </c>
      <c r="J193" s="234">
        <f t="shared" si="50"/>
        <v>738</v>
      </c>
      <c r="K193">
        <v>16</v>
      </c>
      <c r="L193">
        <v>1</v>
      </c>
      <c r="M193">
        <f t="shared" si="38"/>
        <v>560</v>
      </c>
      <c r="N193">
        <f t="shared" si="46"/>
        <v>40</v>
      </c>
      <c r="O193">
        <f t="shared" si="37"/>
        <v>600</v>
      </c>
      <c r="Q193" s="278">
        <f t="shared" si="39"/>
        <v>605.51219512195121</v>
      </c>
      <c r="R193" s="278">
        <f t="shared" si="40"/>
        <v>744.78</v>
      </c>
      <c r="T193" s="278">
        <v>168.26</v>
      </c>
      <c r="U193" s="278">
        <f t="shared" si="44"/>
        <v>504.78</v>
      </c>
      <c r="V193" s="278">
        <f t="shared" si="41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9"/>
        <v>600</v>
      </c>
      <c r="J194" s="234">
        <f t="shared" si="50"/>
        <v>738</v>
      </c>
      <c r="K194">
        <v>16</v>
      </c>
      <c r="L194">
        <v>1</v>
      </c>
      <c r="M194">
        <f t="shared" si="38"/>
        <v>560</v>
      </c>
      <c r="N194">
        <f t="shared" si="46"/>
        <v>40</v>
      </c>
      <c r="O194">
        <f t="shared" si="37"/>
        <v>600</v>
      </c>
      <c r="Q194" s="278">
        <f t="shared" si="39"/>
        <v>605.51219512195121</v>
      </c>
      <c r="R194" s="278">
        <f t="shared" si="40"/>
        <v>744.78</v>
      </c>
      <c r="T194" s="278">
        <v>168.26</v>
      </c>
      <c r="U194" s="278">
        <f t="shared" si="44"/>
        <v>504.78</v>
      </c>
      <c r="V194" s="278">
        <f t="shared" si="41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6"/>
        <v>0</v>
      </c>
      <c r="O195">
        <f t="shared" si="37"/>
        <v>0</v>
      </c>
      <c r="Q195" s="278">
        <f t="shared" si="39"/>
        <v>0</v>
      </c>
      <c r="R195" s="278">
        <f t="shared" si="40"/>
        <v>0</v>
      </c>
      <c r="T195" s="278"/>
      <c r="U195" s="278">
        <f t="shared" si="44"/>
        <v>0</v>
      </c>
      <c r="V195" s="278" t="b">
        <f t="shared" si="41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6"/>
        <v>40</v>
      </c>
      <c r="O196">
        <f t="shared" si="37"/>
        <v>600</v>
      </c>
      <c r="Q196" s="278">
        <f t="shared" si="39"/>
        <v>605.51219512195121</v>
      </c>
      <c r="R196" s="278">
        <f t="shared" si="40"/>
        <v>744.78</v>
      </c>
      <c r="T196" s="278">
        <v>168.26</v>
      </c>
      <c r="U196" s="278">
        <f t="shared" si="44"/>
        <v>504.78</v>
      </c>
      <c r="V196" s="278">
        <f t="shared" si="41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1">O197</f>
        <v>180</v>
      </c>
      <c r="J197" s="234">
        <f t="shared" ref="J197:J198" si="52">I197*1.23</f>
        <v>221.4</v>
      </c>
      <c r="K197">
        <v>4</v>
      </c>
      <c r="L197">
        <v>1</v>
      </c>
      <c r="M197">
        <f t="shared" si="38"/>
        <v>140</v>
      </c>
      <c r="N197">
        <f t="shared" si="46"/>
        <v>40</v>
      </c>
      <c r="O197">
        <f t="shared" ref="O197:O260" si="53">M197+N197</f>
        <v>180</v>
      </c>
      <c r="Q197" s="278">
        <f t="shared" si="39"/>
        <v>283.02439024390247</v>
      </c>
      <c r="R197" s="278">
        <f t="shared" si="40"/>
        <v>348.12</v>
      </c>
      <c r="T197" s="278">
        <v>36.04</v>
      </c>
      <c r="U197" s="278">
        <f t="shared" si="44"/>
        <v>108.12</v>
      </c>
      <c r="V197" s="278">
        <f t="shared" si="41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1"/>
        <v>320</v>
      </c>
      <c r="J198" s="234">
        <f t="shared" si="52"/>
        <v>393.6</v>
      </c>
      <c r="K198">
        <v>8</v>
      </c>
      <c r="L198">
        <v>1</v>
      </c>
      <c r="M198">
        <f t="shared" ref="M198:M261" si="54">K198*35</f>
        <v>280</v>
      </c>
      <c r="N198">
        <f t="shared" si="46"/>
        <v>40</v>
      </c>
      <c r="O198">
        <f t="shared" si="53"/>
        <v>320</v>
      </c>
      <c r="Q198" s="278">
        <f t="shared" si="39"/>
        <v>330.1219512195122</v>
      </c>
      <c r="R198" s="278">
        <f t="shared" si="40"/>
        <v>406.05</v>
      </c>
      <c r="T198" s="278">
        <v>55.35</v>
      </c>
      <c r="U198" s="278">
        <f t="shared" si="44"/>
        <v>166.05</v>
      </c>
      <c r="V198" s="278">
        <f t="shared" si="41"/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4"/>
        <v>0</v>
      </c>
      <c r="N199">
        <f t="shared" si="46"/>
        <v>0</v>
      </c>
      <c r="O199">
        <f t="shared" si="53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ref="V199:V262" si="57">IF(U199&gt;0,$AD$3*$AD$7)</f>
        <v>0</v>
      </c>
      <c r="W199" s="278"/>
      <c r="X199" s="278">
        <f t="shared" ref="X199:X262" si="58">V199+U199+W199</f>
        <v>0</v>
      </c>
      <c r="Y199" s="278">
        <f t="shared" ref="Y199:Y262" si="59">X199/1.23</f>
        <v>0</v>
      </c>
      <c r="Z199" s="276"/>
      <c r="AA199" s="276"/>
    </row>
    <row r="200" spans="1:27" ht="2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4"/>
        <v>560</v>
      </c>
      <c r="N200">
        <f t="shared" si="46"/>
        <v>40</v>
      </c>
      <c r="O200">
        <f t="shared" si="53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60">T200*$AD$9</f>
        <v>242.07</v>
      </c>
      <c r="V200" s="278">
        <f t="shared" si="57"/>
        <v>240</v>
      </c>
      <c r="W200" s="278"/>
      <c r="X200" s="278">
        <f t="shared" si="58"/>
        <v>482.07</v>
      </c>
      <c r="Y200" s="278">
        <f t="shared" si="59"/>
        <v>391.92682926829269</v>
      </c>
      <c r="Z200" s="276"/>
      <c r="AA200" s="276"/>
    </row>
    <row r="201" spans="1:27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4"/>
        <v>0</v>
      </c>
      <c r="N201">
        <f t="shared" si="46"/>
        <v>0</v>
      </c>
      <c r="O201">
        <f t="shared" si="53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60"/>
        <v>390.39</v>
      </c>
      <c r="V201" s="278">
        <f t="shared" si="57"/>
        <v>240</v>
      </c>
      <c r="W201" s="278"/>
      <c r="X201" s="278">
        <f t="shared" si="58"/>
        <v>630.39</v>
      </c>
      <c r="Y201" s="278">
        <f t="shared" si="59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4"/>
        <v>560</v>
      </c>
      <c r="N202">
        <f t="shared" si="46"/>
        <v>40</v>
      </c>
      <c r="O202">
        <f t="shared" si="53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60"/>
        <v>870.83999999999992</v>
      </c>
      <c r="V202" s="278">
        <f t="shared" si="57"/>
        <v>240</v>
      </c>
      <c r="W202" s="278"/>
      <c r="X202" s="278">
        <f t="shared" si="58"/>
        <v>1110.8399999999999</v>
      </c>
      <c r="Y202" s="278">
        <f t="shared" si="59"/>
        <v>903.1219512195122</v>
      </c>
      <c r="Z202" s="276"/>
      <c r="AA202" s="276"/>
    </row>
    <row r="203" spans="1:27" ht="13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4"/>
        <v>0</v>
      </c>
      <c r="N203">
        <f t="shared" si="46"/>
        <v>0</v>
      </c>
      <c r="O203">
        <f t="shared" si="53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60"/>
        <v>0</v>
      </c>
      <c r="V203" s="278" t="b">
        <f t="shared" si="57"/>
        <v>0</v>
      </c>
      <c r="W203" s="278"/>
      <c r="X203" s="278">
        <f t="shared" si="58"/>
        <v>0</v>
      </c>
      <c r="Y203" s="278">
        <f t="shared" si="59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1">O204</f>
        <v>40</v>
      </c>
      <c r="J204" s="304">
        <f t="shared" ref="J204:J230" si="62">I204*1.23</f>
        <v>49.2</v>
      </c>
      <c r="L204" s="305">
        <v>1</v>
      </c>
      <c r="M204" s="305">
        <f t="shared" si="54"/>
        <v>0</v>
      </c>
      <c r="N204" s="305">
        <f t="shared" si="46"/>
        <v>40</v>
      </c>
      <c r="O204" s="305">
        <f t="shared" si="53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60"/>
        <v>0</v>
      </c>
      <c r="V204" s="306" t="b">
        <f t="shared" si="57"/>
        <v>0</v>
      </c>
      <c r="W204" s="306">
        <f t="shared" ref="W204:W232" si="63">G204*$AD$4*$AD$7</f>
        <v>60</v>
      </c>
      <c r="X204" s="306">
        <f t="shared" si="58"/>
        <v>60</v>
      </c>
      <c r="Y204" s="278">
        <f t="shared" si="59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1"/>
        <v>40</v>
      </c>
      <c r="J205" s="304">
        <f t="shared" si="62"/>
        <v>49.2</v>
      </c>
      <c r="L205" s="305">
        <v>1</v>
      </c>
      <c r="M205" s="305">
        <f t="shared" si="54"/>
        <v>0</v>
      </c>
      <c r="N205" s="305">
        <f t="shared" si="46"/>
        <v>40</v>
      </c>
      <c r="O205" s="305">
        <f t="shared" si="53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60"/>
        <v>0</v>
      </c>
      <c r="V205" s="306" t="b">
        <f t="shared" si="57"/>
        <v>0</v>
      </c>
      <c r="W205" s="306">
        <f t="shared" si="63"/>
        <v>60</v>
      </c>
      <c r="X205" s="306">
        <f t="shared" si="58"/>
        <v>60</v>
      </c>
      <c r="Y205" s="278">
        <f t="shared" si="59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1"/>
        <v>40</v>
      </c>
      <c r="J206" s="304">
        <f t="shared" si="62"/>
        <v>49.2</v>
      </c>
      <c r="L206" s="305">
        <v>1</v>
      </c>
      <c r="M206" s="305">
        <f t="shared" si="54"/>
        <v>0</v>
      </c>
      <c r="N206" s="305">
        <f t="shared" si="46"/>
        <v>40</v>
      </c>
      <c r="O206" s="305">
        <f t="shared" si="53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60"/>
        <v>0</v>
      </c>
      <c r="V206" s="306" t="b">
        <f t="shared" si="57"/>
        <v>0</v>
      </c>
      <c r="W206" s="306">
        <f t="shared" si="63"/>
        <v>60</v>
      </c>
      <c r="X206" s="306">
        <f t="shared" si="58"/>
        <v>60</v>
      </c>
      <c r="Y206" s="278">
        <f t="shared" si="59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1"/>
        <v>40</v>
      </c>
      <c r="J207" s="304">
        <f t="shared" si="62"/>
        <v>49.2</v>
      </c>
      <c r="L207" s="305">
        <v>1</v>
      </c>
      <c r="M207" s="305">
        <f t="shared" si="54"/>
        <v>0</v>
      </c>
      <c r="N207" s="305">
        <f t="shared" si="46"/>
        <v>40</v>
      </c>
      <c r="O207" s="305">
        <f t="shared" si="53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60"/>
        <v>0</v>
      </c>
      <c r="V207" s="306" t="b">
        <f t="shared" si="57"/>
        <v>0</v>
      </c>
      <c r="W207" s="306">
        <f t="shared" si="63"/>
        <v>60</v>
      </c>
      <c r="X207" s="306">
        <f t="shared" si="58"/>
        <v>60</v>
      </c>
      <c r="Y207" s="278">
        <f t="shared" si="59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1"/>
        <v>40</v>
      </c>
      <c r="J208" s="304">
        <f t="shared" si="62"/>
        <v>49.2</v>
      </c>
      <c r="L208" s="305">
        <v>1</v>
      </c>
      <c r="M208" s="305">
        <f t="shared" si="54"/>
        <v>0</v>
      </c>
      <c r="N208" s="305">
        <f t="shared" si="46"/>
        <v>40</v>
      </c>
      <c r="O208" s="305">
        <f t="shared" si="53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60"/>
        <v>0</v>
      </c>
      <c r="V208" s="306" t="b">
        <f t="shared" si="57"/>
        <v>0</v>
      </c>
      <c r="W208" s="306">
        <f t="shared" si="63"/>
        <v>60</v>
      </c>
      <c r="X208" s="306">
        <f t="shared" si="58"/>
        <v>60</v>
      </c>
      <c r="Y208" s="278">
        <f t="shared" si="59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1"/>
        <v>80</v>
      </c>
      <c r="J209" s="304">
        <f t="shared" si="62"/>
        <v>98.4</v>
      </c>
      <c r="L209" s="305">
        <v>1</v>
      </c>
      <c r="M209" s="305">
        <f t="shared" si="54"/>
        <v>0</v>
      </c>
      <c r="N209" s="305">
        <f t="shared" si="46"/>
        <v>80</v>
      </c>
      <c r="O209" s="305">
        <f t="shared" si="53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60"/>
        <v>0</v>
      </c>
      <c r="V209" s="306" t="b">
        <f t="shared" si="57"/>
        <v>0</v>
      </c>
      <c r="W209" s="306">
        <f t="shared" si="63"/>
        <v>120</v>
      </c>
      <c r="X209" s="306">
        <f t="shared" si="58"/>
        <v>120</v>
      </c>
      <c r="Y209" s="278">
        <f t="shared" si="59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1"/>
        <v>40</v>
      </c>
      <c r="J210" s="304">
        <f t="shared" si="62"/>
        <v>49.2</v>
      </c>
      <c r="L210" s="305">
        <v>1</v>
      </c>
      <c r="M210" s="305">
        <f t="shared" si="54"/>
        <v>0</v>
      </c>
      <c r="N210" s="305">
        <f t="shared" si="46"/>
        <v>40</v>
      </c>
      <c r="O210" s="305">
        <f t="shared" si="53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60"/>
        <v>0</v>
      </c>
      <c r="V210" s="306" t="b">
        <f t="shared" si="57"/>
        <v>0</v>
      </c>
      <c r="W210" s="306">
        <f t="shared" si="63"/>
        <v>60</v>
      </c>
      <c r="X210" s="306">
        <f t="shared" si="58"/>
        <v>60</v>
      </c>
      <c r="Y210" s="278">
        <f t="shared" si="59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1"/>
        <v>80</v>
      </c>
      <c r="J211" s="304">
        <f t="shared" si="62"/>
        <v>98.4</v>
      </c>
      <c r="L211" s="305">
        <v>1</v>
      </c>
      <c r="M211" s="305">
        <f t="shared" si="54"/>
        <v>0</v>
      </c>
      <c r="N211" s="305">
        <f t="shared" si="46"/>
        <v>80</v>
      </c>
      <c r="O211" s="305">
        <f t="shared" si="53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60"/>
        <v>0</v>
      </c>
      <c r="V211" s="306" t="b">
        <f t="shared" si="57"/>
        <v>0</v>
      </c>
      <c r="W211" s="306">
        <f t="shared" si="63"/>
        <v>120</v>
      </c>
      <c r="X211" s="306">
        <f t="shared" si="58"/>
        <v>120</v>
      </c>
      <c r="Y211" s="278">
        <f t="shared" si="59"/>
        <v>97.560975609756099</v>
      </c>
      <c r="Z211" s="276"/>
      <c r="AA211" s="276"/>
    </row>
    <row r="212" spans="1:27" s="305" customFormat="1" ht="13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1"/>
        <v>35</v>
      </c>
      <c r="J212" s="304">
        <f t="shared" si="62"/>
        <v>43.05</v>
      </c>
      <c r="L212" s="305">
        <v>1</v>
      </c>
      <c r="M212" s="305">
        <f t="shared" si="54"/>
        <v>0</v>
      </c>
      <c r="N212" s="305">
        <f>L212*G212*35</f>
        <v>35</v>
      </c>
      <c r="O212" s="305">
        <f t="shared" si="53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60"/>
        <v>0</v>
      </c>
      <c r="V212" s="306" t="b">
        <f t="shared" si="57"/>
        <v>0</v>
      </c>
      <c r="W212" s="306">
        <f t="shared" si="63"/>
        <v>60</v>
      </c>
      <c r="X212" s="306">
        <f t="shared" si="58"/>
        <v>60</v>
      </c>
      <c r="Y212" s="278">
        <f t="shared" si="59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1"/>
        <v>40</v>
      </c>
      <c r="J213" s="304">
        <f t="shared" si="62"/>
        <v>49.2</v>
      </c>
      <c r="L213" s="305">
        <v>1</v>
      </c>
      <c r="M213" s="305">
        <f t="shared" si="54"/>
        <v>0</v>
      </c>
      <c r="N213" s="305">
        <f t="shared" si="46"/>
        <v>40</v>
      </c>
      <c r="O213" s="305">
        <f t="shared" si="53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60"/>
        <v>0</v>
      </c>
      <c r="V213" s="306" t="b">
        <f t="shared" si="57"/>
        <v>0</v>
      </c>
      <c r="W213" s="306">
        <f t="shared" si="63"/>
        <v>60</v>
      </c>
      <c r="X213" s="306">
        <f t="shared" si="58"/>
        <v>60</v>
      </c>
      <c r="Y213" s="278">
        <f t="shared" si="59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1"/>
        <v>40</v>
      </c>
      <c r="J214" s="304">
        <f t="shared" si="62"/>
        <v>49.2</v>
      </c>
      <c r="L214" s="305">
        <v>1</v>
      </c>
      <c r="M214" s="305">
        <f t="shared" si="54"/>
        <v>0</v>
      </c>
      <c r="N214" s="305">
        <f t="shared" si="46"/>
        <v>40</v>
      </c>
      <c r="O214" s="305">
        <f t="shared" si="53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60"/>
        <v>0</v>
      </c>
      <c r="V214" s="306" t="b">
        <f t="shared" si="57"/>
        <v>0</v>
      </c>
      <c r="W214" s="306">
        <f t="shared" si="63"/>
        <v>60</v>
      </c>
      <c r="X214" s="306">
        <f t="shared" si="58"/>
        <v>60</v>
      </c>
      <c r="Y214" s="278">
        <f t="shared" si="59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1"/>
        <v>40</v>
      </c>
      <c r="J215" s="304">
        <f t="shared" si="62"/>
        <v>49.2</v>
      </c>
      <c r="L215" s="305">
        <v>1</v>
      </c>
      <c r="M215" s="305">
        <f t="shared" si="54"/>
        <v>0</v>
      </c>
      <c r="N215" s="305">
        <f t="shared" si="46"/>
        <v>40</v>
      </c>
      <c r="O215" s="305">
        <f t="shared" si="53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60"/>
        <v>0</v>
      </c>
      <c r="V215" s="306" t="b">
        <f t="shared" si="57"/>
        <v>0</v>
      </c>
      <c r="W215" s="306">
        <f t="shared" si="63"/>
        <v>60</v>
      </c>
      <c r="X215" s="306">
        <f t="shared" si="58"/>
        <v>60</v>
      </c>
      <c r="Y215" s="278">
        <f t="shared" si="59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1"/>
        <v>40</v>
      </c>
      <c r="J216" s="304">
        <f t="shared" si="62"/>
        <v>49.2</v>
      </c>
      <c r="L216" s="305">
        <v>1</v>
      </c>
      <c r="M216" s="305">
        <f t="shared" si="54"/>
        <v>0</v>
      </c>
      <c r="N216" s="305">
        <f t="shared" si="46"/>
        <v>40</v>
      </c>
      <c r="O216" s="305">
        <f t="shared" si="53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60"/>
        <v>0</v>
      </c>
      <c r="V216" s="306" t="b">
        <f t="shared" si="57"/>
        <v>0</v>
      </c>
      <c r="W216" s="306">
        <f t="shared" si="63"/>
        <v>60</v>
      </c>
      <c r="X216" s="306">
        <f t="shared" si="58"/>
        <v>60</v>
      </c>
      <c r="Y216" s="278">
        <f t="shared" si="59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1"/>
        <v>40</v>
      </c>
      <c r="J217" s="304">
        <f t="shared" si="62"/>
        <v>49.2</v>
      </c>
      <c r="L217" s="305">
        <v>1</v>
      </c>
      <c r="M217" s="305">
        <f t="shared" si="54"/>
        <v>0</v>
      </c>
      <c r="N217" s="305">
        <f t="shared" ref="N217:N228" si="64">L217*G217*40</f>
        <v>40</v>
      </c>
      <c r="O217" s="305">
        <f t="shared" si="53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60"/>
        <v>0</v>
      </c>
      <c r="V217" s="306" t="b">
        <f t="shared" si="57"/>
        <v>0</v>
      </c>
      <c r="W217" s="306">
        <f t="shared" si="63"/>
        <v>60</v>
      </c>
      <c r="X217" s="306">
        <f t="shared" si="58"/>
        <v>60</v>
      </c>
      <c r="Y217" s="278">
        <f t="shared" si="59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1"/>
        <v>40</v>
      </c>
      <c r="J218" s="304">
        <f t="shared" si="62"/>
        <v>49.2</v>
      </c>
      <c r="L218" s="305">
        <v>1</v>
      </c>
      <c r="M218" s="305">
        <f t="shared" si="54"/>
        <v>0</v>
      </c>
      <c r="N218" s="305">
        <f t="shared" si="64"/>
        <v>40</v>
      </c>
      <c r="O218" s="305">
        <f t="shared" si="53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60"/>
        <v>0</v>
      </c>
      <c r="V218" s="306" t="b">
        <f t="shared" si="57"/>
        <v>0</v>
      </c>
      <c r="W218" s="306">
        <f t="shared" si="63"/>
        <v>60</v>
      </c>
      <c r="X218" s="306">
        <f t="shared" si="58"/>
        <v>60</v>
      </c>
      <c r="Y218" s="278">
        <f t="shared" si="59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1"/>
        <v>40</v>
      </c>
      <c r="J219" s="304">
        <f t="shared" si="62"/>
        <v>49.2</v>
      </c>
      <c r="L219" s="305">
        <v>1</v>
      </c>
      <c r="M219" s="305">
        <f t="shared" si="54"/>
        <v>0</v>
      </c>
      <c r="N219" s="305">
        <f t="shared" si="64"/>
        <v>40</v>
      </c>
      <c r="O219" s="305">
        <f t="shared" si="53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60"/>
        <v>0</v>
      </c>
      <c r="V219" s="306" t="b">
        <f t="shared" si="57"/>
        <v>0</v>
      </c>
      <c r="W219" s="306">
        <f t="shared" si="63"/>
        <v>60</v>
      </c>
      <c r="X219" s="306">
        <f t="shared" si="58"/>
        <v>60</v>
      </c>
      <c r="Y219" s="278">
        <f t="shared" si="59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1"/>
        <v>40</v>
      </c>
      <c r="J220" s="304">
        <f t="shared" si="62"/>
        <v>49.2</v>
      </c>
      <c r="L220" s="305">
        <v>1</v>
      </c>
      <c r="M220" s="305">
        <f t="shared" si="54"/>
        <v>0</v>
      </c>
      <c r="N220" s="305">
        <f t="shared" si="64"/>
        <v>40</v>
      </c>
      <c r="O220" s="305">
        <f t="shared" si="53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60"/>
        <v>0</v>
      </c>
      <c r="V220" s="306" t="b">
        <f t="shared" si="57"/>
        <v>0</v>
      </c>
      <c r="W220" s="306">
        <f t="shared" si="63"/>
        <v>60</v>
      </c>
      <c r="X220" s="306">
        <f t="shared" si="58"/>
        <v>60</v>
      </c>
      <c r="Y220" s="278">
        <f t="shared" si="59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1"/>
        <v>40</v>
      </c>
      <c r="J221" s="304">
        <f t="shared" si="62"/>
        <v>49.2</v>
      </c>
      <c r="L221" s="305">
        <v>1</v>
      </c>
      <c r="M221" s="305">
        <f t="shared" si="54"/>
        <v>0</v>
      </c>
      <c r="N221" s="305">
        <f t="shared" si="64"/>
        <v>40</v>
      </c>
      <c r="O221" s="305">
        <f t="shared" si="53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60"/>
        <v>0</v>
      </c>
      <c r="V221" s="306" t="b">
        <f t="shared" si="57"/>
        <v>0</v>
      </c>
      <c r="W221" s="306">
        <f t="shared" si="63"/>
        <v>60</v>
      </c>
      <c r="X221" s="306">
        <f t="shared" si="58"/>
        <v>60</v>
      </c>
      <c r="Y221" s="278">
        <f t="shared" si="59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1"/>
        <v>40</v>
      </c>
      <c r="J222" s="304">
        <f t="shared" si="62"/>
        <v>49.2</v>
      </c>
      <c r="L222" s="305">
        <v>1</v>
      </c>
      <c r="M222" s="305">
        <f t="shared" si="54"/>
        <v>0</v>
      </c>
      <c r="N222" s="305">
        <f t="shared" si="64"/>
        <v>40</v>
      </c>
      <c r="O222" s="305">
        <f t="shared" si="53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60"/>
        <v>0</v>
      </c>
      <c r="V222" s="306" t="b">
        <f t="shared" si="57"/>
        <v>0</v>
      </c>
      <c r="W222" s="306">
        <f t="shared" si="63"/>
        <v>60</v>
      </c>
      <c r="X222" s="306">
        <f t="shared" si="58"/>
        <v>60</v>
      </c>
      <c r="Y222" s="278">
        <f t="shared" si="59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1"/>
        <v>40</v>
      </c>
      <c r="J223" s="304">
        <f t="shared" si="62"/>
        <v>49.2</v>
      </c>
      <c r="L223" s="305">
        <v>1</v>
      </c>
      <c r="M223" s="305">
        <f t="shared" si="54"/>
        <v>0</v>
      </c>
      <c r="N223" s="305">
        <f t="shared" si="64"/>
        <v>40</v>
      </c>
      <c r="O223" s="305">
        <f t="shared" si="53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60"/>
        <v>0</v>
      </c>
      <c r="V223" s="306" t="b">
        <f t="shared" si="57"/>
        <v>0</v>
      </c>
      <c r="W223" s="306">
        <f t="shared" si="63"/>
        <v>60</v>
      </c>
      <c r="X223" s="306">
        <f t="shared" si="58"/>
        <v>60</v>
      </c>
      <c r="Y223" s="278">
        <f t="shared" si="59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1"/>
        <v>40</v>
      </c>
      <c r="J224" s="304">
        <f t="shared" si="62"/>
        <v>49.2</v>
      </c>
      <c r="L224" s="305">
        <v>1</v>
      </c>
      <c r="M224" s="305">
        <f t="shared" si="54"/>
        <v>0</v>
      </c>
      <c r="N224" s="305">
        <f t="shared" si="64"/>
        <v>40</v>
      </c>
      <c r="O224" s="305">
        <f t="shared" si="53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60"/>
        <v>0</v>
      </c>
      <c r="V224" s="306" t="b">
        <f t="shared" si="57"/>
        <v>0</v>
      </c>
      <c r="W224" s="306">
        <f t="shared" si="63"/>
        <v>60</v>
      </c>
      <c r="X224" s="306">
        <f t="shared" si="58"/>
        <v>60</v>
      </c>
      <c r="Y224" s="278">
        <f t="shared" si="59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1"/>
        <v>160</v>
      </c>
      <c r="J225" s="304">
        <f t="shared" si="62"/>
        <v>196.8</v>
      </c>
      <c r="L225" s="305">
        <v>1</v>
      </c>
      <c r="M225" s="305">
        <f t="shared" si="54"/>
        <v>0</v>
      </c>
      <c r="N225" s="305">
        <f t="shared" si="64"/>
        <v>160</v>
      </c>
      <c r="O225" s="305">
        <f t="shared" si="53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60"/>
        <v>0</v>
      </c>
      <c r="V225" s="306" t="b">
        <f t="shared" si="57"/>
        <v>0</v>
      </c>
      <c r="W225" s="306">
        <f t="shared" si="63"/>
        <v>240</v>
      </c>
      <c r="X225" s="306">
        <f t="shared" si="58"/>
        <v>240</v>
      </c>
      <c r="Y225" s="278">
        <f t="shared" si="59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1"/>
        <v>120</v>
      </c>
      <c r="J226" s="304">
        <f t="shared" si="62"/>
        <v>147.6</v>
      </c>
      <c r="L226" s="305">
        <v>1</v>
      </c>
      <c r="M226" s="305">
        <f t="shared" si="54"/>
        <v>0</v>
      </c>
      <c r="N226" s="305">
        <f t="shared" si="64"/>
        <v>120</v>
      </c>
      <c r="O226" s="305">
        <f t="shared" si="53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60"/>
        <v>0</v>
      </c>
      <c r="V226" s="306" t="b">
        <f t="shared" si="57"/>
        <v>0</v>
      </c>
      <c r="W226" s="306">
        <f t="shared" si="63"/>
        <v>180</v>
      </c>
      <c r="X226" s="306">
        <f t="shared" si="58"/>
        <v>180</v>
      </c>
      <c r="Y226" s="278">
        <f t="shared" si="59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1"/>
        <v>40</v>
      </c>
      <c r="J227" s="304">
        <f t="shared" si="62"/>
        <v>49.2</v>
      </c>
      <c r="L227" s="305">
        <v>1</v>
      </c>
      <c r="M227" s="305">
        <f t="shared" si="54"/>
        <v>0</v>
      </c>
      <c r="N227" s="305">
        <f t="shared" si="64"/>
        <v>40</v>
      </c>
      <c r="O227" s="305">
        <f t="shared" si="53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60"/>
        <v>0</v>
      </c>
      <c r="V227" s="306" t="b">
        <f t="shared" si="57"/>
        <v>0</v>
      </c>
      <c r="W227" s="306">
        <f t="shared" si="63"/>
        <v>60</v>
      </c>
      <c r="X227" s="306">
        <f t="shared" si="58"/>
        <v>60</v>
      </c>
      <c r="Y227" s="278">
        <f t="shared" si="59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1"/>
        <v>40</v>
      </c>
      <c r="J228" s="304">
        <f t="shared" si="62"/>
        <v>49.2</v>
      </c>
      <c r="L228" s="305">
        <v>1</v>
      </c>
      <c r="M228" s="305">
        <f t="shared" si="54"/>
        <v>0</v>
      </c>
      <c r="N228" s="305">
        <f t="shared" si="64"/>
        <v>40</v>
      </c>
      <c r="O228" s="305">
        <f t="shared" si="53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60"/>
        <v>0</v>
      </c>
      <c r="V228" s="306" t="b">
        <f t="shared" si="57"/>
        <v>0</v>
      </c>
      <c r="W228" s="306">
        <f t="shared" si="63"/>
        <v>60</v>
      </c>
      <c r="X228" s="306">
        <f t="shared" si="58"/>
        <v>60</v>
      </c>
      <c r="Y228" s="278">
        <f t="shared" si="59"/>
        <v>48.780487804878049</v>
      </c>
      <c r="Z228" s="276"/>
      <c r="AA228" s="276"/>
    </row>
    <row r="229" spans="1:27" s="305" customFormat="1" ht="37.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1"/>
        <v>40</v>
      </c>
      <c r="J229" s="304">
        <f t="shared" si="62"/>
        <v>49.2</v>
      </c>
      <c r="L229" s="305">
        <v>1</v>
      </c>
      <c r="M229" s="305">
        <f t="shared" si="54"/>
        <v>0</v>
      </c>
      <c r="N229" s="305">
        <f>L229*P229*40</f>
        <v>40</v>
      </c>
      <c r="O229" s="305">
        <f t="shared" si="53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60"/>
        <v>0</v>
      </c>
      <c r="V229" s="306" t="b">
        <f t="shared" si="57"/>
        <v>0</v>
      </c>
      <c r="W229" s="306">
        <f t="shared" si="63"/>
        <v>180</v>
      </c>
      <c r="X229" s="306">
        <f t="shared" si="58"/>
        <v>180</v>
      </c>
      <c r="Y229" s="278">
        <f t="shared" si="59"/>
        <v>146.34146341463415</v>
      </c>
      <c r="Z229" s="276"/>
      <c r="AA229" s="276"/>
    </row>
    <row r="230" spans="1:27" s="305" customFormat="1" ht="37.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1"/>
        <v>40</v>
      </c>
      <c r="J230" s="304">
        <f t="shared" si="62"/>
        <v>49.2</v>
      </c>
      <c r="L230" s="305">
        <v>1</v>
      </c>
      <c r="M230" s="305">
        <f t="shared" si="54"/>
        <v>0</v>
      </c>
      <c r="N230" s="305">
        <f>L230*P230*40</f>
        <v>40</v>
      </c>
      <c r="O230" s="305">
        <f t="shared" si="53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60"/>
        <v>0</v>
      </c>
      <c r="V230" s="306" t="b">
        <f t="shared" si="57"/>
        <v>0</v>
      </c>
      <c r="W230" s="306">
        <f t="shared" si="63"/>
        <v>180</v>
      </c>
      <c r="X230" s="306">
        <f t="shared" si="58"/>
        <v>180</v>
      </c>
      <c r="Y230" s="278">
        <f t="shared" si="59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4"/>
        <v>0</v>
      </c>
      <c r="O231" s="305">
        <f t="shared" si="53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60"/>
        <v>0</v>
      </c>
      <c r="V231" s="306" t="b">
        <f t="shared" si="57"/>
        <v>0</v>
      </c>
      <c r="W231" s="306">
        <f t="shared" si="63"/>
        <v>60</v>
      </c>
      <c r="X231" s="306">
        <f t="shared" si="58"/>
        <v>60</v>
      </c>
      <c r="Y231" s="278">
        <f t="shared" si="59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4"/>
        <v>0</v>
      </c>
      <c r="N232" s="305"/>
      <c r="O232" s="305">
        <f t="shared" si="53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60"/>
        <v>0</v>
      </c>
      <c r="V232" s="306" t="b">
        <f t="shared" si="57"/>
        <v>0</v>
      </c>
      <c r="W232" s="306">
        <f t="shared" si="63"/>
        <v>60</v>
      </c>
      <c r="X232" s="306">
        <f t="shared" si="58"/>
        <v>60</v>
      </c>
      <c r="Y232" s="278">
        <f t="shared" si="59"/>
        <v>48.780487804878049</v>
      </c>
      <c r="Z232" s="276"/>
      <c r="AA232" s="276"/>
    </row>
    <row r="233" spans="1:27" ht="16" thickBot="1">
      <c r="A233" s="65"/>
      <c r="B233" s="66"/>
      <c r="C233" s="65"/>
      <c r="D233" s="67" t="s">
        <v>434</v>
      </c>
      <c r="E233" s="1115" t="s">
        <v>435</v>
      </c>
      <c r="F233" s="65"/>
      <c r="G233" s="65"/>
      <c r="H233" s="66"/>
      <c r="I233" s="240"/>
      <c r="J233" s="241"/>
      <c r="L233">
        <v>1</v>
      </c>
      <c r="M233">
        <f t="shared" si="54"/>
        <v>0</v>
      </c>
      <c r="N233">
        <f t="shared" ref="N233" si="65">L233*G233*35</f>
        <v>0</v>
      </c>
      <c r="O233">
        <f t="shared" si="53"/>
        <v>0</v>
      </c>
      <c r="Q233" s="278">
        <f t="shared" si="55"/>
        <v>0</v>
      </c>
      <c r="R233" s="278">
        <f t="shared" si="56"/>
        <v>0</v>
      </c>
      <c r="T233" s="278"/>
      <c r="U233" s="278">
        <f t="shared" si="60"/>
        <v>0</v>
      </c>
      <c r="V233" s="278" t="b">
        <f t="shared" si="57"/>
        <v>0</v>
      </c>
      <c r="W233" s="278"/>
      <c r="X233" s="278">
        <f t="shared" si="58"/>
        <v>0</v>
      </c>
      <c r="Y233" s="278">
        <f t="shared" si="59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1116"/>
      <c r="F234" s="68"/>
      <c r="G234" s="1102">
        <v>1</v>
      </c>
      <c r="H234" s="69"/>
      <c r="I234" s="70"/>
      <c r="J234" s="71"/>
      <c r="L234">
        <v>1</v>
      </c>
      <c r="M234">
        <f t="shared" si="54"/>
        <v>0</v>
      </c>
      <c r="N234">
        <f>L234*G234*40</f>
        <v>40</v>
      </c>
      <c r="O234">
        <f t="shared" si="53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60"/>
        <v>73.44</v>
      </c>
      <c r="V234" s="278">
        <f t="shared" si="57"/>
        <v>240</v>
      </c>
      <c r="W234" s="278"/>
      <c r="X234" s="278">
        <f t="shared" si="58"/>
        <v>313.44</v>
      </c>
      <c r="Y234" s="278">
        <f t="shared" si="59"/>
        <v>254.82926829268294</v>
      </c>
      <c r="Z234" s="276"/>
      <c r="AA234" s="276"/>
    </row>
    <row r="235" spans="1:27" ht="13" customHeight="1">
      <c r="A235" s="10"/>
      <c r="B235" s="229" t="s">
        <v>438</v>
      </c>
      <c r="C235" s="10"/>
      <c r="D235" s="11"/>
      <c r="E235" s="1116"/>
      <c r="F235" s="10" t="s">
        <v>36</v>
      </c>
      <c r="G235" s="1118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4"/>
        <v>140</v>
      </c>
      <c r="N235">
        <f t="shared" ref="N235:N298" si="66">L235*G235*40</f>
        <v>0</v>
      </c>
      <c r="O235">
        <f t="shared" si="53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60"/>
        <v>0</v>
      </c>
      <c r="V235" s="278" t="b">
        <f t="shared" si="57"/>
        <v>0</v>
      </c>
      <c r="W235" s="278"/>
      <c r="X235" s="278">
        <f t="shared" si="58"/>
        <v>0</v>
      </c>
      <c r="Y235" s="278">
        <f t="shared" si="59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1117"/>
      <c r="F236" s="10"/>
      <c r="G236" s="1092"/>
      <c r="H236" s="229"/>
      <c r="I236" s="229"/>
      <c r="J236" s="230"/>
      <c r="L236">
        <v>1</v>
      </c>
      <c r="M236">
        <f t="shared" si="54"/>
        <v>0</v>
      </c>
      <c r="N236">
        <f t="shared" si="66"/>
        <v>0</v>
      </c>
      <c r="O236">
        <f t="shared" si="53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60"/>
        <v>0</v>
      </c>
      <c r="V236" s="278" t="b">
        <f t="shared" si="57"/>
        <v>0</v>
      </c>
      <c r="W236" s="278"/>
      <c r="X236" s="278">
        <f t="shared" si="58"/>
        <v>0</v>
      </c>
      <c r="Y236" s="278">
        <f t="shared" si="59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4"/>
        <v>140</v>
      </c>
      <c r="N237">
        <f t="shared" si="66"/>
        <v>40</v>
      </c>
      <c r="O237">
        <f t="shared" si="53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60"/>
        <v>134.31</v>
      </c>
      <c r="V237" s="278">
        <f t="shared" si="57"/>
        <v>240</v>
      </c>
      <c r="W237" s="278"/>
      <c r="X237" s="278">
        <f t="shared" si="58"/>
        <v>374.31</v>
      </c>
      <c r="Y237" s="278">
        <f t="shared" si="59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4"/>
        <v>0</v>
      </c>
      <c r="N238">
        <f t="shared" si="66"/>
        <v>0</v>
      </c>
      <c r="O238">
        <f t="shared" si="53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60"/>
        <v>0</v>
      </c>
      <c r="V238" s="278" t="b">
        <f t="shared" si="57"/>
        <v>0</v>
      </c>
      <c r="W238" s="278"/>
      <c r="X238" s="278">
        <f t="shared" si="58"/>
        <v>0</v>
      </c>
      <c r="Y238" s="278">
        <f t="shared" si="59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4"/>
        <v>140</v>
      </c>
      <c r="N239">
        <f t="shared" si="66"/>
        <v>40</v>
      </c>
      <c r="O239">
        <f t="shared" si="53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60"/>
        <v>95.94</v>
      </c>
      <c r="V239" s="278">
        <f t="shared" si="57"/>
        <v>240</v>
      </c>
      <c r="W239" s="278"/>
      <c r="X239" s="278">
        <f t="shared" si="58"/>
        <v>335.94</v>
      </c>
      <c r="Y239" s="278">
        <f t="shared" si="59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4"/>
        <v>0</v>
      </c>
      <c r="N240">
        <f t="shared" si="66"/>
        <v>0</v>
      </c>
      <c r="O240">
        <f t="shared" si="53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60"/>
        <v>0</v>
      </c>
      <c r="V240" s="278" t="b">
        <f t="shared" si="57"/>
        <v>0</v>
      </c>
      <c r="W240" s="278"/>
      <c r="X240" s="278">
        <f t="shared" si="58"/>
        <v>0</v>
      </c>
      <c r="Y240" s="278">
        <f t="shared" si="59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4"/>
        <v>140</v>
      </c>
      <c r="N241">
        <f t="shared" si="66"/>
        <v>40</v>
      </c>
      <c r="O241">
        <f t="shared" si="53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60"/>
        <v>119.19</v>
      </c>
      <c r="V241" s="278">
        <f t="shared" si="57"/>
        <v>240</v>
      </c>
      <c r="W241" s="278"/>
      <c r="X241" s="278">
        <f t="shared" si="58"/>
        <v>359.19</v>
      </c>
      <c r="Y241" s="278">
        <f t="shared" si="59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4"/>
        <v>0</v>
      </c>
      <c r="N242">
        <f t="shared" si="66"/>
        <v>0</v>
      </c>
      <c r="O242">
        <f t="shared" si="53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60"/>
        <v>0</v>
      </c>
      <c r="V242" s="278" t="b">
        <f t="shared" si="57"/>
        <v>0</v>
      </c>
      <c r="W242" s="278"/>
      <c r="X242" s="278">
        <f t="shared" si="58"/>
        <v>0</v>
      </c>
      <c r="Y242" s="278">
        <f t="shared" si="59"/>
        <v>0</v>
      </c>
      <c r="Z242" s="276"/>
      <c r="AA242" s="276"/>
    </row>
    <row r="243" spans="1:27" ht="2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4"/>
        <v>0</v>
      </c>
      <c r="N243">
        <f t="shared" si="66"/>
        <v>40</v>
      </c>
      <c r="O243">
        <f t="shared" si="53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60"/>
        <v>0</v>
      </c>
      <c r="V243" s="278" t="b">
        <f t="shared" si="57"/>
        <v>0</v>
      </c>
      <c r="W243" s="278"/>
      <c r="X243" s="278">
        <f t="shared" si="58"/>
        <v>0</v>
      </c>
      <c r="Y243" s="278">
        <f t="shared" si="59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7">O244</f>
        <v>40</v>
      </c>
      <c r="J244" s="234">
        <f t="shared" ref="J244:J246" si="68">I244*1.23</f>
        <v>49.2</v>
      </c>
      <c r="L244">
        <v>1</v>
      </c>
      <c r="M244">
        <f t="shared" si="54"/>
        <v>0</v>
      </c>
      <c r="N244">
        <f t="shared" si="66"/>
        <v>40</v>
      </c>
      <c r="O244">
        <f t="shared" si="53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60"/>
        <v>0</v>
      </c>
      <c r="V244" s="278" t="b">
        <f t="shared" si="57"/>
        <v>0</v>
      </c>
      <c r="W244" s="278"/>
      <c r="X244" s="278">
        <f t="shared" si="58"/>
        <v>0</v>
      </c>
      <c r="Y244" s="278">
        <f t="shared" si="59"/>
        <v>0</v>
      </c>
      <c r="Z244" s="276"/>
      <c r="AA244" s="276"/>
    </row>
    <row r="245" spans="1:27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7"/>
        <v>180</v>
      </c>
      <c r="J245" s="234">
        <f t="shared" si="68"/>
        <v>221.4</v>
      </c>
      <c r="K245">
        <v>4</v>
      </c>
      <c r="L245">
        <v>1</v>
      </c>
      <c r="M245">
        <f t="shared" si="54"/>
        <v>140</v>
      </c>
      <c r="N245">
        <f t="shared" si="66"/>
        <v>40</v>
      </c>
      <c r="O245">
        <f t="shared" si="53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60"/>
        <v>151.29</v>
      </c>
      <c r="V245" s="278">
        <f t="shared" si="57"/>
        <v>240</v>
      </c>
      <c r="W245" s="278"/>
      <c r="X245" s="278">
        <f t="shared" si="58"/>
        <v>391.28999999999996</v>
      </c>
      <c r="Y245" s="278">
        <f t="shared" si="59"/>
        <v>318.1219512195122</v>
      </c>
      <c r="Z245" s="276"/>
      <c r="AA245" s="276"/>
    </row>
    <row r="246" spans="1:27" ht="2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7"/>
        <v>180</v>
      </c>
      <c r="J246" s="234">
        <f t="shared" si="68"/>
        <v>221.4</v>
      </c>
      <c r="K246">
        <v>4</v>
      </c>
      <c r="L246">
        <v>1</v>
      </c>
      <c r="M246">
        <f t="shared" si="54"/>
        <v>140</v>
      </c>
      <c r="N246">
        <f t="shared" si="66"/>
        <v>40</v>
      </c>
      <c r="O246">
        <f t="shared" si="53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60"/>
        <v>0</v>
      </c>
      <c r="V246" s="278" t="b">
        <f t="shared" si="57"/>
        <v>0</v>
      </c>
      <c r="W246" s="278"/>
      <c r="X246" s="278">
        <f t="shared" si="58"/>
        <v>0</v>
      </c>
      <c r="Y246" s="278">
        <f t="shared" si="59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4"/>
        <v>0</v>
      </c>
      <c r="N247">
        <f t="shared" si="66"/>
        <v>40</v>
      </c>
      <c r="O247">
        <f t="shared" si="53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60"/>
        <v>0</v>
      </c>
      <c r="V247" s="278" t="b">
        <f t="shared" si="57"/>
        <v>0</v>
      </c>
      <c r="W247" s="278"/>
      <c r="X247" s="278">
        <f t="shared" si="58"/>
        <v>0</v>
      </c>
      <c r="Y247" s="278">
        <f t="shared" si="59"/>
        <v>0</v>
      </c>
      <c r="Z247" s="276"/>
      <c r="AA247" s="276"/>
    </row>
    <row r="248" spans="1:27" ht="13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4"/>
        <v>0</v>
      </c>
      <c r="N248">
        <f t="shared" si="66"/>
        <v>0</v>
      </c>
      <c r="O248">
        <f t="shared" si="53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60"/>
        <v>0</v>
      </c>
      <c r="V248" s="278" t="b">
        <f t="shared" si="57"/>
        <v>0</v>
      </c>
      <c r="W248" s="278"/>
      <c r="X248" s="278">
        <f t="shared" si="58"/>
        <v>0</v>
      </c>
      <c r="Y248" s="278">
        <f t="shared" si="59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9">O249</f>
        <v>40</v>
      </c>
      <c r="J249" s="304">
        <f t="shared" ref="J249:J262" si="70">I249*1.23</f>
        <v>49.2</v>
      </c>
      <c r="L249" s="305">
        <v>1</v>
      </c>
      <c r="M249" s="305">
        <f t="shared" si="54"/>
        <v>0</v>
      </c>
      <c r="N249" s="305">
        <f t="shared" si="66"/>
        <v>40</v>
      </c>
      <c r="O249" s="305">
        <f t="shared" si="53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60"/>
        <v>0</v>
      </c>
      <c r="V249" s="306" t="b">
        <f t="shared" si="57"/>
        <v>0</v>
      </c>
      <c r="W249" s="306">
        <f t="shared" ref="W249:W300" si="71">G249*$AD$4*$AD$7</f>
        <v>60</v>
      </c>
      <c r="X249" s="306">
        <f t="shared" si="58"/>
        <v>60</v>
      </c>
      <c r="Y249" s="278">
        <f t="shared" si="59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9"/>
        <v>40</v>
      </c>
      <c r="J250" s="304">
        <f t="shared" si="70"/>
        <v>49.2</v>
      </c>
      <c r="L250" s="305">
        <v>1</v>
      </c>
      <c r="M250" s="305">
        <f t="shared" si="54"/>
        <v>0</v>
      </c>
      <c r="N250" s="305">
        <f t="shared" si="66"/>
        <v>40</v>
      </c>
      <c r="O250" s="305">
        <f t="shared" si="53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60"/>
        <v>0</v>
      </c>
      <c r="V250" s="306" t="b">
        <f t="shared" si="57"/>
        <v>0</v>
      </c>
      <c r="W250" s="306">
        <f t="shared" si="71"/>
        <v>60</v>
      </c>
      <c r="X250" s="306">
        <f t="shared" si="58"/>
        <v>60</v>
      </c>
      <c r="Y250" s="278">
        <f t="shared" si="59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9"/>
        <v>80</v>
      </c>
      <c r="J251" s="304">
        <f t="shared" si="70"/>
        <v>98.4</v>
      </c>
      <c r="K251" s="305"/>
      <c r="L251" s="305">
        <v>1</v>
      </c>
      <c r="M251" s="305">
        <f t="shared" si="54"/>
        <v>0</v>
      </c>
      <c r="N251" s="305">
        <f t="shared" si="66"/>
        <v>80</v>
      </c>
      <c r="O251" s="305">
        <f t="shared" si="53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60"/>
        <v>0</v>
      </c>
      <c r="V251" s="306" t="b">
        <f t="shared" si="57"/>
        <v>0</v>
      </c>
      <c r="W251" s="306">
        <f t="shared" si="71"/>
        <v>120</v>
      </c>
      <c r="X251" s="306">
        <f t="shared" si="58"/>
        <v>120</v>
      </c>
      <c r="Y251" s="278">
        <f t="shared" si="59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9"/>
        <v>240</v>
      </c>
      <c r="J252" s="304">
        <f t="shared" si="70"/>
        <v>295.2</v>
      </c>
      <c r="L252" s="305">
        <v>1</v>
      </c>
      <c r="M252" s="305">
        <f t="shared" si="54"/>
        <v>0</v>
      </c>
      <c r="N252" s="305">
        <f t="shared" si="66"/>
        <v>240</v>
      </c>
      <c r="O252" s="305">
        <f t="shared" si="53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60"/>
        <v>0</v>
      </c>
      <c r="V252" s="306" t="b">
        <f t="shared" si="57"/>
        <v>0</v>
      </c>
      <c r="W252" s="306">
        <f t="shared" si="71"/>
        <v>360</v>
      </c>
      <c r="X252" s="306">
        <f t="shared" si="58"/>
        <v>360</v>
      </c>
      <c r="Y252" s="278">
        <f t="shared" si="59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9"/>
        <v>40</v>
      </c>
      <c r="J253" s="304">
        <f t="shared" si="70"/>
        <v>49.2</v>
      </c>
      <c r="L253" s="305">
        <v>1</v>
      </c>
      <c r="M253" s="305">
        <f t="shared" si="54"/>
        <v>0</v>
      </c>
      <c r="N253" s="305">
        <f t="shared" si="66"/>
        <v>40</v>
      </c>
      <c r="O253" s="305">
        <f t="shared" si="53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60"/>
        <v>0</v>
      </c>
      <c r="V253" s="306" t="b">
        <f t="shared" si="57"/>
        <v>0</v>
      </c>
      <c r="W253" s="306">
        <f t="shared" si="71"/>
        <v>60</v>
      </c>
      <c r="X253" s="306">
        <f t="shared" si="58"/>
        <v>60</v>
      </c>
      <c r="Y253" s="278">
        <f t="shared" si="59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9"/>
        <v>40</v>
      </c>
      <c r="J254" s="304">
        <f t="shared" si="70"/>
        <v>49.2</v>
      </c>
      <c r="L254" s="305">
        <v>1</v>
      </c>
      <c r="M254" s="305">
        <f t="shared" si="54"/>
        <v>0</v>
      </c>
      <c r="N254" s="305">
        <f t="shared" si="66"/>
        <v>40</v>
      </c>
      <c r="O254" s="305">
        <f t="shared" si="53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60"/>
        <v>127.68</v>
      </c>
      <c r="V254" s="306">
        <f t="shared" si="57"/>
        <v>240</v>
      </c>
      <c r="W254" s="306">
        <f t="shared" si="71"/>
        <v>60</v>
      </c>
      <c r="X254" s="306">
        <f t="shared" si="58"/>
        <v>427.68</v>
      </c>
      <c r="Y254" s="278">
        <f t="shared" si="59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9"/>
        <v>40</v>
      </c>
      <c r="J255" s="304">
        <f t="shared" si="70"/>
        <v>49.2</v>
      </c>
      <c r="L255" s="305">
        <v>1</v>
      </c>
      <c r="M255" s="305">
        <f t="shared" si="54"/>
        <v>0</v>
      </c>
      <c r="N255" s="305">
        <f t="shared" si="66"/>
        <v>40</v>
      </c>
      <c r="O255" s="305">
        <f t="shared" si="53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60"/>
        <v>127.68</v>
      </c>
      <c r="V255" s="306">
        <f t="shared" si="57"/>
        <v>240</v>
      </c>
      <c r="W255" s="306">
        <f t="shared" si="71"/>
        <v>60</v>
      </c>
      <c r="X255" s="306">
        <f t="shared" si="58"/>
        <v>427.68</v>
      </c>
      <c r="Y255" s="278">
        <f t="shared" si="59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9"/>
        <v>40</v>
      </c>
      <c r="J256" s="304">
        <f t="shared" si="70"/>
        <v>49.2</v>
      </c>
      <c r="L256" s="305">
        <v>1</v>
      </c>
      <c r="M256" s="305">
        <f t="shared" si="54"/>
        <v>0</v>
      </c>
      <c r="N256" s="305">
        <f t="shared" si="66"/>
        <v>40</v>
      </c>
      <c r="O256" s="305">
        <f t="shared" si="53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60"/>
        <v>0</v>
      </c>
      <c r="V256" s="306" t="b">
        <f t="shared" si="57"/>
        <v>0</v>
      </c>
      <c r="W256" s="306">
        <f t="shared" si="71"/>
        <v>60</v>
      </c>
      <c r="X256" s="306">
        <f t="shared" si="58"/>
        <v>60</v>
      </c>
      <c r="Y256" s="278">
        <f t="shared" si="59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9"/>
        <v>40</v>
      </c>
      <c r="J257" s="304">
        <f t="shared" si="70"/>
        <v>49.2</v>
      </c>
      <c r="L257" s="305">
        <v>1</v>
      </c>
      <c r="M257" s="305">
        <f t="shared" si="54"/>
        <v>0</v>
      </c>
      <c r="N257" s="305">
        <f t="shared" si="66"/>
        <v>40</v>
      </c>
      <c r="O257" s="305">
        <f t="shared" si="53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60"/>
        <v>0</v>
      </c>
      <c r="V257" s="306" t="b">
        <f t="shared" si="57"/>
        <v>0</v>
      </c>
      <c r="W257" s="306">
        <f t="shared" si="71"/>
        <v>60</v>
      </c>
      <c r="X257" s="306">
        <f t="shared" si="58"/>
        <v>60</v>
      </c>
      <c r="Y257" s="278">
        <f t="shared" si="59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9"/>
        <v>40</v>
      </c>
      <c r="J258" s="304">
        <f t="shared" si="70"/>
        <v>49.2</v>
      </c>
      <c r="L258" s="305">
        <v>1</v>
      </c>
      <c r="M258" s="305">
        <f t="shared" si="54"/>
        <v>0</v>
      </c>
      <c r="N258" s="305">
        <f t="shared" si="66"/>
        <v>40</v>
      </c>
      <c r="O258" s="305">
        <f t="shared" si="53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60"/>
        <v>0</v>
      </c>
      <c r="V258" s="306" t="b">
        <f t="shared" si="57"/>
        <v>0</v>
      </c>
      <c r="W258" s="306">
        <f t="shared" si="71"/>
        <v>60</v>
      </c>
      <c r="X258" s="306">
        <f t="shared" si="58"/>
        <v>60</v>
      </c>
      <c r="Y258" s="278">
        <f t="shared" si="59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9"/>
        <v>40</v>
      </c>
      <c r="J259" s="304">
        <f t="shared" si="70"/>
        <v>49.2</v>
      </c>
      <c r="L259" s="305">
        <v>1</v>
      </c>
      <c r="M259" s="305">
        <f t="shared" si="54"/>
        <v>0</v>
      </c>
      <c r="N259" s="305">
        <f t="shared" si="66"/>
        <v>40</v>
      </c>
      <c r="O259" s="305">
        <f t="shared" si="53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60"/>
        <v>0</v>
      </c>
      <c r="V259" s="306" t="b">
        <f t="shared" si="57"/>
        <v>0</v>
      </c>
      <c r="W259" s="306">
        <f t="shared" si="71"/>
        <v>60</v>
      </c>
      <c r="X259" s="306">
        <f t="shared" si="58"/>
        <v>60</v>
      </c>
      <c r="Y259" s="278">
        <f t="shared" si="59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9"/>
        <v>40</v>
      </c>
      <c r="J260" s="304">
        <f t="shared" si="70"/>
        <v>49.2</v>
      </c>
      <c r="L260" s="305">
        <v>1</v>
      </c>
      <c r="M260" s="305">
        <f t="shared" si="54"/>
        <v>0</v>
      </c>
      <c r="N260" s="305">
        <f t="shared" si="66"/>
        <v>40</v>
      </c>
      <c r="O260" s="305">
        <f t="shared" si="53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60"/>
        <v>0</v>
      </c>
      <c r="V260" s="306" t="b">
        <f t="shared" si="57"/>
        <v>0</v>
      </c>
      <c r="W260" s="306">
        <f t="shared" si="71"/>
        <v>60</v>
      </c>
      <c r="X260" s="306">
        <f t="shared" si="58"/>
        <v>60</v>
      </c>
      <c r="Y260" s="278">
        <f t="shared" si="59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9"/>
        <v>40</v>
      </c>
      <c r="J261" s="304">
        <f t="shared" si="70"/>
        <v>49.2</v>
      </c>
      <c r="L261" s="305">
        <v>1</v>
      </c>
      <c r="M261" s="305">
        <f t="shared" si="54"/>
        <v>0</v>
      </c>
      <c r="N261" s="305">
        <f t="shared" si="66"/>
        <v>40</v>
      </c>
      <c r="O261" s="305">
        <f t="shared" ref="O261:O324" si="72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60"/>
        <v>0</v>
      </c>
      <c r="V261" s="306" t="b">
        <f t="shared" si="57"/>
        <v>0</v>
      </c>
      <c r="W261" s="306">
        <f t="shared" si="71"/>
        <v>60</v>
      </c>
      <c r="X261" s="306">
        <f t="shared" si="58"/>
        <v>60</v>
      </c>
      <c r="Y261" s="278">
        <f t="shared" si="59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9"/>
        <v>40</v>
      </c>
      <c r="J262" s="304">
        <f t="shared" si="70"/>
        <v>49.2</v>
      </c>
      <c r="L262" s="305">
        <v>1</v>
      </c>
      <c r="M262" s="305">
        <f t="shared" ref="M262:M325" si="73">K262*35</f>
        <v>0</v>
      </c>
      <c r="N262" s="305">
        <f t="shared" si="66"/>
        <v>40</v>
      </c>
      <c r="O262" s="305">
        <f t="shared" si="72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60"/>
        <v>0</v>
      </c>
      <c r="V262" s="306" t="b">
        <f t="shared" si="57"/>
        <v>0</v>
      </c>
      <c r="W262" s="306">
        <f t="shared" si="71"/>
        <v>60</v>
      </c>
      <c r="X262" s="306">
        <f t="shared" si="58"/>
        <v>60</v>
      </c>
      <c r="Y262" s="278">
        <f t="shared" si="59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3"/>
        <v>0</v>
      </c>
      <c r="N263" s="305">
        <f t="shared" si="66"/>
        <v>40</v>
      </c>
      <c r="O263" s="305">
        <f t="shared" si="72"/>
        <v>40</v>
      </c>
      <c r="Q263" s="278">
        <f t="shared" ref="Q263:Q326" si="74">R263/1.23</f>
        <v>48.780487804878049</v>
      </c>
      <c r="R263" s="278">
        <f t="shared" ref="R263:R326" si="75">X263</f>
        <v>60</v>
      </c>
      <c r="T263" s="306"/>
      <c r="U263" s="306">
        <f t="shared" si="60"/>
        <v>0</v>
      </c>
      <c r="V263" s="306" t="b">
        <f t="shared" ref="V263:V326" si="76">IF(U263&gt;0,$AD$3*$AD$7)</f>
        <v>0</v>
      </c>
      <c r="W263" s="306">
        <f t="shared" si="71"/>
        <v>60</v>
      </c>
      <c r="X263" s="306">
        <f t="shared" ref="X263:X326" si="77">V263+U263+W263</f>
        <v>60</v>
      </c>
      <c r="Y263" s="278">
        <f t="shared" ref="Y263:Y326" si="78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3"/>
        <v>0</v>
      </c>
      <c r="N264" s="305">
        <f t="shared" si="66"/>
        <v>80</v>
      </c>
      <c r="O264" s="305">
        <f t="shared" si="72"/>
        <v>80</v>
      </c>
      <c r="Q264" s="278">
        <f t="shared" si="74"/>
        <v>97.560975609756099</v>
      </c>
      <c r="R264" s="278">
        <f t="shared" si="75"/>
        <v>120</v>
      </c>
      <c r="T264" s="306"/>
      <c r="U264" s="306">
        <f t="shared" ref="U264:U327" si="79">T264*$AD$9</f>
        <v>0</v>
      </c>
      <c r="V264" s="306" t="b">
        <f t="shared" si="76"/>
        <v>0</v>
      </c>
      <c r="W264" s="306">
        <f t="shared" si="71"/>
        <v>120</v>
      </c>
      <c r="X264" s="306">
        <f t="shared" si="77"/>
        <v>120</v>
      </c>
      <c r="Y264" s="278">
        <f t="shared" si="78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3"/>
        <v>0</v>
      </c>
      <c r="N265" s="305">
        <f t="shared" si="66"/>
        <v>40</v>
      </c>
      <c r="O265" s="305">
        <f t="shared" si="72"/>
        <v>40</v>
      </c>
      <c r="Q265" s="278">
        <f t="shared" si="74"/>
        <v>48.780487804878049</v>
      </c>
      <c r="R265" s="278">
        <f t="shared" si="75"/>
        <v>60</v>
      </c>
      <c r="T265" s="306"/>
      <c r="U265" s="306">
        <f t="shared" si="79"/>
        <v>0</v>
      </c>
      <c r="V265" s="306" t="b">
        <f t="shared" si="76"/>
        <v>0</v>
      </c>
      <c r="W265" s="306">
        <f t="shared" si="71"/>
        <v>60</v>
      </c>
      <c r="X265" s="306">
        <f t="shared" si="77"/>
        <v>60</v>
      </c>
      <c r="Y265" s="278">
        <f t="shared" si="78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3"/>
        <v>0</v>
      </c>
      <c r="N266" s="305">
        <f t="shared" si="66"/>
        <v>40</v>
      </c>
      <c r="O266" s="305">
        <f t="shared" si="72"/>
        <v>40</v>
      </c>
      <c r="Q266" s="278">
        <f t="shared" si="74"/>
        <v>48.780487804878049</v>
      </c>
      <c r="R266" s="278">
        <f t="shared" si="75"/>
        <v>60</v>
      </c>
      <c r="T266" s="306"/>
      <c r="U266" s="306">
        <f t="shared" si="79"/>
        <v>0</v>
      </c>
      <c r="V266" s="306" t="b">
        <f t="shared" si="76"/>
        <v>0</v>
      </c>
      <c r="W266" s="306">
        <f t="shared" si="71"/>
        <v>60</v>
      </c>
      <c r="X266" s="306">
        <f t="shared" si="77"/>
        <v>60</v>
      </c>
      <c r="Y266" s="278">
        <f t="shared" si="78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3"/>
        <v>0</v>
      </c>
      <c r="N267" s="305">
        <f t="shared" si="66"/>
        <v>40</v>
      </c>
      <c r="O267" s="305">
        <f t="shared" si="72"/>
        <v>40</v>
      </c>
      <c r="Q267" s="278">
        <f t="shared" si="74"/>
        <v>48.780487804878049</v>
      </c>
      <c r="R267" s="278">
        <f t="shared" si="75"/>
        <v>60</v>
      </c>
      <c r="T267" s="306"/>
      <c r="U267" s="306">
        <f t="shared" si="79"/>
        <v>0</v>
      </c>
      <c r="V267" s="306" t="b">
        <f t="shared" si="76"/>
        <v>0</v>
      </c>
      <c r="W267" s="306">
        <f t="shared" si="71"/>
        <v>60</v>
      </c>
      <c r="X267" s="306">
        <f t="shared" si="77"/>
        <v>60</v>
      </c>
      <c r="Y267" s="278">
        <f t="shared" si="78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3"/>
        <v>0</v>
      </c>
      <c r="N268" s="305">
        <f t="shared" si="66"/>
        <v>40</v>
      </c>
      <c r="O268" s="305">
        <f t="shared" si="72"/>
        <v>40</v>
      </c>
      <c r="Q268" s="278">
        <f t="shared" si="74"/>
        <v>48.780487804878049</v>
      </c>
      <c r="R268" s="278">
        <f t="shared" si="75"/>
        <v>60</v>
      </c>
      <c r="T268" s="306"/>
      <c r="U268" s="306">
        <f t="shared" si="79"/>
        <v>0</v>
      </c>
      <c r="V268" s="306" t="b">
        <f t="shared" si="76"/>
        <v>0</v>
      </c>
      <c r="W268" s="306">
        <f t="shared" si="71"/>
        <v>60</v>
      </c>
      <c r="X268" s="306">
        <f t="shared" si="77"/>
        <v>60</v>
      </c>
      <c r="Y268" s="278">
        <f t="shared" si="78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3"/>
        <v>0</v>
      </c>
      <c r="N269" s="305">
        <f t="shared" si="66"/>
        <v>40</v>
      </c>
      <c r="O269" s="305">
        <f t="shared" si="72"/>
        <v>40</v>
      </c>
      <c r="Q269" s="278">
        <f t="shared" si="74"/>
        <v>48.780487804878049</v>
      </c>
      <c r="R269" s="278">
        <f t="shared" si="75"/>
        <v>60</v>
      </c>
      <c r="T269" s="306"/>
      <c r="U269" s="306">
        <f t="shared" si="79"/>
        <v>0</v>
      </c>
      <c r="V269" s="306" t="b">
        <f t="shared" si="76"/>
        <v>0</v>
      </c>
      <c r="W269" s="306">
        <f t="shared" si="71"/>
        <v>60</v>
      </c>
      <c r="X269" s="306">
        <f t="shared" si="77"/>
        <v>60</v>
      </c>
      <c r="Y269" s="278">
        <f t="shared" si="78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3"/>
        <v>0</v>
      </c>
      <c r="N270" s="305">
        <f t="shared" si="66"/>
        <v>160</v>
      </c>
      <c r="P270" s="305">
        <v>1</v>
      </c>
      <c r="Q270" s="278">
        <f t="shared" si="74"/>
        <v>195.1219512195122</v>
      </c>
      <c r="R270" s="278">
        <f t="shared" si="75"/>
        <v>240</v>
      </c>
      <c r="T270" s="306"/>
      <c r="U270" s="306">
        <f t="shared" si="79"/>
        <v>0</v>
      </c>
      <c r="V270" s="306" t="b">
        <f t="shared" si="76"/>
        <v>0</v>
      </c>
      <c r="W270" s="306">
        <f t="shared" si="71"/>
        <v>240</v>
      </c>
      <c r="X270" s="306">
        <f t="shared" si="77"/>
        <v>240</v>
      </c>
      <c r="Y270" s="278">
        <f t="shared" si="78"/>
        <v>195.1219512195122</v>
      </c>
      <c r="Z270" s="276"/>
      <c r="AA270" s="276"/>
    </row>
    <row r="271" spans="1:27" s="59" customFormat="1" ht="12.75" customHeight="1">
      <c r="A271" s="1108" t="s">
        <v>505</v>
      </c>
      <c r="B271" s="1109"/>
      <c r="C271" s="1109"/>
      <c r="D271" s="1109"/>
      <c r="E271" s="1109"/>
      <c r="F271" s="1109"/>
      <c r="G271" s="1109"/>
      <c r="H271" s="1109"/>
      <c r="I271" s="260"/>
      <c r="J271" s="261"/>
      <c r="K271"/>
      <c r="L271">
        <v>1</v>
      </c>
      <c r="M271">
        <f t="shared" si="73"/>
        <v>0</v>
      </c>
      <c r="N271">
        <f t="shared" si="66"/>
        <v>0</v>
      </c>
      <c r="O271">
        <f t="shared" si="72"/>
        <v>0</v>
      </c>
      <c r="Q271" s="278">
        <f t="shared" si="74"/>
        <v>0</v>
      </c>
      <c r="R271" s="278">
        <f t="shared" si="75"/>
        <v>0</v>
      </c>
      <c r="T271" s="280"/>
      <c r="U271" s="278">
        <f t="shared" si="79"/>
        <v>0</v>
      </c>
      <c r="V271" s="278" t="b">
        <f t="shared" si="76"/>
        <v>0</v>
      </c>
      <c r="W271" s="278">
        <f t="shared" si="71"/>
        <v>0</v>
      </c>
      <c r="X271" s="278">
        <f t="shared" si="77"/>
        <v>0</v>
      </c>
      <c r="Y271" s="278">
        <f t="shared" si="78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3"/>
        <v>0</v>
      </c>
      <c r="N272">
        <f t="shared" si="66"/>
        <v>0</v>
      </c>
      <c r="O272">
        <f t="shared" si="72"/>
        <v>0</v>
      </c>
      <c r="Q272" s="278">
        <f t="shared" si="74"/>
        <v>0</v>
      </c>
      <c r="R272" s="278">
        <f t="shared" si="75"/>
        <v>0</v>
      </c>
      <c r="T272" s="278"/>
      <c r="U272" s="278">
        <f t="shared" si="79"/>
        <v>0</v>
      </c>
      <c r="V272" s="278" t="b">
        <f t="shared" si="76"/>
        <v>0</v>
      </c>
      <c r="W272" s="278">
        <f t="shared" si="71"/>
        <v>0</v>
      </c>
      <c r="X272" s="278">
        <f t="shared" si="77"/>
        <v>0</v>
      </c>
      <c r="Y272" s="278">
        <f t="shared" si="78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1100" t="s">
        <v>510</v>
      </c>
      <c r="I273" s="303">
        <f t="shared" ref="I273:I286" si="80">O273</f>
        <v>40</v>
      </c>
      <c r="J273" s="304">
        <f t="shared" ref="J273:J286" si="81">I273*1.23</f>
        <v>49.2</v>
      </c>
      <c r="L273" s="305">
        <v>1</v>
      </c>
      <c r="M273" s="305">
        <f t="shared" si="73"/>
        <v>0</v>
      </c>
      <c r="N273" s="305">
        <f t="shared" si="66"/>
        <v>40</v>
      </c>
      <c r="O273" s="305">
        <f t="shared" si="72"/>
        <v>40</v>
      </c>
      <c r="Q273" s="278">
        <f t="shared" si="74"/>
        <v>48.780487804878049</v>
      </c>
      <c r="R273" s="278">
        <f t="shared" si="75"/>
        <v>60</v>
      </c>
      <c r="T273" s="306"/>
      <c r="U273" s="306">
        <f t="shared" si="79"/>
        <v>0</v>
      </c>
      <c r="V273" s="306" t="b">
        <f t="shared" si="76"/>
        <v>0</v>
      </c>
      <c r="W273" s="306">
        <f t="shared" si="71"/>
        <v>60</v>
      </c>
      <c r="X273" s="306">
        <f t="shared" si="77"/>
        <v>60</v>
      </c>
      <c r="Y273" s="278">
        <f t="shared" si="78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1100"/>
      <c r="I274" s="303">
        <f t="shared" si="80"/>
        <v>40</v>
      </c>
      <c r="J274" s="304">
        <f t="shared" si="81"/>
        <v>49.2</v>
      </c>
      <c r="L274" s="305">
        <v>1</v>
      </c>
      <c r="M274" s="305">
        <f t="shared" si="73"/>
        <v>0</v>
      </c>
      <c r="N274" s="305">
        <f t="shared" si="66"/>
        <v>40</v>
      </c>
      <c r="O274" s="305">
        <f t="shared" si="72"/>
        <v>40</v>
      </c>
      <c r="Q274" s="278">
        <f t="shared" si="74"/>
        <v>48.780487804878049</v>
      </c>
      <c r="R274" s="278">
        <f t="shared" si="75"/>
        <v>60</v>
      </c>
      <c r="T274" s="306"/>
      <c r="U274" s="306">
        <f t="shared" si="79"/>
        <v>0</v>
      </c>
      <c r="V274" s="306" t="b">
        <f t="shared" si="76"/>
        <v>0</v>
      </c>
      <c r="W274" s="306">
        <f t="shared" si="71"/>
        <v>60</v>
      </c>
      <c r="X274" s="306">
        <f t="shared" si="77"/>
        <v>60</v>
      </c>
      <c r="Y274" s="278">
        <f t="shared" si="78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1100"/>
      <c r="I275" s="303">
        <f t="shared" si="80"/>
        <v>40</v>
      </c>
      <c r="J275" s="304">
        <f t="shared" si="81"/>
        <v>49.2</v>
      </c>
      <c r="L275" s="305">
        <v>1</v>
      </c>
      <c r="M275" s="305">
        <f t="shared" si="73"/>
        <v>0</v>
      </c>
      <c r="N275" s="305">
        <f t="shared" si="66"/>
        <v>40</v>
      </c>
      <c r="O275" s="305">
        <f t="shared" si="72"/>
        <v>40</v>
      </c>
      <c r="Q275" s="278">
        <f t="shared" si="74"/>
        <v>48.780487804878049</v>
      </c>
      <c r="R275" s="278">
        <f t="shared" si="75"/>
        <v>60</v>
      </c>
      <c r="T275" s="306"/>
      <c r="U275" s="306">
        <f t="shared" si="79"/>
        <v>0</v>
      </c>
      <c r="V275" s="306" t="b">
        <f t="shared" si="76"/>
        <v>0</v>
      </c>
      <c r="W275" s="306">
        <f t="shared" si="71"/>
        <v>60</v>
      </c>
      <c r="X275" s="306">
        <f t="shared" si="77"/>
        <v>60</v>
      </c>
      <c r="Y275" s="278">
        <f t="shared" si="78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1100"/>
      <c r="I276" s="303">
        <f t="shared" si="80"/>
        <v>40</v>
      </c>
      <c r="J276" s="304">
        <f t="shared" si="81"/>
        <v>49.2</v>
      </c>
      <c r="L276" s="305">
        <v>1</v>
      </c>
      <c r="M276" s="305">
        <f t="shared" si="73"/>
        <v>0</v>
      </c>
      <c r="N276" s="305">
        <f t="shared" si="66"/>
        <v>40</v>
      </c>
      <c r="O276" s="305">
        <f t="shared" si="72"/>
        <v>40</v>
      </c>
      <c r="Q276" s="278">
        <f t="shared" si="74"/>
        <v>48.780487804878049</v>
      </c>
      <c r="R276" s="278">
        <f t="shared" si="75"/>
        <v>60</v>
      </c>
      <c r="T276" s="306"/>
      <c r="U276" s="306">
        <f t="shared" si="79"/>
        <v>0</v>
      </c>
      <c r="V276" s="306" t="b">
        <f t="shared" si="76"/>
        <v>0</v>
      </c>
      <c r="W276" s="306">
        <f t="shared" si="71"/>
        <v>60</v>
      </c>
      <c r="X276" s="306">
        <f t="shared" si="77"/>
        <v>60</v>
      </c>
      <c r="Y276" s="278">
        <f t="shared" si="78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1100"/>
      <c r="I277" s="303">
        <f t="shared" si="80"/>
        <v>40</v>
      </c>
      <c r="J277" s="304">
        <f t="shared" si="81"/>
        <v>49.2</v>
      </c>
      <c r="L277" s="305">
        <v>1</v>
      </c>
      <c r="M277" s="305">
        <f t="shared" si="73"/>
        <v>0</v>
      </c>
      <c r="N277" s="305">
        <f t="shared" si="66"/>
        <v>40</v>
      </c>
      <c r="O277" s="305">
        <f t="shared" si="72"/>
        <v>40</v>
      </c>
      <c r="Q277" s="278">
        <f t="shared" si="74"/>
        <v>48.780487804878049</v>
      </c>
      <c r="R277" s="278">
        <f t="shared" si="75"/>
        <v>60</v>
      </c>
      <c r="T277" s="306"/>
      <c r="U277" s="306">
        <f t="shared" si="79"/>
        <v>0</v>
      </c>
      <c r="V277" s="306" t="b">
        <f t="shared" si="76"/>
        <v>0</v>
      </c>
      <c r="W277" s="306">
        <f t="shared" si="71"/>
        <v>60</v>
      </c>
      <c r="X277" s="306">
        <f t="shared" si="77"/>
        <v>60</v>
      </c>
      <c r="Y277" s="278">
        <f t="shared" si="78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1100"/>
      <c r="I278" s="303">
        <f t="shared" si="80"/>
        <v>40</v>
      </c>
      <c r="J278" s="304">
        <f t="shared" si="81"/>
        <v>49.2</v>
      </c>
      <c r="L278" s="305">
        <v>1</v>
      </c>
      <c r="M278" s="305">
        <f t="shared" si="73"/>
        <v>0</v>
      </c>
      <c r="N278" s="305">
        <f t="shared" si="66"/>
        <v>40</v>
      </c>
      <c r="O278" s="305">
        <f t="shared" si="72"/>
        <v>40</v>
      </c>
      <c r="Q278" s="278">
        <f t="shared" si="74"/>
        <v>48.780487804878049</v>
      </c>
      <c r="R278" s="278">
        <f t="shared" si="75"/>
        <v>60</v>
      </c>
      <c r="T278" s="306"/>
      <c r="U278" s="306">
        <f t="shared" si="79"/>
        <v>0</v>
      </c>
      <c r="V278" s="306" t="b">
        <f t="shared" si="76"/>
        <v>0</v>
      </c>
      <c r="W278" s="306">
        <f t="shared" si="71"/>
        <v>60</v>
      </c>
      <c r="X278" s="306">
        <f t="shared" si="77"/>
        <v>60</v>
      </c>
      <c r="Y278" s="278">
        <f t="shared" si="78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1100"/>
      <c r="I279" s="303">
        <f t="shared" si="80"/>
        <v>40</v>
      </c>
      <c r="J279" s="304">
        <f t="shared" si="81"/>
        <v>49.2</v>
      </c>
      <c r="L279" s="305">
        <v>1</v>
      </c>
      <c r="M279" s="305">
        <f t="shared" si="73"/>
        <v>0</v>
      </c>
      <c r="N279" s="305">
        <f t="shared" si="66"/>
        <v>40</v>
      </c>
      <c r="O279" s="305">
        <f t="shared" si="72"/>
        <v>40</v>
      </c>
      <c r="Q279" s="278">
        <f t="shared" si="74"/>
        <v>48.780487804878049</v>
      </c>
      <c r="R279" s="278">
        <f t="shared" si="75"/>
        <v>60</v>
      </c>
      <c r="T279" s="306"/>
      <c r="U279" s="306">
        <f t="shared" si="79"/>
        <v>0</v>
      </c>
      <c r="V279" s="306" t="b">
        <f t="shared" si="76"/>
        <v>0</v>
      </c>
      <c r="W279" s="306">
        <f t="shared" si="71"/>
        <v>60</v>
      </c>
      <c r="X279" s="306">
        <f t="shared" si="77"/>
        <v>60</v>
      </c>
      <c r="Y279" s="278">
        <f t="shared" si="78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1100"/>
      <c r="I280" s="303">
        <f t="shared" si="80"/>
        <v>40</v>
      </c>
      <c r="J280" s="304">
        <f t="shared" si="81"/>
        <v>49.2</v>
      </c>
      <c r="L280" s="305">
        <v>1</v>
      </c>
      <c r="M280" s="305">
        <f t="shared" si="73"/>
        <v>0</v>
      </c>
      <c r="N280" s="305">
        <f t="shared" si="66"/>
        <v>40</v>
      </c>
      <c r="O280" s="305">
        <f t="shared" si="72"/>
        <v>40</v>
      </c>
      <c r="Q280" s="278">
        <f t="shared" si="74"/>
        <v>48.780487804878049</v>
      </c>
      <c r="R280" s="278">
        <f t="shared" si="75"/>
        <v>60</v>
      </c>
      <c r="T280" s="306"/>
      <c r="U280" s="306">
        <f t="shared" si="79"/>
        <v>0</v>
      </c>
      <c r="V280" s="306" t="b">
        <f t="shared" si="76"/>
        <v>0</v>
      </c>
      <c r="W280" s="306">
        <f t="shared" si="71"/>
        <v>60</v>
      </c>
      <c r="X280" s="306">
        <f t="shared" si="77"/>
        <v>60</v>
      </c>
      <c r="Y280" s="278">
        <f t="shared" si="78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1100"/>
      <c r="I281" s="303">
        <f t="shared" si="80"/>
        <v>40</v>
      </c>
      <c r="J281" s="304">
        <f t="shared" si="81"/>
        <v>49.2</v>
      </c>
      <c r="L281" s="305">
        <v>1</v>
      </c>
      <c r="M281" s="305">
        <f t="shared" si="73"/>
        <v>0</v>
      </c>
      <c r="N281" s="305">
        <f t="shared" si="66"/>
        <v>40</v>
      </c>
      <c r="O281" s="305">
        <f t="shared" si="72"/>
        <v>40</v>
      </c>
      <c r="Q281" s="278">
        <f t="shared" si="74"/>
        <v>48.780487804878049</v>
      </c>
      <c r="R281" s="278">
        <f t="shared" si="75"/>
        <v>60</v>
      </c>
      <c r="T281" s="306"/>
      <c r="U281" s="306">
        <f t="shared" si="79"/>
        <v>0</v>
      </c>
      <c r="V281" s="306" t="b">
        <f t="shared" si="76"/>
        <v>0</v>
      </c>
      <c r="W281" s="306">
        <f t="shared" si="71"/>
        <v>60</v>
      </c>
      <c r="X281" s="306">
        <f t="shared" si="77"/>
        <v>60</v>
      </c>
      <c r="Y281" s="278">
        <f t="shared" si="78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1100"/>
      <c r="I282" s="303">
        <f t="shared" si="80"/>
        <v>40</v>
      </c>
      <c r="J282" s="304">
        <f t="shared" si="81"/>
        <v>49.2</v>
      </c>
      <c r="L282" s="305">
        <v>1</v>
      </c>
      <c r="M282" s="305">
        <f t="shared" si="73"/>
        <v>0</v>
      </c>
      <c r="N282" s="305">
        <f t="shared" si="66"/>
        <v>40</v>
      </c>
      <c r="O282" s="305">
        <f t="shared" si="72"/>
        <v>40</v>
      </c>
      <c r="Q282" s="278">
        <f t="shared" si="74"/>
        <v>48.780487804878049</v>
      </c>
      <c r="R282" s="278">
        <f t="shared" si="75"/>
        <v>60</v>
      </c>
      <c r="T282" s="306"/>
      <c r="U282" s="306">
        <f t="shared" si="79"/>
        <v>0</v>
      </c>
      <c r="V282" s="306" t="b">
        <f t="shared" si="76"/>
        <v>0</v>
      </c>
      <c r="W282" s="306">
        <f t="shared" si="71"/>
        <v>60</v>
      </c>
      <c r="X282" s="306">
        <f t="shared" si="77"/>
        <v>60</v>
      </c>
      <c r="Y282" s="278">
        <f t="shared" si="78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1100"/>
      <c r="I283" s="303">
        <f t="shared" si="80"/>
        <v>40</v>
      </c>
      <c r="J283" s="304">
        <f t="shared" si="81"/>
        <v>49.2</v>
      </c>
      <c r="L283" s="305">
        <v>1</v>
      </c>
      <c r="M283" s="305">
        <f t="shared" si="73"/>
        <v>0</v>
      </c>
      <c r="N283" s="305">
        <f t="shared" si="66"/>
        <v>40</v>
      </c>
      <c r="O283" s="305">
        <f t="shared" si="72"/>
        <v>40</v>
      </c>
      <c r="Q283" s="278">
        <f t="shared" si="74"/>
        <v>48.780487804878049</v>
      </c>
      <c r="R283" s="278">
        <f t="shared" si="75"/>
        <v>60</v>
      </c>
      <c r="T283" s="306"/>
      <c r="U283" s="306">
        <f t="shared" si="79"/>
        <v>0</v>
      </c>
      <c r="V283" s="306" t="b">
        <f t="shared" si="76"/>
        <v>0</v>
      </c>
      <c r="W283" s="306">
        <f t="shared" si="71"/>
        <v>60</v>
      </c>
      <c r="X283" s="306">
        <f t="shared" si="77"/>
        <v>60</v>
      </c>
      <c r="Y283" s="278">
        <f t="shared" si="78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1100"/>
      <c r="I284" s="303">
        <f t="shared" si="80"/>
        <v>40</v>
      </c>
      <c r="J284" s="304">
        <f t="shared" si="81"/>
        <v>49.2</v>
      </c>
      <c r="L284" s="305">
        <v>1</v>
      </c>
      <c r="M284" s="305">
        <f t="shared" si="73"/>
        <v>0</v>
      </c>
      <c r="N284" s="305">
        <f t="shared" si="66"/>
        <v>40</v>
      </c>
      <c r="O284" s="305">
        <f t="shared" si="72"/>
        <v>40</v>
      </c>
      <c r="Q284" s="278">
        <f t="shared" si="74"/>
        <v>48.780487804878049</v>
      </c>
      <c r="R284" s="278">
        <f t="shared" si="75"/>
        <v>60</v>
      </c>
      <c r="T284" s="306"/>
      <c r="U284" s="306">
        <f t="shared" si="79"/>
        <v>0</v>
      </c>
      <c r="V284" s="306" t="b">
        <f t="shared" si="76"/>
        <v>0</v>
      </c>
      <c r="W284" s="306">
        <f t="shared" si="71"/>
        <v>60</v>
      </c>
      <c r="X284" s="306">
        <f t="shared" si="77"/>
        <v>60</v>
      </c>
      <c r="Y284" s="278">
        <f t="shared" si="78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1100"/>
      <c r="I285" s="303">
        <f t="shared" si="80"/>
        <v>40</v>
      </c>
      <c r="J285" s="304">
        <f t="shared" si="81"/>
        <v>49.2</v>
      </c>
      <c r="L285" s="305">
        <v>1</v>
      </c>
      <c r="M285" s="305">
        <f t="shared" si="73"/>
        <v>0</v>
      </c>
      <c r="N285" s="305">
        <f t="shared" si="66"/>
        <v>40</v>
      </c>
      <c r="O285" s="305">
        <f t="shared" si="72"/>
        <v>40</v>
      </c>
      <c r="Q285" s="278">
        <f t="shared" si="74"/>
        <v>48.780487804878049</v>
      </c>
      <c r="R285" s="278">
        <f t="shared" si="75"/>
        <v>60</v>
      </c>
      <c r="T285" s="306"/>
      <c r="U285" s="306">
        <f t="shared" si="79"/>
        <v>0</v>
      </c>
      <c r="V285" s="306" t="b">
        <f t="shared" si="76"/>
        <v>0</v>
      </c>
      <c r="W285" s="306">
        <f t="shared" si="71"/>
        <v>60</v>
      </c>
      <c r="X285" s="306">
        <f t="shared" si="77"/>
        <v>60</v>
      </c>
      <c r="Y285" s="278">
        <f t="shared" si="78"/>
        <v>48.780487804878049</v>
      </c>
      <c r="Z285" s="276"/>
      <c r="AA285" s="276"/>
    </row>
    <row r="286" spans="1:27" s="305" customFormat="1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1101"/>
      <c r="I286" s="303">
        <f t="shared" si="80"/>
        <v>40</v>
      </c>
      <c r="J286" s="304">
        <f t="shared" si="81"/>
        <v>49.2</v>
      </c>
      <c r="L286" s="305">
        <v>1</v>
      </c>
      <c r="M286" s="305">
        <f t="shared" si="73"/>
        <v>0</v>
      </c>
      <c r="N286" s="305">
        <f t="shared" si="66"/>
        <v>40</v>
      </c>
      <c r="O286" s="305">
        <f t="shared" si="72"/>
        <v>40</v>
      </c>
      <c r="Q286" s="278">
        <f t="shared" si="74"/>
        <v>48.780487804878049</v>
      </c>
      <c r="R286" s="278">
        <f t="shared" si="75"/>
        <v>60</v>
      </c>
      <c r="T286" s="306"/>
      <c r="U286" s="306">
        <f t="shared" si="79"/>
        <v>0</v>
      </c>
      <c r="V286" s="306" t="b">
        <f t="shared" si="76"/>
        <v>0</v>
      </c>
      <c r="W286" s="306">
        <f t="shared" si="71"/>
        <v>60</v>
      </c>
      <c r="X286" s="306">
        <f t="shared" si="77"/>
        <v>60</v>
      </c>
      <c r="Y286" s="278">
        <f t="shared" si="78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3"/>
        <v>0</v>
      </c>
      <c r="N287" s="305">
        <f t="shared" si="66"/>
        <v>40</v>
      </c>
      <c r="O287" s="305">
        <f t="shared" si="72"/>
        <v>40</v>
      </c>
      <c r="Q287" s="278">
        <f t="shared" si="74"/>
        <v>48.780487804878049</v>
      </c>
      <c r="R287" s="278">
        <f t="shared" si="75"/>
        <v>60</v>
      </c>
      <c r="T287" s="306"/>
      <c r="U287" s="306">
        <f t="shared" si="79"/>
        <v>0</v>
      </c>
      <c r="V287" s="306" t="b">
        <f t="shared" si="76"/>
        <v>0</v>
      </c>
      <c r="W287" s="306">
        <f t="shared" si="71"/>
        <v>60</v>
      </c>
      <c r="X287" s="306">
        <f t="shared" si="77"/>
        <v>60</v>
      </c>
      <c r="Y287" s="278">
        <f t="shared" si="78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3"/>
        <v>0</v>
      </c>
      <c r="N288" s="305">
        <f t="shared" si="66"/>
        <v>40</v>
      </c>
      <c r="O288" s="305">
        <f t="shared" si="72"/>
        <v>40</v>
      </c>
      <c r="Q288" s="278">
        <f t="shared" si="74"/>
        <v>48.780487804878049</v>
      </c>
      <c r="R288" s="278">
        <f t="shared" si="75"/>
        <v>60</v>
      </c>
      <c r="T288" s="306"/>
      <c r="U288" s="306">
        <f t="shared" si="79"/>
        <v>0</v>
      </c>
      <c r="V288" s="306" t="b">
        <f t="shared" si="76"/>
        <v>0</v>
      </c>
      <c r="W288" s="306">
        <f t="shared" si="71"/>
        <v>60</v>
      </c>
      <c r="X288" s="306">
        <f t="shared" si="77"/>
        <v>60</v>
      </c>
      <c r="Y288" s="278">
        <f t="shared" si="78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3"/>
        <v>0</v>
      </c>
      <c r="N289" s="305">
        <f t="shared" si="66"/>
        <v>40</v>
      </c>
      <c r="O289" s="305">
        <f t="shared" si="72"/>
        <v>40</v>
      </c>
      <c r="Q289" s="278">
        <f t="shared" si="74"/>
        <v>48.780487804878049</v>
      </c>
      <c r="R289" s="278">
        <f t="shared" si="75"/>
        <v>60</v>
      </c>
      <c r="T289" s="306"/>
      <c r="U289" s="306">
        <f t="shared" si="79"/>
        <v>0</v>
      </c>
      <c r="V289" s="306" t="b">
        <f t="shared" si="76"/>
        <v>0</v>
      </c>
      <c r="W289" s="306">
        <f t="shared" si="71"/>
        <v>60</v>
      </c>
      <c r="X289" s="306">
        <f t="shared" si="77"/>
        <v>60</v>
      </c>
      <c r="Y289" s="278">
        <f t="shared" si="78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3"/>
        <v>0</v>
      </c>
      <c r="N290" s="305">
        <f t="shared" si="66"/>
        <v>40</v>
      </c>
      <c r="O290" s="305">
        <f t="shared" si="72"/>
        <v>40</v>
      </c>
      <c r="Q290" s="278">
        <f t="shared" si="74"/>
        <v>48.780487804878049</v>
      </c>
      <c r="R290" s="278">
        <f t="shared" si="75"/>
        <v>60</v>
      </c>
      <c r="T290" s="306"/>
      <c r="U290" s="306">
        <f t="shared" si="79"/>
        <v>0</v>
      </c>
      <c r="V290" s="306" t="b">
        <f t="shared" si="76"/>
        <v>0</v>
      </c>
      <c r="W290" s="306">
        <f t="shared" si="71"/>
        <v>60</v>
      </c>
      <c r="X290" s="306">
        <f t="shared" si="77"/>
        <v>60</v>
      </c>
      <c r="Y290" s="278">
        <f t="shared" si="78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3"/>
        <v>0</v>
      </c>
      <c r="N291" s="305">
        <f t="shared" si="66"/>
        <v>40</v>
      </c>
      <c r="O291" s="305">
        <f t="shared" si="72"/>
        <v>40</v>
      </c>
      <c r="Q291" s="278">
        <f t="shared" si="74"/>
        <v>48.780487804878049</v>
      </c>
      <c r="R291" s="278">
        <f t="shared" si="75"/>
        <v>60</v>
      </c>
      <c r="T291" s="306"/>
      <c r="U291" s="306">
        <f t="shared" si="79"/>
        <v>0</v>
      </c>
      <c r="V291" s="306" t="b">
        <f t="shared" si="76"/>
        <v>0</v>
      </c>
      <c r="W291" s="306">
        <f t="shared" si="71"/>
        <v>60</v>
      </c>
      <c r="X291" s="306">
        <f t="shared" si="77"/>
        <v>60</v>
      </c>
      <c r="Y291" s="278">
        <f t="shared" si="78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3"/>
        <v>0</v>
      </c>
      <c r="N292" s="305">
        <f t="shared" si="66"/>
        <v>40</v>
      </c>
      <c r="O292" s="305">
        <f t="shared" si="72"/>
        <v>40</v>
      </c>
      <c r="Q292" s="278">
        <f t="shared" si="74"/>
        <v>48.780487804878049</v>
      </c>
      <c r="R292" s="278">
        <f t="shared" si="75"/>
        <v>60</v>
      </c>
      <c r="T292" s="306"/>
      <c r="U292" s="306">
        <f t="shared" si="79"/>
        <v>0</v>
      </c>
      <c r="V292" s="306" t="b">
        <f t="shared" si="76"/>
        <v>0</v>
      </c>
      <c r="W292" s="306">
        <f t="shared" si="71"/>
        <v>60</v>
      </c>
      <c r="X292" s="306">
        <f t="shared" si="77"/>
        <v>60</v>
      </c>
      <c r="Y292" s="278">
        <f t="shared" si="78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3"/>
        <v>0</v>
      </c>
      <c r="N293" s="305">
        <f t="shared" si="66"/>
        <v>40</v>
      </c>
      <c r="O293" s="305">
        <f t="shared" si="72"/>
        <v>40</v>
      </c>
      <c r="Q293" s="278">
        <f t="shared" si="74"/>
        <v>48.780487804878049</v>
      </c>
      <c r="R293" s="278">
        <f t="shared" si="75"/>
        <v>60</v>
      </c>
      <c r="T293" s="306"/>
      <c r="U293" s="306">
        <f t="shared" si="79"/>
        <v>0</v>
      </c>
      <c r="V293" s="306" t="b">
        <f t="shared" si="76"/>
        <v>0</v>
      </c>
      <c r="W293" s="306">
        <f t="shared" si="71"/>
        <v>60</v>
      </c>
      <c r="X293" s="306">
        <f t="shared" si="77"/>
        <v>60</v>
      </c>
      <c r="Y293" s="278">
        <f t="shared" si="78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3"/>
        <v>0</v>
      </c>
      <c r="N294" s="305">
        <f t="shared" si="66"/>
        <v>40</v>
      </c>
      <c r="O294" s="305">
        <f t="shared" si="72"/>
        <v>40</v>
      </c>
      <c r="Q294" s="278">
        <f t="shared" si="74"/>
        <v>48.780487804878049</v>
      </c>
      <c r="R294" s="278">
        <f t="shared" si="75"/>
        <v>60</v>
      </c>
      <c r="T294" s="306"/>
      <c r="U294" s="306">
        <f t="shared" si="79"/>
        <v>0</v>
      </c>
      <c r="V294" s="306" t="b">
        <f t="shared" si="76"/>
        <v>0</v>
      </c>
      <c r="W294" s="306">
        <f t="shared" si="71"/>
        <v>60</v>
      </c>
      <c r="X294" s="306">
        <f t="shared" si="77"/>
        <v>60</v>
      </c>
      <c r="Y294" s="278">
        <f t="shared" si="78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3"/>
        <v>0</v>
      </c>
      <c r="N295" s="305">
        <f t="shared" si="66"/>
        <v>40</v>
      </c>
      <c r="O295" s="305">
        <f t="shared" si="72"/>
        <v>40</v>
      </c>
      <c r="Q295" s="278">
        <f t="shared" si="74"/>
        <v>48.780487804878049</v>
      </c>
      <c r="R295" s="278">
        <f t="shared" si="75"/>
        <v>60</v>
      </c>
      <c r="T295" s="306"/>
      <c r="U295" s="306">
        <f t="shared" si="79"/>
        <v>0</v>
      </c>
      <c r="V295" s="306" t="b">
        <f t="shared" si="76"/>
        <v>0</v>
      </c>
      <c r="W295" s="306">
        <f t="shared" si="71"/>
        <v>60</v>
      </c>
      <c r="X295" s="306">
        <f t="shared" si="77"/>
        <v>60</v>
      </c>
      <c r="Y295" s="278">
        <f t="shared" si="78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3"/>
        <v>0</v>
      </c>
      <c r="N296" s="305">
        <f t="shared" si="66"/>
        <v>40</v>
      </c>
      <c r="O296" s="305">
        <f t="shared" si="72"/>
        <v>40</v>
      </c>
      <c r="Q296" s="278">
        <f t="shared" si="74"/>
        <v>48.780487804878049</v>
      </c>
      <c r="R296" s="278">
        <f t="shared" si="75"/>
        <v>60</v>
      </c>
      <c r="T296" s="306"/>
      <c r="U296" s="306">
        <f t="shared" si="79"/>
        <v>0</v>
      </c>
      <c r="V296" s="306" t="b">
        <f t="shared" si="76"/>
        <v>0</v>
      </c>
      <c r="W296" s="306">
        <f t="shared" si="71"/>
        <v>60</v>
      </c>
      <c r="X296" s="306">
        <f t="shared" si="77"/>
        <v>60</v>
      </c>
      <c r="Y296" s="278">
        <f t="shared" si="78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3"/>
        <v>0</v>
      </c>
      <c r="N297" s="305">
        <f t="shared" si="66"/>
        <v>40</v>
      </c>
      <c r="O297" s="305">
        <f t="shared" si="72"/>
        <v>40</v>
      </c>
      <c r="Q297" s="278">
        <f t="shared" si="74"/>
        <v>48.780487804878049</v>
      </c>
      <c r="R297" s="278">
        <f t="shared" si="75"/>
        <v>60</v>
      </c>
      <c r="T297" s="306"/>
      <c r="U297" s="306">
        <f t="shared" si="79"/>
        <v>0</v>
      </c>
      <c r="V297" s="306" t="b">
        <f t="shared" si="76"/>
        <v>0</v>
      </c>
      <c r="W297" s="306">
        <f t="shared" si="71"/>
        <v>60</v>
      </c>
      <c r="X297" s="306">
        <f t="shared" si="77"/>
        <v>60</v>
      </c>
      <c r="Y297" s="278">
        <f t="shared" si="78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3"/>
        <v>0</v>
      </c>
      <c r="N298" s="305">
        <f t="shared" si="66"/>
        <v>40</v>
      </c>
      <c r="O298" s="305">
        <f t="shared" si="72"/>
        <v>40</v>
      </c>
      <c r="Q298" s="278">
        <f t="shared" si="74"/>
        <v>48.780487804878049</v>
      </c>
      <c r="R298" s="278">
        <f t="shared" si="75"/>
        <v>60</v>
      </c>
      <c r="T298" s="306"/>
      <c r="U298" s="306">
        <f t="shared" si="79"/>
        <v>0</v>
      </c>
      <c r="V298" s="306" t="b">
        <f t="shared" si="76"/>
        <v>0</v>
      </c>
      <c r="W298" s="306">
        <f t="shared" si="71"/>
        <v>60</v>
      </c>
      <c r="X298" s="306">
        <f t="shared" si="77"/>
        <v>60</v>
      </c>
      <c r="Y298" s="278">
        <f t="shared" si="78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3"/>
        <v>0</v>
      </c>
      <c r="N299" s="305">
        <f t="shared" ref="N299:N351" si="82">L299*G299*40</f>
        <v>40</v>
      </c>
      <c r="O299" s="305">
        <f t="shared" si="72"/>
        <v>40</v>
      </c>
      <c r="Q299" s="278">
        <f t="shared" si="74"/>
        <v>48.780487804878049</v>
      </c>
      <c r="R299" s="278">
        <f t="shared" si="75"/>
        <v>60</v>
      </c>
      <c r="T299" s="332"/>
      <c r="U299" s="306">
        <f t="shared" si="79"/>
        <v>0</v>
      </c>
      <c r="V299" s="306" t="b">
        <f t="shared" si="76"/>
        <v>0</v>
      </c>
      <c r="W299" s="306">
        <f t="shared" si="71"/>
        <v>60</v>
      </c>
      <c r="X299" s="306">
        <f t="shared" si="77"/>
        <v>60</v>
      </c>
      <c r="Y299" s="278">
        <f t="shared" si="78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3"/>
        <v>0</v>
      </c>
      <c r="N300" s="305">
        <f t="shared" si="82"/>
        <v>0</v>
      </c>
      <c r="O300" s="305"/>
      <c r="Q300" s="278">
        <f t="shared" si="74"/>
        <v>292.6829268292683</v>
      </c>
      <c r="R300" s="278">
        <f t="shared" si="75"/>
        <v>360</v>
      </c>
      <c r="T300" s="332"/>
      <c r="U300" s="306">
        <f t="shared" si="79"/>
        <v>0</v>
      </c>
      <c r="V300" s="306" t="b">
        <f t="shared" si="76"/>
        <v>0</v>
      </c>
      <c r="W300" s="306">
        <f t="shared" si="71"/>
        <v>360</v>
      </c>
      <c r="X300" s="306">
        <f t="shared" si="77"/>
        <v>360</v>
      </c>
      <c r="Y300" s="278">
        <f t="shared" si="78"/>
        <v>292.6829268292683</v>
      </c>
      <c r="Z300" s="276"/>
      <c r="AA300" s="276"/>
    </row>
    <row r="301" spans="1:27" s="9" customFormat="1" ht="16" thickBot="1">
      <c r="A301" s="41"/>
      <c r="B301" s="42"/>
      <c r="C301" s="41"/>
      <c r="D301" s="43" t="s">
        <v>546</v>
      </c>
      <c r="E301" s="43"/>
      <c r="F301" s="41"/>
      <c r="G301" s="41"/>
      <c r="H301" s="42"/>
      <c r="I301" s="238"/>
      <c r="J301" s="239"/>
      <c r="K301"/>
      <c r="L301">
        <v>1</v>
      </c>
      <c r="M301">
        <f t="shared" si="73"/>
        <v>0</v>
      </c>
      <c r="N301">
        <f t="shared" si="82"/>
        <v>0</v>
      </c>
      <c r="O301">
        <f t="shared" si="72"/>
        <v>0</v>
      </c>
      <c r="Q301" s="278">
        <f t="shared" si="74"/>
        <v>0</v>
      </c>
      <c r="R301" s="278">
        <f t="shared" si="75"/>
        <v>0</v>
      </c>
      <c r="T301" s="282"/>
      <c r="U301" s="278">
        <f t="shared" si="79"/>
        <v>0</v>
      </c>
      <c r="V301" s="278" t="b">
        <f t="shared" si="76"/>
        <v>0</v>
      </c>
      <c r="W301" s="278"/>
      <c r="X301" s="278">
        <f t="shared" si="77"/>
        <v>0</v>
      </c>
      <c r="Y301" s="278">
        <f t="shared" si="78"/>
        <v>0</v>
      </c>
      <c r="Z301" s="276"/>
      <c r="AA301" s="276"/>
    </row>
    <row r="302" spans="1:27" ht="13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3"/>
        <v>840</v>
      </c>
      <c r="N302">
        <f t="shared" si="82"/>
        <v>40</v>
      </c>
      <c r="O302">
        <f t="shared" si="72"/>
        <v>880</v>
      </c>
      <c r="Q302" s="278">
        <f t="shared" si="74"/>
        <v>272.82926829268291</v>
      </c>
      <c r="R302" s="278">
        <f t="shared" si="75"/>
        <v>335.58</v>
      </c>
      <c r="T302" s="278">
        <v>31.86</v>
      </c>
      <c r="U302" s="278">
        <f t="shared" si="79"/>
        <v>95.58</v>
      </c>
      <c r="V302" s="278">
        <f t="shared" si="76"/>
        <v>240</v>
      </c>
      <c r="W302" s="278"/>
      <c r="X302" s="278">
        <f t="shared" si="77"/>
        <v>335.58</v>
      </c>
      <c r="Y302" s="278">
        <f t="shared" si="78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3"/>
        <v>0</v>
      </c>
      <c r="N303">
        <f t="shared" si="82"/>
        <v>0</v>
      </c>
      <c r="O303">
        <f t="shared" si="72"/>
        <v>0</v>
      </c>
      <c r="Q303" s="278">
        <f t="shared" si="74"/>
        <v>261.1219512195122</v>
      </c>
      <c r="R303" s="278">
        <f t="shared" si="75"/>
        <v>321.18</v>
      </c>
      <c r="T303" s="278">
        <v>27.06</v>
      </c>
      <c r="U303" s="278">
        <f t="shared" si="79"/>
        <v>81.179999999999993</v>
      </c>
      <c r="V303" s="278">
        <f t="shared" si="76"/>
        <v>240</v>
      </c>
      <c r="W303" s="278"/>
      <c r="X303" s="278">
        <f t="shared" si="77"/>
        <v>321.18</v>
      </c>
      <c r="Y303" s="278">
        <f t="shared" si="78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3"/>
        <v>560</v>
      </c>
      <c r="N304">
        <f t="shared" si="82"/>
        <v>40</v>
      </c>
      <c r="O304">
        <f t="shared" si="72"/>
        <v>600</v>
      </c>
      <c r="Q304" s="278">
        <f t="shared" si="74"/>
        <v>289.63414634146341</v>
      </c>
      <c r="R304" s="278">
        <f t="shared" si="75"/>
        <v>356.25</v>
      </c>
      <c r="T304" s="278">
        <v>38.75</v>
      </c>
      <c r="U304" s="278">
        <f t="shared" si="79"/>
        <v>116.25</v>
      </c>
      <c r="V304" s="278">
        <f t="shared" si="76"/>
        <v>240</v>
      </c>
      <c r="W304" s="278"/>
      <c r="X304" s="278">
        <f t="shared" si="77"/>
        <v>356.25</v>
      </c>
      <c r="Y304" s="278">
        <f t="shared" si="78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3"/>
        <v>0</v>
      </c>
      <c r="N305">
        <f t="shared" si="82"/>
        <v>0</v>
      </c>
      <c r="O305">
        <f t="shared" si="72"/>
        <v>0</v>
      </c>
      <c r="Q305" s="278">
        <f t="shared" si="74"/>
        <v>314.51219512195127</v>
      </c>
      <c r="R305" s="278">
        <f t="shared" si="75"/>
        <v>386.85</v>
      </c>
      <c r="T305" s="278">
        <v>48.95</v>
      </c>
      <c r="U305" s="278">
        <f t="shared" si="79"/>
        <v>146.85000000000002</v>
      </c>
      <c r="V305" s="278">
        <f t="shared" si="76"/>
        <v>240</v>
      </c>
      <c r="W305" s="278"/>
      <c r="X305" s="278">
        <f t="shared" si="77"/>
        <v>386.85</v>
      </c>
      <c r="Y305" s="278">
        <f t="shared" si="78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3"/>
        <v>0</v>
      </c>
      <c r="N306">
        <f t="shared" si="82"/>
        <v>0</v>
      </c>
      <c r="O306">
        <f t="shared" si="72"/>
        <v>0</v>
      </c>
      <c r="Q306" s="278">
        <f t="shared" si="74"/>
        <v>249.1219512195122</v>
      </c>
      <c r="R306" s="278">
        <f t="shared" si="75"/>
        <v>306.42</v>
      </c>
      <c r="T306" s="278">
        <v>22.14</v>
      </c>
      <c r="U306" s="278">
        <f t="shared" si="79"/>
        <v>66.42</v>
      </c>
      <c r="V306" s="278">
        <f t="shared" si="76"/>
        <v>240</v>
      </c>
      <c r="W306" s="278"/>
      <c r="X306" s="278">
        <f t="shared" si="77"/>
        <v>306.42</v>
      </c>
      <c r="Y306" s="278">
        <f t="shared" si="78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3"/>
        <v>140</v>
      </c>
      <c r="N307">
        <f t="shared" si="82"/>
        <v>40</v>
      </c>
      <c r="O307">
        <f t="shared" si="72"/>
        <v>180</v>
      </c>
      <c r="Q307" s="278">
        <f t="shared" si="74"/>
        <v>273.1219512195122</v>
      </c>
      <c r="R307" s="278">
        <f t="shared" si="75"/>
        <v>335.94</v>
      </c>
      <c r="T307" s="278">
        <v>31.98</v>
      </c>
      <c r="U307" s="278">
        <f t="shared" si="79"/>
        <v>95.94</v>
      </c>
      <c r="V307" s="278">
        <f t="shared" si="76"/>
        <v>240</v>
      </c>
      <c r="W307" s="278"/>
      <c r="X307" s="278">
        <f t="shared" si="77"/>
        <v>335.94</v>
      </c>
      <c r="Y307" s="278">
        <f t="shared" si="78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3"/>
        <v>0</v>
      </c>
      <c r="N308">
        <f t="shared" si="82"/>
        <v>0</v>
      </c>
      <c r="O308">
        <f t="shared" si="72"/>
        <v>0</v>
      </c>
      <c r="Q308" s="278">
        <f t="shared" si="74"/>
        <v>0</v>
      </c>
      <c r="R308" s="278">
        <f t="shared" si="75"/>
        <v>0</v>
      </c>
      <c r="T308" s="278"/>
      <c r="U308" s="278">
        <f t="shared" si="79"/>
        <v>0</v>
      </c>
      <c r="V308" s="278" t="b">
        <f t="shared" si="76"/>
        <v>0</v>
      </c>
      <c r="W308" s="278"/>
      <c r="X308" s="278">
        <f t="shared" si="77"/>
        <v>0</v>
      </c>
      <c r="Y308" s="278">
        <f t="shared" si="78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3"/>
        <v>560</v>
      </c>
      <c r="N309">
        <f t="shared" si="82"/>
        <v>40</v>
      </c>
      <c r="O309">
        <f t="shared" si="72"/>
        <v>600</v>
      </c>
      <c r="Q309" s="278">
        <f t="shared" si="74"/>
        <v>384.1219512195122</v>
      </c>
      <c r="R309" s="278">
        <f t="shared" si="75"/>
        <v>472.46999999999997</v>
      </c>
      <c r="T309" s="278">
        <v>77.489999999999995</v>
      </c>
      <c r="U309" s="278">
        <f t="shared" si="79"/>
        <v>232.46999999999997</v>
      </c>
      <c r="V309" s="278">
        <f t="shared" si="76"/>
        <v>240</v>
      </c>
      <c r="W309" s="278"/>
      <c r="X309" s="278">
        <f t="shared" si="77"/>
        <v>472.46999999999997</v>
      </c>
      <c r="Y309" s="278">
        <f t="shared" si="78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3"/>
        <v>0</v>
      </c>
      <c r="N310">
        <f t="shared" si="82"/>
        <v>0</v>
      </c>
      <c r="O310">
        <f t="shared" si="72"/>
        <v>0</v>
      </c>
      <c r="Q310" s="278">
        <f t="shared" si="74"/>
        <v>314.51219512195127</v>
      </c>
      <c r="R310" s="278">
        <f t="shared" si="75"/>
        <v>386.85</v>
      </c>
      <c r="T310" s="278">
        <v>48.95</v>
      </c>
      <c r="U310" s="278">
        <f t="shared" si="79"/>
        <v>146.85000000000002</v>
      </c>
      <c r="V310" s="278">
        <f t="shared" si="76"/>
        <v>240</v>
      </c>
      <c r="W310" s="278"/>
      <c r="X310" s="278">
        <f t="shared" si="77"/>
        <v>386.85</v>
      </c>
      <c r="Y310" s="278">
        <f t="shared" si="78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3"/>
        <v>280</v>
      </c>
      <c r="N311">
        <f t="shared" si="82"/>
        <v>40</v>
      </c>
      <c r="O311">
        <f t="shared" si="72"/>
        <v>320</v>
      </c>
      <c r="Q311" s="278">
        <f t="shared" si="74"/>
        <v>357.1219512195122</v>
      </c>
      <c r="R311" s="278">
        <f t="shared" si="75"/>
        <v>439.26</v>
      </c>
      <c r="T311" s="281">
        <v>66.42</v>
      </c>
      <c r="U311" s="278">
        <f t="shared" si="79"/>
        <v>199.26</v>
      </c>
      <c r="V311" s="278">
        <f t="shared" si="76"/>
        <v>240</v>
      </c>
      <c r="W311" s="278"/>
      <c r="X311" s="278">
        <f t="shared" si="77"/>
        <v>439.26</v>
      </c>
      <c r="Y311" s="278">
        <f t="shared" si="78"/>
        <v>357.1219512195122</v>
      </c>
      <c r="Z311" s="276"/>
      <c r="AA311" s="276"/>
    </row>
    <row r="312" spans="1:27" ht="13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3"/>
        <v>0</v>
      </c>
      <c r="N312">
        <f t="shared" si="82"/>
        <v>0</v>
      </c>
      <c r="O312">
        <f t="shared" si="72"/>
        <v>0</v>
      </c>
      <c r="Q312" s="278">
        <f t="shared" si="74"/>
        <v>0</v>
      </c>
      <c r="R312" s="278">
        <f t="shared" si="75"/>
        <v>0</v>
      </c>
      <c r="T312" s="278"/>
      <c r="U312" s="278">
        <f t="shared" si="79"/>
        <v>0</v>
      </c>
      <c r="V312" s="278" t="b">
        <f t="shared" si="76"/>
        <v>0</v>
      </c>
      <c r="W312" s="278"/>
      <c r="X312" s="278">
        <f t="shared" si="77"/>
        <v>0</v>
      </c>
      <c r="Y312" s="278">
        <f t="shared" si="78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3">O313</f>
        <v>40</v>
      </c>
      <c r="J313" s="304">
        <f t="shared" ref="J313:J355" si="84">I313*1.23</f>
        <v>49.2</v>
      </c>
      <c r="L313" s="305">
        <v>1</v>
      </c>
      <c r="M313" s="305">
        <f t="shared" si="73"/>
        <v>0</v>
      </c>
      <c r="N313" s="305">
        <f t="shared" si="82"/>
        <v>40</v>
      </c>
      <c r="O313" s="305">
        <f t="shared" si="72"/>
        <v>40</v>
      </c>
      <c r="Q313" s="278">
        <f t="shared" si="74"/>
        <v>48.780487804878049</v>
      </c>
      <c r="R313" s="278">
        <f t="shared" si="75"/>
        <v>60</v>
      </c>
      <c r="T313" s="306"/>
      <c r="U313" s="306">
        <f t="shared" si="79"/>
        <v>0</v>
      </c>
      <c r="V313" s="306" t="b">
        <f t="shared" si="76"/>
        <v>0</v>
      </c>
      <c r="W313" s="306">
        <f t="shared" ref="W313:W369" si="85">G313*$AD$4*$AD$7</f>
        <v>60</v>
      </c>
      <c r="X313" s="306">
        <f t="shared" si="77"/>
        <v>60</v>
      </c>
      <c r="Y313" s="278">
        <f t="shared" si="78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3"/>
        <v>40</v>
      </c>
      <c r="J314" s="304">
        <f t="shared" si="84"/>
        <v>49.2</v>
      </c>
      <c r="L314" s="305">
        <v>1</v>
      </c>
      <c r="M314" s="305">
        <f t="shared" si="73"/>
        <v>0</v>
      </c>
      <c r="N314" s="305">
        <f t="shared" si="82"/>
        <v>40</v>
      </c>
      <c r="O314" s="305">
        <f t="shared" si="72"/>
        <v>40</v>
      </c>
      <c r="Q314" s="278">
        <f t="shared" si="74"/>
        <v>48.780487804878049</v>
      </c>
      <c r="R314" s="278">
        <f t="shared" si="75"/>
        <v>60</v>
      </c>
      <c r="T314" s="306"/>
      <c r="U314" s="306">
        <f t="shared" si="79"/>
        <v>0</v>
      </c>
      <c r="V314" s="306" t="b">
        <f t="shared" si="76"/>
        <v>0</v>
      </c>
      <c r="W314" s="306">
        <f t="shared" si="85"/>
        <v>60</v>
      </c>
      <c r="X314" s="306">
        <f t="shared" si="77"/>
        <v>60</v>
      </c>
      <c r="Y314" s="278">
        <f t="shared" si="78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3"/>
        <v>40</v>
      </c>
      <c r="J315" s="304">
        <f t="shared" si="84"/>
        <v>49.2</v>
      </c>
      <c r="L315" s="305">
        <v>1</v>
      </c>
      <c r="M315" s="305">
        <f t="shared" si="73"/>
        <v>0</v>
      </c>
      <c r="N315" s="305">
        <f t="shared" si="82"/>
        <v>40</v>
      </c>
      <c r="O315" s="305">
        <f t="shared" si="72"/>
        <v>40</v>
      </c>
      <c r="Q315" s="278">
        <f t="shared" si="74"/>
        <v>48.780487804878049</v>
      </c>
      <c r="R315" s="278">
        <f t="shared" si="75"/>
        <v>60</v>
      </c>
      <c r="T315" s="306"/>
      <c r="U315" s="306">
        <f t="shared" si="79"/>
        <v>0</v>
      </c>
      <c r="V315" s="306" t="b">
        <f t="shared" si="76"/>
        <v>0</v>
      </c>
      <c r="W315" s="306">
        <f t="shared" si="85"/>
        <v>60</v>
      </c>
      <c r="X315" s="306">
        <f t="shared" si="77"/>
        <v>60</v>
      </c>
      <c r="Y315" s="278">
        <f t="shared" si="78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3"/>
        <v>40</v>
      </c>
      <c r="J316" s="304">
        <f t="shared" si="84"/>
        <v>49.2</v>
      </c>
      <c r="L316" s="305">
        <v>1</v>
      </c>
      <c r="M316" s="305">
        <f t="shared" si="73"/>
        <v>0</v>
      </c>
      <c r="N316" s="305">
        <f t="shared" si="82"/>
        <v>40</v>
      </c>
      <c r="O316" s="305">
        <f t="shared" si="72"/>
        <v>40</v>
      </c>
      <c r="Q316" s="278">
        <f t="shared" si="74"/>
        <v>48.780487804878049</v>
      </c>
      <c r="R316" s="278">
        <f t="shared" si="75"/>
        <v>60</v>
      </c>
      <c r="T316" s="306"/>
      <c r="U316" s="306">
        <f t="shared" si="79"/>
        <v>0</v>
      </c>
      <c r="V316" s="306" t="b">
        <f t="shared" si="76"/>
        <v>0</v>
      </c>
      <c r="W316" s="306">
        <f t="shared" si="85"/>
        <v>60</v>
      </c>
      <c r="X316" s="306">
        <f t="shared" si="77"/>
        <v>60</v>
      </c>
      <c r="Y316" s="278">
        <f t="shared" si="78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3"/>
        <v>40</v>
      </c>
      <c r="J317" s="304">
        <f t="shared" si="84"/>
        <v>49.2</v>
      </c>
      <c r="L317" s="305">
        <v>1</v>
      </c>
      <c r="M317" s="305">
        <f t="shared" si="73"/>
        <v>0</v>
      </c>
      <c r="N317" s="305">
        <f t="shared" si="82"/>
        <v>40</v>
      </c>
      <c r="O317" s="305">
        <f t="shared" si="72"/>
        <v>40</v>
      </c>
      <c r="Q317" s="278">
        <f t="shared" si="74"/>
        <v>48.780487804878049</v>
      </c>
      <c r="R317" s="278">
        <f t="shared" si="75"/>
        <v>60</v>
      </c>
      <c r="T317" s="306"/>
      <c r="U317" s="306">
        <f t="shared" si="79"/>
        <v>0</v>
      </c>
      <c r="V317" s="306" t="b">
        <f t="shared" si="76"/>
        <v>0</v>
      </c>
      <c r="W317" s="306">
        <f t="shared" si="85"/>
        <v>60</v>
      </c>
      <c r="X317" s="306">
        <f t="shared" si="77"/>
        <v>60</v>
      </c>
      <c r="Y317" s="278">
        <f t="shared" si="78"/>
        <v>48.780487804878049</v>
      </c>
      <c r="Z317" s="276"/>
      <c r="AA317" s="276"/>
    </row>
    <row r="318" spans="1:27" s="305" customFormat="1" ht="18.25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3"/>
        <v>80</v>
      </c>
      <c r="J318" s="304">
        <f t="shared" si="84"/>
        <v>98.4</v>
      </c>
      <c r="L318" s="305">
        <v>1</v>
      </c>
      <c r="M318" s="305">
        <f t="shared" si="73"/>
        <v>0</v>
      </c>
      <c r="N318" s="305">
        <f t="shared" si="82"/>
        <v>80</v>
      </c>
      <c r="O318" s="305">
        <f t="shared" si="72"/>
        <v>80</v>
      </c>
      <c r="Q318" s="278">
        <f t="shared" si="74"/>
        <v>97.560975609756099</v>
      </c>
      <c r="R318" s="278">
        <f t="shared" si="75"/>
        <v>120</v>
      </c>
      <c r="T318" s="306"/>
      <c r="U318" s="306">
        <f t="shared" si="79"/>
        <v>0</v>
      </c>
      <c r="V318" s="306" t="b">
        <f t="shared" si="76"/>
        <v>0</v>
      </c>
      <c r="W318" s="306">
        <f t="shared" si="85"/>
        <v>120</v>
      </c>
      <c r="X318" s="306">
        <f t="shared" si="77"/>
        <v>120</v>
      </c>
      <c r="Y318" s="278">
        <f t="shared" si="78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3"/>
        <v>40</v>
      </c>
      <c r="J319" s="304">
        <f t="shared" si="84"/>
        <v>49.2</v>
      </c>
      <c r="L319" s="305">
        <v>1</v>
      </c>
      <c r="M319" s="305">
        <f t="shared" si="73"/>
        <v>0</v>
      </c>
      <c r="N319" s="305">
        <f t="shared" si="82"/>
        <v>40</v>
      </c>
      <c r="O319" s="305">
        <f t="shared" si="72"/>
        <v>40</v>
      </c>
      <c r="Q319" s="278">
        <f t="shared" si="74"/>
        <v>48.780487804878049</v>
      </c>
      <c r="R319" s="278">
        <f t="shared" si="75"/>
        <v>60</v>
      </c>
      <c r="T319" s="306"/>
      <c r="U319" s="306">
        <f t="shared" si="79"/>
        <v>0</v>
      </c>
      <c r="V319" s="306" t="b">
        <f t="shared" si="76"/>
        <v>0</v>
      </c>
      <c r="W319" s="306">
        <f t="shared" si="85"/>
        <v>60</v>
      </c>
      <c r="X319" s="306">
        <f t="shared" si="77"/>
        <v>60</v>
      </c>
      <c r="Y319" s="278">
        <f t="shared" si="78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3"/>
        <v>40</v>
      </c>
      <c r="J320" s="304">
        <f t="shared" si="84"/>
        <v>49.2</v>
      </c>
      <c r="L320" s="305">
        <v>1</v>
      </c>
      <c r="M320" s="305">
        <f t="shared" si="73"/>
        <v>0</v>
      </c>
      <c r="N320" s="305">
        <f t="shared" si="82"/>
        <v>40</v>
      </c>
      <c r="O320" s="305">
        <f t="shared" si="72"/>
        <v>40</v>
      </c>
      <c r="Q320" s="278">
        <f t="shared" si="74"/>
        <v>48.780487804878049</v>
      </c>
      <c r="R320" s="278">
        <f t="shared" si="75"/>
        <v>60</v>
      </c>
      <c r="T320" s="306"/>
      <c r="U320" s="306">
        <f t="shared" si="79"/>
        <v>0</v>
      </c>
      <c r="V320" s="306" t="b">
        <f t="shared" si="76"/>
        <v>0</v>
      </c>
      <c r="W320" s="306">
        <f t="shared" si="85"/>
        <v>60</v>
      </c>
      <c r="X320" s="306">
        <f t="shared" si="77"/>
        <v>60</v>
      </c>
      <c r="Y320" s="278">
        <f t="shared" si="78"/>
        <v>48.780487804878049</v>
      </c>
      <c r="Z320" s="276"/>
      <c r="AA320" s="276"/>
    </row>
    <row r="321" spans="1:27" s="305" customFormat="1" ht="14.15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3"/>
        <v>40</v>
      </c>
      <c r="J321" s="304">
        <f t="shared" si="84"/>
        <v>49.2</v>
      </c>
      <c r="L321" s="305">
        <v>1</v>
      </c>
      <c r="M321" s="305">
        <f t="shared" si="73"/>
        <v>0</v>
      </c>
      <c r="N321" s="305">
        <f t="shared" si="82"/>
        <v>40</v>
      </c>
      <c r="O321" s="305">
        <f t="shared" si="72"/>
        <v>40</v>
      </c>
      <c r="Q321" s="278">
        <f t="shared" si="74"/>
        <v>48.780487804878049</v>
      </c>
      <c r="R321" s="278">
        <f t="shared" si="75"/>
        <v>60</v>
      </c>
      <c r="T321" s="306"/>
      <c r="U321" s="306">
        <f t="shared" si="79"/>
        <v>0</v>
      </c>
      <c r="V321" s="306" t="b">
        <f t="shared" si="76"/>
        <v>0</v>
      </c>
      <c r="W321" s="306">
        <f t="shared" si="85"/>
        <v>60</v>
      </c>
      <c r="X321" s="306">
        <f t="shared" si="77"/>
        <v>60</v>
      </c>
      <c r="Y321" s="278">
        <f t="shared" si="78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3"/>
        <v>40</v>
      </c>
      <c r="J322" s="304">
        <f t="shared" si="84"/>
        <v>49.2</v>
      </c>
      <c r="L322" s="305">
        <v>1</v>
      </c>
      <c r="M322" s="305">
        <f t="shared" si="73"/>
        <v>0</v>
      </c>
      <c r="N322" s="305">
        <f t="shared" si="82"/>
        <v>40</v>
      </c>
      <c r="O322" s="305">
        <f t="shared" si="72"/>
        <v>40</v>
      </c>
      <c r="Q322" s="278">
        <f t="shared" si="74"/>
        <v>48.780487804878049</v>
      </c>
      <c r="R322" s="278">
        <f t="shared" si="75"/>
        <v>60</v>
      </c>
      <c r="T322" s="306"/>
      <c r="U322" s="306">
        <f t="shared" si="79"/>
        <v>0</v>
      </c>
      <c r="V322" s="306" t="b">
        <f t="shared" si="76"/>
        <v>0</v>
      </c>
      <c r="W322" s="306">
        <f t="shared" si="85"/>
        <v>60</v>
      </c>
      <c r="X322" s="306">
        <f t="shared" si="77"/>
        <v>60</v>
      </c>
      <c r="Y322" s="278">
        <f t="shared" si="78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3"/>
        <v>40</v>
      </c>
      <c r="J323" s="304">
        <f t="shared" si="84"/>
        <v>49.2</v>
      </c>
      <c r="L323" s="305">
        <v>1</v>
      </c>
      <c r="M323" s="305">
        <f t="shared" si="73"/>
        <v>0</v>
      </c>
      <c r="N323" s="305">
        <f t="shared" si="82"/>
        <v>40</v>
      </c>
      <c r="O323" s="305">
        <f t="shared" si="72"/>
        <v>40</v>
      </c>
      <c r="Q323" s="278">
        <f t="shared" si="74"/>
        <v>48.780487804878049</v>
      </c>
      <c r="R323" s="278">
        <f t="shared" si="75"/>
        <v>60</v>
      </c>
      <c r="T323" s="306"/>
      <c r="U323" s="306">
        <f t="shared" si="79"/>
        <v>0</v>
      </c>
      <c r="V323" s="306" t="b">
        <f t="shared" si="76"/>
        <v>0</v>
      </c>
      <c r="W323" s="306">
        <f t="shared" si="85"/>
        <v>60</v>
      </c>
      <c r="X323" s="306">
        <f t="shared" si="77"/>
        <v>60</v>
      </c>
      <c r="Y323" s="278">
        <f t="shared" si="78"/>
        <v>48.780487804878049</v>
      </c>
      <c r="Z323" s="276"/>
      <c r="AA323" s="276"/>
    </row>
    <row r="324" spans="1:27" s="305" customFormat="1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3"/>
        <v>40</v>
      </c>
      <c r="J324" s="304">
        <f t="shared" si="84"/>
        <v>49.2</v>
      </c>
      <c r="L324" s="305">
        <v>1</v>
      </c>
      <c r="M324" s="305">
        <f t="shared" si="73"/>
        <v>0</v>
      </c>
      <c r="N324" s="305">
        <f t="shared" si="82"/>
        <v>40</v>
      </c>
      <c r="O324" s="305">
        <f t="shared" si="72"/>
        <v>40</v>
      </c>
      <c r="Q324" s="278">
        <f t="shared" si="74"/>
        <v>48.780487804878049</v>
      </c>
      <c r="R324" s="278">
        <f t="shared" si="75"/>
        <v>60</v>
      </c>
      <c r="T324" s="306"/>
      <c r="U324" s="306">
        <f t="shared" si="79"/>
        <v>0</v>
      </c>
      <c r="V324" s="306" t="b">
        <f t="shared" si="76"/>
        <v>0</v>
      </c>
      <c r="W324" s="306">
        <f t="shared" si="85"/>
        <v>60</v>
      </c>
      <c r="X324" s="306">
        <f t="shared" si="77"/>
        <v>60</v>
      </c>
      <c r="Y324" s="278">
        <f t="shared" si="78"/>
        <v>48.780487804878049</v>
      </c>
      <c r="Z324" s="276"/>
      <c r="AA324" s="276"/>
    </row>
    <row r="325" spans="1:27" s="305" customFormat="1" ht="14.15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3"/>
        <v>40</v>
      </c>
      <c r="J325" s="304">
        <f t="shared" si="84"/>
        <v>49.2</v>
      </c>
      <c r="L325" s="305">
        <v>1</v>
      </c>
      <c r="M325" s="305">
        <f t="shared" si="73"/>
        <v>0</v>
      </c>
      <c r="N325" s="305">
        <f t="shared" si="82"/>
        <v>40</v>
      </c>
      <c r="O325" s="305">
        <f t="shared" ref="O325:O388" si="86">M325+N325</f>
        <v>40</v>
      </c>
      <c r="Q325" s="278">
        <f t="shared" si="74"/>
        <v>48.780487804878049</v>
      </c>
      <c r="R325" s="278">
        <f t="shared" si="75"/>
        <v>60</v>
      </c>
      <c r="T325" s="306"/>
      <c r="U325" s="306">
        <f t="shared" si="79"/>
        <v>0</v>
      </c>
      <c r="V325" s="306" t="b">
        <f t="shared" si="76"/>
        <v>0</v>
      </c>
      <c r="W325" s="306">
        <f t="shared" si="85"/>
        <v>60</v>
      </c>
      <c r="X325" s="306">
        <f t="shared" si="77"/>
        <v>60</v>
      </c>
      <c r="Y325" s="278">
        <f t="shared" si="78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3"/>
        <v>40</v>
      </c>
      <c r="J326" s="304">
        <f t="shared" si="84"/>
        <v>49.2</v>
      </c>
      <c r="L326" s="305">
        <v>1</v>
      </c>
      <c r="M326" s="305">
        <f t="shared" ref="M326:M389" si="87">K326*35</f>
        <v>0</v>
      </c>
      <c r="N326" s="305">
        <f t="shared" si="82"/>
        <v>40</v>
      </c>
      <c r="O326" s="305">
        <f t="shared" si="86"/>
        <v>40</v>
      </c>
      <c r="Q326" s="278">
        <f t="shared" si="74"/>
        <v>48.780487804878049</v>
      </c>
      <c r="R326" s="278">
        <f t="shared" si="75"/>
        <v>60</v>
      </c>
      <c r="T326" s="306"/>
      <c r="U326" s="306">
        <f t="shared" si="79"/>
        <v>0</v>
      </c>
      <c r="V326" s="306" t="b">
        <f t="shared" si="76"/>
        <v>0</v>
      </c>
      <c r="W326" s="306">
        <f t="shared" si="85"/>
        <v>60</v>
      </c>
      <c r="X326" s="306">
        <f t="shared" si="77"/>
        <v>60</v>
      </c>
      <c r="Y326" s="278">
        <f t="shared" si="78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3"/>
        <v>40</v>
      </c>
      <c r="J327" s="304">
        <f t="shared" si="84"/>
        <v>49.2</v>
      </c>
      <c r="L327" s="305">
        <v>1</v>
      </c>
      <c r="M327" s="305">
        <f t="shared" si="87"/>
        <v>0</v>
      </c>
      <c r="N327" s="305">
        <f t="shared" si="82"/>
        <v>40</v>
      </c>
      <c r="O327" s="305">
        <f t="shared" si="86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9"/>
        <v>0</v>
      </c>
      <c r="V327" s="306" t="b">
        <f t="shared" ref="V327:V390" si="90">IF(U327&gt;0,$AD$3*$AD$7)</f>
        <v>0</v>
      </c>
      <c r="W327" s="306">
        <f t="shared" si="85"/>
        <v>60</v>
      </c>
      <c r="X327" s="306">
        <f t="shared" ref="X327:X390" si="91">V327+U327+W327</f>
        <v>60</v>
      </c>
      <c r="Y327" s="278">
        <f t="shared" ref="Y327:Y390" si="92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3"/>
        <v>40</v>
      </c>
      <c r="J328" s="304">
        <f t="shared" si="84"/>
        <v>49.2</v>
      </c>
      <c r="L328" s="305">
        <v>1</v>
      </c>
      <c r="M328" s="305">
        <f t="shared" si="87"/>
        <v>0</v>
      </c>
      <c r="N328" s="305">
        <f t="shared" si="82"/>
        <v>40</v>
      </c>
      <c r="O328" s="305">
        <f t="shared" si="86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3">T328*$AD$9</f>
        <v>0</v>
      </c>
      <c r="V328" s="306" t="b">
        <f t="shared" si="90"/>
        <v>0</v>
      </c>
      <c r="W328" s="306">
        <f t="shared" si="85"/>
        <v>60</v>
      </c>
      <c r="X328" s="306">
        <f t="shared" si="91"/>
        <v>60</v>
      </c>
      <c r="Y328" s="278">
        <f t="shared" si="92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3"/>
        <v>40</v>
      </c>
      <c r="J329" s="304">
        <f t="shared" si="84"/>
        <v>49.2</v>
      </c>
      <c r="L329" s="305">
        <v>1</v>
      </c>
      <c r="M329" s="305">
        <f t="shared" si="87"/>
        <v>0</v>
      </c>
      <c r="N329" s="305">
        <f t="shared" si="82"/>
        <v>40</v>
      </c>
      <c r="O329" s="305">
        <f t="shared" si="86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3"/>
        <v>0</v>
      </c>
      <c r="V329" s="306" t="b">
        <f t="shared" si="90"/>
        <v>0</v>
      </c>
      <c r="W329" s="306">
        <f t="shared" si="85"/>
        <v>60</v>
      </c>
      <c r="X329" s="306">
        <f t="shared" si="91"/>
        <v>60</v>
      </c>
      <c r="Y329" s="278">
        <f t="shared" si="92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3"/>
        <v>80</v>
      </c>
      <c r="J330" s="304">
        <f t="shared" si="84"/>
        <v>98.4</v>
      </c>
      <c r="L330" s="305">
        <v>1</v>
      </c>
      <c r="M330" s="305">
        <f t="shared" si="87"/>
        <v>0</v>
      </c>
      <c r="N330" s="305">
        <f t="shared" si="82"/>
        <v>80</v>
      </c>
      <c r="O330" s="305">
        <f t="shared" si="86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3"/>
        <v>0</v>
      </c>
      <c r="V330" s="306" t="b">
        <f t="shared" si="90"/>
        <v>0</v>
      </c>
      <c r="W330" s="306">
        <f t="shared" si="85"/>
        <v>120</v>
      </c>
      <c r="X330" s="306">
        <f t="shared" si="91"/>
        <v>120</v>
      </c>
      <c r="Y330" s="278">
        <f t="shared" si="92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3"/>
        <v>40</v>
      </c>
      <c r="J331" s="304">
        <f t="shared" si="84"/>
        <v>49.2</v>
      </c>
      <c r="L331" s="305">
        <v>1</v>
      </c>
      <c r="M331" s="305">
        <f t="shared" si="87"/>
        <v>0</v>
      </c>
      <c r="N331" s="305">
        <f t="shared" si="82"/>
        <v>40</v>
      </c>
      <c r="O331" s="305">
        <f t="shared" si="86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3"/>
        <v>0</v>
      </c>
      <c r="V331" s="306" t="b">
        <f t="shared" si="90"/>
        <v>0</v>
      </c>
      <c r="W331" s="306">
        <f t="shared" si="85"/>
        <v>60</v>
      </c>
      <c r="X331" s="306">
        <f t="shared" si="91"/>
        <v>60</v>
      </c>
      <c r="Y331" s="278">
        <f t="shared" si="92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3"/>
        <v>80</v>
      </c>
      <c r="J332" s="304">
        <f t="shared" si="84"/>
        <v>98.4</v>
      </c>
      <c r="L332" s="305">
        <v>1</v>
      </c>
      <c r="M332" s="305">
        <f t="shared" si="87"/>
        <v>0</v>
      </c>
      <c r="N332" s="305">
        <f t="shared" si="82"/>
        <v>80</v>
      </c>
      <c r="O332" s="305">
        <f t="shared" si="86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3"/>
        <v>0</v>
      </c>
      <c r="V332" s="306" t="b">
        <f t="shared" si="90"/>
        <v>0</v>
      </c>
      <c r="W332" s="306">
        <f t="shared" si="85"/>
        <v>120</v>
      </c>
      <c r="X332" s="306">
        <f t="shared" si="91"/>
        <v>120</v>
      </c>
      <c r="Y332" s="278">
        <f t="shared" si="92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3"/>
        <v>40</v>
      </c>
      <c r="J333" s="304">
        <f t="shared" si="84"/>
        <v>49.2</v>
      </c>
      <c r="L333" s="305">
        <v>1</v>
      </c>
      <c r="M333" s="305">
        <f t="shared" si="87"/>
        <v>0</v>
      </c>
      <c r="N333" s="305">
        <f t="shared" si="82"/>
        <v>40</v>
      </c>
      <c r="O333" s="305">
        <f t="shared" si="86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3"/>
        <v>0</v>
      </c>
      <c r="V333" s="306" t="b">
        <f t="shared" si="90"/>
        <v>0</v>
      </c>
      <c r="W333" s="306">
        <f t="shared" si="85"/>
        <v>60</v>
      </c>
      <c r="X333" s="306">
        <f t="shared" si="91"/>
        <v>60</v>
      </c>
      <c r="Y333" s="278">
        <f t="shared" si="92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3"/>
        <v>40</v>
      </c>
      <c r="J334" s="304">
        <f t="shared" si="84"/>
        <v>49.2</v>
      </c>
      <c r="L334" s="305">
        <v>1</v>
      </c>
      <c r="M334" s="305">
        <f t="shared" si="87"/>
        <v>0</v>
      </c>
      <c r="N334" s="305">
        <f t="shared" si="82"/>
        <v>40</v>
      </c>
      <c r="O334" s="305">
        <f t="shared" si="86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3"/>
        <v>0</v>
      </c>
      <c r="V334" s="306" t="b">
        <f t="shared" si="90"/>
        <v>0</v>
      </c>
      <c r="W334" s="306">
        <f t="shared" si="85"/>
        <v>60</v>
      </c>
      <c r="X334" s="306">
        <f t="shared" si="91"/>
        <v>60</v>
      </c>
      <c r="Y334" s="278">
        <f t="shared" si="92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3"/>
        <v>40</v>
      </c>
      <c r="J335" s="304">
        <f t="shared" si="84"/>
        <v>49.2</v>
      </c>
      <c r="L335" s="305">
        <v>1</v>
      </c>
      <c r="M335" s="305">
        <f t="shared" si="87"/>
        <v>0</v>
      </c>
      <c r="N335" s="305">
        <f t="shared" si="82"/>
        <v>40</v>
      </c>
      <c r="O335" s="305">
        <f t="shared" si="86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3"/>
        <v>0</v>
      </c>
      <c r="V335" s="306" t="b">
        <f t="shared" si="90"/>
        <v>0</v>
      </c>
      <c r="W335" s="306">
        <f t="shared" si="85"/>
        <v>60</v>
      </c>
      <c r="X335" s="306">
        <f t="shared" si="91"/>
        <v>60</v>
      </c>
      <c r="Y335" s="278">
        <f t="shared" si="92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3"/>
        <v>40</v>
      </c>
      <c r="J336" s="304">
        <f t="shared" si="84"/>
        <v>49.2</v>
      </c>
      <c r="L336" s="305">
        <v>1</v>
      </c>
      <c r="M336" s="305">
        <f t="shared" si="87"/>
        <v>0</v>
      </c>
      <c r="N336" s="305">
        <f t="shared" si="82"/>
        <v>40</v>
      </c>
      <c r="O336" s="305">
        <f t="shared" si="86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3"/>
        <v>0</v>
      </c>
      <c r="V336" s="306" t="b">
        <f t="shared" si="90"/>
        <v>0</v>
      </c>
      <c r="W336" s="306">
        <f t="shared" si="85"/>
        <v>60</v>
      </c>
      <c r="X336" s="306">
        <f t="shared" si="91"/>
        <v>60</v>
      </c>
      <c r="Y336" s="278">
        <f t="shared" si="92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3"/>
        <v>40</v>
      </c>
      <c r="J337" s="304">
        <f t="shared" si="84"/>
        <v>49.2</v>
      </c>
      <c r="L337" s="305">
        <v>1</v>
      </c>
      <c r="M337" s="305">
        <f t="shared" si="87"/>
        <v>0</v>
      </c>
      <c r="N337" s="305">
        <f t="shared" si="82"/>
        <v>40</v>
      </c>
      <c r="O337" s="305">
        <f t="shared" si="86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3"/>
        <v>0</v>
      </c>
      <c r="V337" s="306" t="b">
        <f t="shared" si="90"/>
        <v>0</v>
      </c>
      <c r="W337" s="306">
        <f t="shared" si="85"/>
        <v>60</v>
      </c>
      <c r="X337" s="306">
        <f t="shared" si="91"/>
        <v>60</v>
      </c>
      <c r="Y337" s="278">
        <f t="shared" si="92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3"/>
        <v>40</v>
      </c>
      <c r="J338" s="304">
        <f t="shared" si="84"/>
        <v>49.2</v>
      </c>
      <c r="L338" s="305">
        <v>1</v>
      </c>
      <c r="M338" s="305">
        <f t="shared" si="87"/>
        <v>0</v>
      </c>
      <c r="N338" s="305">
        <f t="shared" si="82"/>
        <v>40</v>
      </c>
      <c r="O338" s="305">
        <f t="shared" si="86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3"/>
        <v>0</v>
      </c>
      <c r="V338" s="306" t="b">
        <f t="shared" si="90"/>
        <v>0</v>
      </c>
      <c r="W338" s="306">
        <f t="shared" si="85"/>
        <v>60</v>
      </c>
      <c r="X338" s="306">
        <f t="shared" si="91"/>
        <v>60</v>
      </c>
      <c r="Y338" s="278">
        <f t="shared" si="92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3"/>
        <v>40</v>
      </c>
      <c r="J339" s="304">
        <f t="shared" si="84"/>
        <v>49.2</v>
      </c>
      <c r="L339" s="305">
        <v>1</v>
      </c>
      <c r="M339" s="305">
        <f t="shared" si="87"/>
        <v>0</v>
      </c>
      <c r="N339" s="305">
        <f t="shared" si="82"/>
        <v>40</v>
      </c>
      <c r="O339" s="305">
        <f t="shared" si="86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3"/>
        <v>0</v>
      </c>
      <c r="V339" s="306" t="b">
        <f t="shared" si="90"/>
        <v>0</v>
      </c>
      <c r="W339" s="306">
        <f t="shared" si="85"/>
        <v>60</v>
      </c>
      <c r="X339" s="306">
        <f t="shared" si="91"/>
        <v>60</v>
      </c>
      <c r="Y339" s="278">
        <f t="shared" si="92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3"/>
        <v>40</v>
      </c>
      <c r="J340" s="304">
        <f t="shared" si="84"/>
        <v>49.2</v>
      </c>
      <c r="L340" s="305">
        <v>1</v>
      </c>
      <c r="M340" s="305">
        <f t="shared" si="87"/>
        <v>0</v>
      </c>
      <c r="N340" s="305">
        <f t="shared" si="82"/>
        <v>40</v>
      </c>
      <c r="O340" s="305">
        <f t="shared" si="86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3"/>
        <v>0</v>
      </c>
      <c r="V340" s="306" t="b">
        <f t="shared" si="90"/>
        <v>0</v>
      </c>
      <c r="W340" s="306">
        <f t="shared" si="85"/>
        <v>60</v>
      </c>
      <c r="X340" s="306">
        <f t="shared" si="91"/>
        <v>60</v>
      </c>
      <c r="Y340" s="278">
        <f t="shared" si="92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3"/>
        <v>40</v>
      </c>
      <c r="J341" s="304">
        <f t="shared" si="84"/>
        <v>49.2</v>
      </c>
      <c r="L341" s="305">
        <v>1</v>
      </c>
      <c r="M341" s="305">
        <f t="shared" si="87"/>
        <v>0</v>
      </c>
      <c r="N341" s="305">
        <f t="shared" si="82"/>
        <v>40</v>
      </c>
      <c r="O341" s="305">
        <f t="shared" si="86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3"/>
        <v>0</v>
      </c>
      <c r="V341" s="306" t="b">
        <f t="shared" si="90"/>
        <v>0</v>
      </c>
      <c r="W341" s="306">
        <f t="shared" si="85"/>
        <v>60</v>
      </c>
      <c r="X341" s="306">
        <f t="shared" si="91"/>
        <v>60</v>
      </c>
      <c r="Y341" s="278">
        <f t="shared" si="92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3"/>
        <v>40</v>
      </c>
      <c r="J342" s="304">
        <f t="shared" si="84"/>
        <v>49.2</v>
      </c>
      <c r="L342" s="305">
        <v>1</v>
      </c>
      <c r="M342" s="305">
        <f t="shared" si="87"/>
        <v>0</v>
      </c>
      <c r="N342" s="305">
        <f t="shared" si="82"/>
        <v>40</v>
      </c>
      <c r="O342" s="305">
        <f t="shared" si="86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3"/>
        <v>0</v>
      </c>
      <c r="V342" s="306" t="b">
        <f t="shared" si="90"/>
        <v>0</v>
      </c>
      <c r="W342" s="306">
        <f t="shared" si="85"/>
        <v>60</v>
      </c>
      <c r="X342" s="306">
        <f t="shared" si="91"/>
        <v>60</v>
      </c>
      <c r="Y342" s="278">
        <f t="shared" si="92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3"/>
        <v>40</v>
      </c>
      <c r="J343" s="304">
        <f t="shared" si="84"/>
        <v>49.2</v>
      </c>
      <c r="L343" s="305">
        <v>1</v>
      </c>
      <c r="M343" s="305">
        <f t="shared" si="87"/>
        <v>0</v>
      </c>
      <c r="N343" s="305">
        <f t="shared" si="82"/>
        <v>40</v>
      </c>
      <c r="O343" s="305">
        <f t="shared" si="86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3"/>
        <v>0</v>
      </c>
      <c r="V343" s="306" t="b">
        <f t="shared" si="90"/>
        <v>0</v>
      </c>
      <c r="W343" s="306">
        <f t="shared" si="85"/>
        <v>60</v>
      </c>
      <c r="X343" s="306">
        <f t="shared" si="91"/>
        <v>60</v>
      </c>
      <c r="Y343" s="278">
        <f t="shared" si="92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3"/>
        <v>80</v>
      </c>
      <c r="J344" s="304">
        <f t="shared" si="84"/>
        <v>98.4</v>
      </c>
      <c r="L344" s="305">
        <v>1</v>
      </c>
      <c r="M344" s="305">
        <f t="shared" si="87"/>
        <v>0</v>
      </c>
      <c r="N344" s="305">
        <f t="shared" si="82"/>
        <v>80</v>
      </c>
      <c r="O344" s="305">
        <f t="shared" si="86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3"/>
        <v>0</v>
      </c>
      <c r="V344" s="306" t="b">
        <f t="shared" si="90"/>
        <v>0</v>
      </c>
      <c r="W344" s="306">
        <f t="shared" si="85"/>
        <v>120</v>
      </c>
      <c r="X344" s="306">
        <f t="shared" si="91"/>
        <v>120</v>
      </c>
      <c r="Y344" s="278">
        <f t="shared" si="92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3"/>
        <v>40</v>
      </c>
      <c r="J345" s="304">
        <f t="shared" si="84"/>
        <v>49.2</v>
      </c>
      <c r="L345" s="305">
        <v>1</v>
      </c>
      <c r="M345" s="305">
        <f t="shared" si="87"/>
        <v>0</v>
      </c>
      <c r="N345" s="305">
        <f t="shared" si="82"/>
        <v>40</v>
      </c>
      <c r="O345" s="305">
        <f t="shared" si="86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3"/>
        <v>0</v>
      </c>
      <c r="V345" s="306" t="b">
        <f t="shared" si="90"/>
        <v>0</v>
      </c>
      <c r="W345" s="306">
        <f t="shared" si="85"/>
        <v>60</v>
      </c>
      <c r="X345" s="306">
        <f t="shared" si="91"/>
        <v>60</v>
      </c>
      <c r="Y345" s="278">
        <f t="shared" si="92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3"/>
        <v>40</v>
      </c>
      <c r="J346" s="304">
        <f t="shared" si="84"/>
        <v>49.2</v>
      </c>
      <c r="L346" s="305">
        <v>1</v>
      </c>
      <c r="M346" s="305">
        <f t="shared" si="87"/>
        <v>0</v>
      </c>
      <c r="N346" s="305">
        <f t="shared" si="82"/>
        <v>40</v>
      </c>
      <c r="O346" s="305">
        <f t="shared" si="86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3"/>
        <v>0</v>
      </c>
      <c r="V346" s="306" t="b">
        <f t="shared" si="90"/>
        <v>0</v>
      </c>
      <c r="W346" s="306">
        <f t="shared" si="85"/>
        <v>60</v>
      </c>
      <c r="X346" s="306">
        <f t="shared" si="91"/>
        <v>60</v>
      </c>
      <c r="Y346" s="278">
        <f t="shared" si="92"/>
        <v>48.780487804878049</v>
      </c>
      <c r="Z346" s="276"/>
      <c r="AA346" s="276"/>
    </row>
    <row r="347" spans="1:27" s="305" customFormat="1" ht="13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3"/>
        <v>40</v>
      </c>
      <c r="J347" s="304">
        <f t="shared" si="84"/>
        <v>49.2</v>
      </c>
      <c r="L347" s="305">
        <v>1</v>
      </c>
      <c r="M347" s="305">
        <f t="shared" si="87"/>
        <v>0</v>
      </c>
      <c r="N347" s="305">
        <f t="shared" si="82"/>
        <v>40</v>
      </c>
      <c r="O347" s="305">
        <f t="shared" si="86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3"/>
        <v>0</v>
      </c>
      <c r="V347" s="306" t="b">
        <f t="shared" si="90"/>
        <v>0</v>
      </c>
      <c r="W347" s="306">
        <f t="shared" si="85"/>
        <v>60</v>
      </c>
      <c r="X347" s="306">
        <f t="shared" si="91"/>
        <v>60</v>
      </c>
      <c r="Y347" s="278">
        <f t="shared" si="92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3"/>
        <v>40</v>
      </c>
      <c r="J348" s="304">
        <f t="shared" si="84"/>
        <v>49.2</v>
      </c>
      <c r="L348" s="305">
        <v>1</v>
      </c>
      <c r="M348" s="305">
        <f t="shared" si="87"/>
        <v>0</v>
      </c>
      <c r="N348" s="305">
        <f t="shared" si="82"/>
        <v>40</v>
      </c>
      <c r="O348" s="305">
        <f t="shared" si="86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3"/>
        <v>0</v>
      </c>
      <c r="V348" s="306" t="b">
        <f t="shared" si="90"/>
        <v>0</v>
      </c>
      <c r="W348" s="306">
        <f t="shared" si="85"/>
        <v>60</v>
      </c>
      <c r="X348" s="306">
        <f t="shared" si="91"/>
        <v>60</v>
      </c>
      <c r="Y348" s="278">
        <f t="shared" si="92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3"/>
        <v>40</v>
      </c>
      <c r="J349" s="304">
        <f t="shared" si="84"/>
        <v>49.2</v>
      </c>
      <c r="L349" s="305">
        <v>1</v>
      </c>
      <c r="M349" s="305">
        <f t="shared" si="87"/>
        <v>0</v>
      </c>
      <c r="N349" s="305">
        <f t="shared" si="82"/>
        <v>40</v>
      </c>
      <c r="O349" s="305">
        <f t="shared" si="86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3"/>
        <v>0</v>
      </c>
      <c r="V349" s="306" t="b">
        <f t="shared" si="90"/>
        <v>0</v>
      </c>
      <c r="W349" s="306">
        <f t="shared" si="85"/>
        <v>60</v>
      </c>
      <c r="X349" s="306">
        <f t="shared" si="91"/>
        <v>60</v>
      </c>
      <c r="Y349" s="278">
        <f t="shared" si="92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3"/>
        <v>40</v>
      </c>
      <c r="J350" s="304">
        <f t="shared" si="84"/>
        <v>49.2</v>
      </c>
      <c r="L350" s="305">
        <v>1</v>
      </c>
      <c r="M350" s="305">
        <f t="shared" si="87"/>
        <v>0</v>
      </c>
      <c r="N350" s="305">
        <f t="shared" si="82"/>
        <v>40</v>
      </c>
      <c r="O350" s="305">
        <f t="shared" si="86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3"/>
        <v>0</v>
      </c>
      <c r="V350" s="306" t="b">
        <f t="shared" si="90"/>
        <v>0</v>
      </c>
      <c r="W350" s="306">
        <f t="shared" si="85"/>
        <v>60</v>
      </c>
      <c r="X350" s="306">
        <f t="shared" si="91"/>
        <v>60</v>
      </c>
      <c r="Y350" s="278">
        <f t="shared" si="92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3"/>
        <v>40</v>
      </c>
      <c r="J351" s="304">
        <f t="shared" si="84"/>
        <v>49.2</v>
      </c>
      <c r="L351" s="305">
        <v>1</v>
      </c>
      <c r="M351" s="305">
        <f t="shared" si="87"/>
        <v>0</v>
      </c>
      <c r="N351" s="305">
        <f t="shared" si="82"/>
        <v>40</v>
      </c>
      <c r="O351" s="305">
        <f t="shared" si="86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3"/>
        <v>0</v>
      </c>
      <c r="V351" s="306" t="b">
        <f t="shared" si="90"/>
        <v>0</v>
      </c>
      <c r="W351" s="306">
        <f t="shared" si="85"/>
        <v>60</v>
      </c>
      <c r="X351" s="306">
        <f t="shared" si="91"/>
        <v>60</v>
      </c>
      <c r="Y351" s="278">
        <f t="shared" si="92"/>
        <v>48.780487804878049</v>
      </c>
      <c r="Z351" s="276"/>
      <c r="AA351" s="276"/>
    </row>
    <row r="352" spans="1:27" s="305" customFormat="1" ht="37.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3"/>
        <v>20</v>
      </c>
      <c r="J352" s="304">
        <f t="shared" si="84"/>
        <v>24.6</v>
      </c>
      <c r="L352" s="305">
        <v>0.5</v>
      </c>
      <c r="M352" s="305">
        <f t="shared" si="87"/>
        <v>0</v>
      </c>
      <c r="N352" s="305">
        <f>L352*P352*40</f>
        <v>20</v>
      </c>
      <c r="O352" s="305">
        <f t="shared" si="86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3"/>
        <v>0</v>
      </c>
      <c r="V352" s="306" t="b">
        <f t="shared" si="90"/>
        <v>0</v>
      </c>
      <c r="W352" s="306">
        <f t="shared" si="85"/>
        <v>120</v>
      </c>
      <c r="X352" s="306">
        <f t="shared" si="91"/>
        <v>120</v>
      </c>
      <c r="Y352" s="278">
        <f t="shared" si="92"/>
        <v>97.560975609756099</v>
      </c>
      <c r="Z352" s="276"/>
      <c r="AA352" s="276"/>
    </row>
    <row r="353" spans="1:27" s="305" customFormat="1" ht="37.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3"/>
        <v>60</v>
      </c>
      <c r="J353" s="304">
        <f t="shared" si="84"/>
        <v>73.8</v>
      </c>
      <c r="L353" s="305">
        <v>1.5</v>
      </c>
      <c r="M353" s="305">
        <f t="shared" si="87"/>
        <v>0</v>
      </c>
      <c r="N353" s="305">
        <f t="shared" ref="N353:N416" si="94">L353*P353*40</f>
        <v>60</v>
      </c>
      <c r="O353" s="305">
        <f t="shared" si="86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3"/>
        <v>0</v>
      </c>
      <c r="V353" s="306" t="b">
        <f t="shared" si="90"/>
        <v>0</v>
      </c>
      <c r="W353" s="306">
        <f t="shared" si="85"/>
        <v>240</v>
      </c>
      <c r="X353" s="306">
        <f t="shared" si="91"/>
        <v>240</v>
      </c>
      <c r="Y353" s="278">
        <f t="shared" si="92"/>
        <v>195.1219512195122</v>
      </c>
      <c r="Z353" s="276"/>
      <c r="AA353" s="276"/>
    </row>
    <row r="354" spans="1:27" s="305" customFormat="1" ht="37.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3"/>
        <v>60</v>
      </c>
      <c r="J354" s="304">
        <f t="shared" si="84"/>
        <v>73.8</v>
      </c>
      <c r="L354" s="305">
        <v>1.5</v>
      </c>
      <c r="M354" s="305">
        <f t="shared" si="87"/>
        <v>0</v>
      </c>
      <c r="N354" s="305">
        <f t="shared" si="94"/>
        <v>60</v>
      </c>
      <c r="O354" s="305">
        <f t="shared" si="86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3"/>
        <v>0</v>
      </c>
      <c r="V354" s="306" t="b">
        <f t="shared" si="90"/>
        <v>0</v>
      </c>
      <c r="W354" s="306">
        <f t="shared" si="85"/>
        <v>240</v>
      </c>
      <c r="X354" s="306">
        <f t="shared" si="91"/>
        <v>240</v>
      </c>
      <c r="Y354" s="278">
        <f t="shared" si="92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3"/>
        <v>60</v>
      </c>
      <c r="J355" s="304">
        <f t="shared" si="84"/>
        <v>73.8</v>
      </c>
      <c r="L355" s="305">
        <v>1.5</v>
      </c>
      <c r="M355" s="305">
        <f t="shared" si="87"/>
        <v>0</v>
      </c>
      <c r="N355" s="305">
        <f t="shared" si="94"/>
        <v>60</v>
      </c>
      <c r="O355" s="305">
        <f t="shared" si="86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3"/>
        <v>0</v>
      </c>
      <c r="V355" s="306" t="b">
        <f t="shared" si="90"/>
        <v>0</v>
      </c>
      <c r="W355" s="306">
        <f t="shared" si="85"/>
        <v>240</v>
      </c>
      <c r="X355" s="306">
        <f t="shared" si="91"/>
        <v>240</v>
      </c>
      <c r="Y355" s="278">
        <f t="shared" si="92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7"/>
        <v>0</v>
      </c>
      <c r="N356" s="305">
        <f t="shared" si="94"/>
        <v>0</v>
      </c>
      <c r="O356" s="305">
        <f t="shared" si="86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3"/>
        <v>0</v>
      </c>
      <c r="V356" s="306" t="b">
        <f t="shared" si="90"/>
        <v>0</v>
      </c>
      <c r="W356" s="306">
        <f t="shared" si="85"/>
        <v>60</v>
      </c>
      <c r="X356" s="306">
        <f t="shared" si="91"/>
        <v>60</v>
      </c>
      <c r="Y356" s="278">
        <f t="shared" si="92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7"/>
        <v>0</v>
      </c>
      <c r="N357" s="305">
        <f t="shared" si="94"/>
        <v>0</v>
      </c>
      <c r="O357" s="305">
        <f t="shared" si="86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3"/>
        <v>0</v>
      </c>
      <c r="V357" s="306" t="b">
        <f t="shared" si="90"/>
        <v>0</v>
      </c>
      <c r="W357" s="306">
        <f t="shared" si="85"/>
        <v>60</v>
      </c>
      <c r="X357" s="306">
        <f t="shared" si="91"/>
        <v>60</v>
      </c>
      <c r="Y357" s="278">
        <f t="shared" si="92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7"/>
        <v>0</v>
      </c>
      <c r="N358" s="305">
        <f t="shared" si="94"/>
        <v>0</v>
      </c>
      <c r="O358" s="305">
        <f t="shared" si="86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3"/>
        <v>0</v>
      </c>
      <c r="V358" s="306" t="b">
        <f t="shared" si="90"/>
        <v>0</v>
      </c>
      <c r="W358" s="306">
        <f t="shared" si="85"/>
        <v>120</v>
      </c>
      <c r="X358" s="306">
        <f t="shared" si="91"/>
        <v>120</v>
      </c>
      <c r="Y358" s="278">
        <f t="shared" si="92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7"/>
        <v>0</v>
      </c>
      <c r="N359" s="305">
        <f t="shared" si="94"/>
        <v>0</v>
      </c>
      <c r="O359" s="305">
        <f t="shared" si="86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3"/>
        <v>0</v>
      </c>
      <c r="V359" s="306" t="b">
        <f t="shared" si="90"/>
        <v>0</v>
      </c>
      <c r="W359" s="306">
        <f t="shared" si="85"/>
        <v>60</v>
      </c>
      <c r="X359" s="306">
        <f t="shared" si="91"/>
        <v>60</v>
      </c>
      <c r="Y359" s="278">
        <f t="shared" si="92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7"/>
        <v>0</v>
      </c>
      <c r="N360" s="305">
        <f t="shared" si="94"/>
        <v>0</v>
      </c>
      <c r="O360" s="305">
        <f t="shared" si="86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3"/>
        <v>0</v>
      </c>
      <c r="V360" s="306" t="b">
        <f t="shared" si="90"/>
        <v>0</v>
      </c>
      <c r="W360" s="306">
        <f t="shared" si="85"/>
        <v>60</v>
      </c>
      <c r="X360" s="306">
        <f t="shared" si="91"/>
        <v>60</v>
      </c>
      <c r="Y360" s="278">
        <f t="shared" si="92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7"/>
        <v>0</v>
      </c>
      <c r="N361" s="305">
        <f t="shared" si="94"/>
        <v>0</v>
      </c>
      <c r="O361" s="305">
        <f t="shared" si="86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3"/>
        <v>0</v>
      </c>
      <c r="V361" s="306" t="b">
        <f t="shared" si="90"/>
        <v>0</v>
      </c>
      <c r="W361" s="306">
        <f t="shared" si="85"/>
        <v>60</v>
      </c>
      <c r="X361" s="306">
        <f t="shared" si="91"/>
        <v>60</v>
      </c>
      <c r="Y361" s="278">
        <f t="shared" si="92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7"/>
        <v>0</v>
      </c>
      <c r="N362" s="305">
        <f t="shared" si="94"/>
        <v>0</v>
      </c>
      <c r="O362" s="305">
        <f t="shared" si="86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3"/>
        <v>0</v>
      </c>
      <c r="V362" s="306" t="b">
        <f t="shared" si="90"/>
        <v>0</v>
      </c>
      <c r="W362" s="306">
        <f t="shared" si="85"/>
        <v>60</v>
      </c>
      <c r="X362" s="306">
        <f t="shared" si="91"/>
        <v>60</v>
      </c>
      <c r="Y362" s="278">
        <f t="shared" si="92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7"/>
        <v>0</v>
      </c>
      <c r="N363" s="305">
        <f t="shared" si="94"/>
        <v>0</v>
      </c>
      <c r="O363" s="305">
        <f t="shared" si="86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3"/>
        <v>0</v>
      </c>
      <c r="V363" s="306" t="b">
        <f t="shared" si="90"/>
        <v>0</v>
      </c>
      <c r="W363" s="306">
        <f t="shared" si="85"/>
        <v>60</v>
      </c>
      <c r="X363" s="306">
        <f t="shared" si="91"/>
        <v>60</v>
      </c>
      <c r="Y363" s="278">
        <f t="shared" si="92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7"/>
        <v>0</v>
      </c>
      <c r="N364" s="305">
        <f t="shared" si="94"/>
        <v>0</v>
      </c>
      <c r="O364" s="305">
        <f t="shared" si="86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3"/>
        <v>0</v>
      </c>
      <c r="V364" s="306" t="b">
        <f t="shared" si="90"/>
        <v>0</v>
      </c>
      <c r="W364" s="306">
        <f t="shared" si="85"/>
        <v>60</v>
      </c>
      <c r="X364" s="306">
        <f t="shared" si="91"/>
        <v>60</v>
      </c>
      <c r="Y364" s="278">
        <f t="shared" si="92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7"/>
        <v>0</v>
      </c>
      <c r="N365" s="305">
        <f t="shared" si="94"/>
        <v>0</v>
      </c>
      <c r="O365" s="305">
        <f t="shared" si="86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3"/>
        <v>0</v>
      </c>
      <c r="V365" s="306" t="b">
        <f t="shared" si="90"/>
        <v>0</v>
      </c>
      <c r="W365" s="306">
        <f t="shared" si="85"/>
        <v>60</v>
      </c>
      <c r="X365" s="306">
        <f t="shared" si="91"/>
        <v>60</v>
      </c>
      <c r="Y365" s="278">
        <f t="shared" si="92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7"/>
        <v>0</v>
      </c>
      <c r="N366" s="305">
        <f t="shared" ref="N366:N367" si="97">L366*G366*40</f>
        <v>40</v>
      </c>
      <c r="O366" s="305">
        <f t="shared" si="86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3"/>
        <v>0</v>
      </c>
      <c r="V366" s="306" t="b">
        <f t="shared" si="90"/>
        <v>0</v>
      </c>
      <c r="W366" s="306">
        <f t="shared" si="85"/>
        <v>60</v>
      </c>
      <c r="X366" s="306">
        <f t="shared" si="91"/>
        <v>60</v>
      </c>
      <c r="Y366" s="278">
        <f t="shared" si="92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7"/>
        <v>0</v>
      </c>
      <c r="N367" s="305">
        <f t="shared" si="97"/>
        <v>40</v>
      </c>
      <c r="O367" s="305">
        <f t="shared" si="86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3"/>
        <v>0</v>
      </c>
      <c r="V367" s="306" t="b">
        <f t="shared" si="90"/>
        <v>0</v>
      </c>
      <c r="W367" s="306">
        <f t="shared" si="85"/>
        <v>60</v>
      </c>
      <c r="X367" s="306">
        <f t="shared" si="91"/>
        <v>60</v>
      </c>
      <c r="Y367" s="278">
        <f t="shared" si="92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7"/>
        <v>0</v>
      </c>
      <c r="N368" s="305">
        <f t="shared" si="94"/>
        <v>0</v>
      </c>
      <c r="O368" s="305">
        <f t="shared" si="86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3"/>
        <v>0</v>
      </c>
      <c r="V368" s="306" t="b">
        <f t="shared" si="90"/>
        <v>0</v>
      </c>
      <c r="W368" s="306">
        <f t="shared" si="85"/>
        <v>120</v>
      </c>
      <c r="X368" s="306">
        <f t="shared" si="91"/>
        <v>120</v>
      </c>
      <c r="Y368" s="278">
        <f t="shared" si="92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7"/>
        <v>0</v>
      </c>
      <c r="N369" s="305">
        <f t="shared" si="94"/>
        <v>0</v>
      </c>
      <c r="O369" s="305">
        <f t="shared" si="86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3"/>
        <v>0</v>
      </c>
      <c r="V369" s="306" t="b">
        <f t="shared" si="90"/>
        <v>0</v>
      </c>
      <c r="W369" s="306">
        <f t="shared" si="85"/>
        <v>120</v>
      </c>
      <c r="X369" s="306">
        <f t="shared" si="91"/>
        <v>120</v>
      </c>
      <c r="Y369" s="278">
        <f t="shared" si="92"/>
        <v>97.560975609756099</v>
      </c>
      <c r="Z369" s="276"/>
      <c r="AA369" s="276"/>
    </row>
    <row r="370" spans="1:27" ht="16" thickBot="1">
      <c r="A370" s="41"/>
      <c r="B370" s="42"/>
      <c r="C370" s="41"/>
      <c r="D370" s="43" t="s">
        <v>634</v>
      </c>
      <c r="E370" s="43"/>
      <c r="F370" s="41"/>
      <c r="G370" s="41"/>
      <c r="H370" s="42"/>
      <c r="I370" s="238"/>
      <c r="J370" s="239"/>
      <c r="M370">
        <f t="shared" si="87"/>
        <v>0</v>
      </c>
      <c r="N370">
        <f t="shared" si="94"/>
        <v>0</v>
      </c>
      <c r="O370">
        <f t="shared" si="86"/>
        <v>0</v>
      </c>
      <c r="Q370" s="278">
        <f t="shared" si="88"/>
        <v>0</v>
      </c>
      <c r="R370" s="278">
        <f t="shared" si="89"/>
        <v>0</v>
      </c>
      <c r="T370" s="278"/>
      <c r="U370" s="278">
        <f t="shared" si="93"/>
        <v>0</v>
      </c>
      <c r="V370" s="278" t="b">
        <f t="shared" si="90"/>
        <v>0</v>
      </c>
      <c r="W370" s="278"/>
      <c r="X370" s="278">
        <f t="shared" si="91"/>
        <v>0</v>
      </c>
      <c r="Y370" s="278">
        <f t="shared" si="92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7"/>
        <v>980</v>
      </c>
      <c r="N371">
        <f t="shared" si="94"/>
        <v>0</v>
      </c>
      <c r="O371">
        <f t="shared" si="86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3"/>
        <v>260.15999999999997</v>
      </c>
      <c r="V371" s="278">
        <f t="shared" si="90"/>
        <v>240</v>
      </c>
      <c r="W371" s="278"/>
      <c r="X371" s="278">
        <f t="shared" si="91"/>
        <v>500.15999999999997</v>
      </c>
      <c r="Y371" s="278">
        <f t="shared" si="92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7"/>
        <v>0</v>
      </c>
      <c r="N372">
        <f t="shared" si="94"/>
        <v>0</v>
      </c>
      <c r="O372">
        <f t="shared" si="86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3"/>
        <v>290.04000000000002</v>
      </c>
      <c r="V372" s="278">
        <f t="shared" si="90"/>
        <v>240</v>
      </c>
      <c r="W372" s="278"/>
      <c r="X372" s="278">
        <f t="shared" si="91"/>
        <v>530.04</v>
      </c>
      <c r="Y372" s="278">
        <f t="shared" si="92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7"/>
        <v>0</v>
      </c>
      <c r="N373">
        <f t="shared" si="94"/>
        <v>0</v>
      </c>
      <c r="O373">
        <f t="shared" si="86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3"/>
        <v>393.36</v>
      </c>
      <c r="V373" s="278">
        <f t="shared" si="90"/>
        <v>240</v>
      </c>
      <c r="W373" s="278"/>
      <c r="X373" s="278">
        <f t="shared" si="91"/>
        <v>633.36</v>
      </c>
      <c r="Y373" s="278">
        <f t="shared" si="92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7"/>
        <v>0</v>
      </c>
      <c r="N374">
        <f t="shared" si="94"/>
        <v>0</v>
      </c>
      <c r="O374">
        <f t="shared" si="86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3"/>
        <v>425.09999999999997</v>
      </c>
      <c r="V374" s="278">
        <f t="shared" si="90"/>
        <v>240</v>
      </c>
      <c r="W374" s="278"/>
      <c r="X374" s="278">
        <f t="shared" si="91"/>
        <v>665.09999999999991</v>
      </c>
      <c r="Y374" s="278">
        <f t="shared" si="92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7"/>
        <v>560</v>
      </c>
      <c r="N375">
        <f t="shared" si="94"/>
        <v>0</v>
      </c>
      <c r="O375">
        <f t="shared" si="86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3"/>
        <v>640.59</v>
      </c>
      <c r="V375" s="278">
        <f t="shared" si="90"/>
        <v>240</v>
      </c>
      <c r="W375" s="278"/>
      <c r="X375" s="278">
        <f t="shared" si="91"/>
        <v>880.59</v>
      </c>
      <c r="Y375" s="278">
        <f t="shared" si="92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7"/>
        <v>140</v>
      </c>
      <c r="N376">
        <f t="shared" si="94"/>
        <v>0</v>
      </c>
      <c r="O376">
        <f t="shared" si="86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3"/>
        <v>0</v>
      </c>
      <c r="V376" s="278" t="b">
        <f t="shared" si="90"/>
        <v>0</v>
      </c>
      <c r="W376" s="278"/>
      <c r="X376" s="278">
        <f t="shared" si="91"/>
        <v>0</v>
      </c>
      <c r="Y376" s="278">
        <f t="shared" si="92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7"/>
        <v>0</v>
      </c>
      <c r="N377">
        <f t="shared" si="94"/>
        <v>0</v>
      </c>
      <c r="O377">
        <f t="shared" si="86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3"/>
        <v>0</v>
      </c>
      <c r="V377" s="278" t="b">
        <f t="shared" si="90"/>
        <v>0</v>
      </c>
      <c r="W377" s="278"/>
      <c r="X377" s="278">
        <f t="shared" si="91"/>
        <v>0</v>
      </c>
      <c r="Y377" s="278">
        <f t="shared" si="92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7"/>
        <v>140</v>
      </c>
      <c r="N378">
        <f t="shared" si="94"/>
        <v>0</v>
      </c>
      <c r="O378">
        <f t="shared" si="86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3"/>
        <v>116.25</v>
      </c>
      <c r="V378" s="278">
        <f t="shared" si="90"/>
        <v>240</v>
      </c>
      <c r="W378" s="278"/>
      <c r="X378" s="278">
        <f t="shared" si="91"/>
        <v>356.25</v>
      </c>
      <c r="Y378" s="278">
        <f t="shared" si="92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7"/>
        <v>140</v>
      </c>
      <c r="N379">
        <f t="shared" si="94"/>
        <v>0</v>
      </c>
      <c r="O379">
        <f t="shared" si="86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3"/>
        <v>95.94</v>
      </c>
      <c r="V379" s="278">
        <f t="shared" si="90"/>
        <v>240</v>
      </c>
      <c r="W379" s="278"/>
      <c r="X379" s="278">
        <f t="shared" si="91"/>
        <v>335.94</v>
      </c>
      <c r="Y379" s="278">
        <f t="shared" si="92"/>
        <v>273.1219512195122</v>
      </c>
      <c r="Z379" s="276"/>
      <c r="AA379" s="276"/>
    </row>
    <row r="380" spans="1:27" ht="2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7"/>
        <v>1260</v>
      </c>
      <c r="N380">
        <f t="shared" si="94"/>
        <v>0</v>
      </c>
      <c r="O380">
        <f t="shared" si="86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3"/>
        <v>139.10999999999999</v>
      </c>
      <c r="V380" s="278">
        <f t="shared" si="90"/>
        <v>240</v>
      </c>
      <c r="W380" s="278"/>
      <c r="X380" s="278">
        <f t="shared" si="91"/>
        <v>379.11</v>
      </c>
      <c r="Y380" s="278">
        <f t="shared" si="92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7"/>
        <v>560</v>
      </c>
      <c r="N381">
        <f t="shared" si="94"/>
        <v>0</v>
      </c>
      <c r="O381">
        <f t="shared" si="86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3"/>
        <v>786.72</v>
      </c>
      <c r="V381" s="278">
        <f t="shared" si="90"/>
        <v>240</v>
      </c>
      <c r="W381" s="278"/>
      <c r="X381" s="278">
        <f t="shared" si="91"/>
        <v>1026.72</v>
      </c>
      <c r="Y381" s="278">
        <f t="shared" si="92"/>
        <v>834.73170731707319</v>
      </c>
      <c r="Z381" s="276"/>
      <c r="AA381" s="276"/>
    </row>
    <row r="382" spans="1:27" s="305" customFormat="1" ht="2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7"/>
        <v>0</v>
      </c>
      <c r="N382" s="305">
        <f t="shared" si="94"/>
        <v>0</v>
      </c>
      <c r="O382" s="305">
        <f t="shared" si="86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3"/>
        <v>425.09999999999997</v>
      </c>
      <c r="V382" s="306">
        <f t="shared" si="90"/>
        <v>240</v>
      </c>
      <c r="W382" s="306">
        <f>G382*$AD$4*$AD$7</f>
        <v>60</v>
      </c>
      <c r="X382" s="306">
        <f t="shared" si="91"/>
        <v>725.09999999999991</v>
      </c>
      <c r="Y382" s="278">
        <f t="shared" si="92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7"/>
        <v>0</v>
      </c>
      <c r="N383">
        <f t="shared" si="94"/>
        <v>0</v>
      </c>
      <c r="O383">
        <f t="shared" si="86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3"/>
        <v>0</v>
      </c>
      <c r="V383" s="278" t="b">
        <f t="shared" si="90"/>
        <v>0</v>
      </c>
      <c r="W383" s="278"/>
      <c r="X383" s="278">
        <f t="shared" si="91"/>
        <v>0</v>
      </c>
      <c r="Y383" s="278">
        <f t="shared" si="92"/>
        <v>0</v>
      </c>
      <c r="Z383" s="276"/>
      <c r="AA383" s="276"/>
    </row>
    <row r="384" spans="1:27" ht="13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7"/>
        <v>0</v>
      </c>
      <c r="N384">
        <f t="shared" si="94"/>
        <v>0</v>
      </c>
      <c r="O384">
        <f t="shared" si="86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3"/>
        <v>0</v>
      </c>
      <c r="V384" s="278" t="b">
        <f t="shared" si="90"/>
        <v>0</v>
      </c>
      <c r="W384" s="278"/>
      <c r="X384" s="278">
        <f t="shared" si="91"/>
        <v>0</v>
      </c>
      <c r="Y384" s="278">
        <f t="shared" si="92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7"/>
        <v>0</v>
      </c>
      <c r="N385" s="305">
        <f t="shared" ref="N385:N405" si="104">L385*G385*40</f>
        <v>40</v>
      </c>
      <c r="O385" s="305">
        <f t="shared" si="86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3"/>
        <v>0</v>
      </c>
      <c r="V385" s="306" t="b">
        <f t="shared" si="90"/>
        <v>0</v>
      </c>
      <c r="W385" s="306">
        <f t="shared" ref="W385:W405" si="105">G385*$AD$4*$AD$7</f>
        <v>60</v>
      </c>
      <c r="X385" s="306">
        <f t="shared" si="91"/>
        <v>60</v>
      </c>
      <c r="Y385" s="278">
        <f t="shared" si="92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7"/>
        <v>0</v>
      </c>
      <c r="N386" s="305">
        <f t="shared" si="104"/>
        <v>80</v>
      </c>
      <c r="O386" s="305">
        <f t="shared" si="86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3"/>
        <v>0</v>
      </c>
      <c r="V386" s="306" t="b">
        <f t="shared" si="90"/>
        <v>0</v>
      </c>
      <c r="W386" s="306">
        <f t="shared" si="105"/>
        <v>60</v>
      </c>
      <c r="X386" s="306">
        <f t="shared" si="91"/>
        <v>60</v>
      </c>
      <c r="Y386" s="278">
        <f t="shared" si="92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7"/>
        <v>0</v>
      </c>
      <c r="N387" s="305">
        <f t="shared" si="104"/>
        <v>120</v>
      </c>
      <c r="O387" s="305">
        <f t="shared" si="86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3"/>
        <v>0</v>
      </c>
      <c r="V387" s="306" t="b">
        <f t="shared" si="90"/>
        <v>0</v>
      </c>
      <c r="W387" s="306">
        <f t="shared" si="105"/>
        <v>60</v>
      </c>
      <c r="X387" s="306">
        <f t="shared" si="91"/>
        <v>60</v>
      </c>
      <c r="Y387" s="278">
        <f t="shared" si="92"/>
        <v>48.780487804878049</v>
      </c>
      <c r="Z387" s="276"/>
      <c r="AA387" s="276"/>
    </row>
    <row r="388" spans="1:27" s="305" customFormat="1" ht="23.15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7"/>
        <v>0</v>
      </c>
      <c r="N388" s="305">
        <f t="shared" si="104"/>
        <v>160</v>
      </c>
      <c r="O388" s="305">
        <f t="shared" si="86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3"/>
        <v>0</v>
      </c>
      <c r="V388" s="306" t="b">
        <f t="shared" si="90"/>
        <v>0</v>
      </c>
      <c r="W388" s="306">
        <f t="shared" si="105"/>
        <v>60</v>
      </c>
      <c r="X388" s="306">
        <f t="shared" si="91"/>
        <v>60</v>
      </c>
      <c r="Y388" s="278">
        <f t="shared" si="92"/>
        <v>48.780487804878049</v>
      </c>
      <c r="Z388" s="276"/>
      <c r="AA388" s="276"/>
    </row>
    <row r="389" spans="1:27" s="305" customFormat="1" ht="13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7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3"/>
        <v>0</v>
      </c>
      <c r="V389" s="306" t="b">
        <f t="shared" si="90"/>
        <v>0</v>
      </c>
      <c r="W389" s="306">
        <f t="shared" si="105"/>
        <v>60</v>
      </c>
      <c r="X389" s="306">
        <f t="shared" si="91"/>
        <v>60</v>
      </c>
      <c r="Y389" s="278">
        <f t="shared" si="92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3"/>
        <v>0</v>
      </c>
      <c r="V390" s="306" t="b">
        <f t="shared" si="90"/>
        <v>0</v>
      </c>
      <c r="W390" s="306">
        <f t="shared" si="105"/>
        <v>180</v>
      </c>
      <c r="X390" s="306">
        <f t="shared" si="91"/>
        <v>180</v>
      </c>
      <c r="Y390" s="278">
        <f t="shared" si="92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8">R391/1.23</f>
        <v>48.780487804878049</v>
      </c>
      <c r="R391" s="278">
        <f t="shared" ref="R391:R454" si="109">X391</f>
        <v>60</v>
      </c>
      <c r="T391" s="306"/>
      <c r="U391" s="306">
        <f t="shared" si="93"/>
        <v>0</v>
      </c>
      <c r="V391" s="306" t="b">
        <f t="shared" ref="V391:V454" si="110">IF(U391&gt;0,$AD$3*$AD$7)</f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8"/>
        <v>48.780487804878049</v>
      </c>
      <c r="R392" s="278">
        <f t="shared" si="109"/>
        <v>60</v>
      </c>
      <c r="T392" s="306"/>
      <c r="U392" s="306">
        <f t="shared" ref="U392:U455" si="113">T392*$AD$9</f>
        <v>0</v>
      </c>
      <c r="V392" s="306" t="b">
        <f t="shared" si="110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8"/>
        <v>48.780487804878049</v>
      </c>
      <c r="R393" s="278">
        <f t="shared" si="109"/>
        <v>60</v>
      </c>
      <c r="T393" s="306"/>
      <c r="U393" s="306">
        <f t="shared" si="113"/>
        <v>0</v>
      </c>
      <c r="V393" s="306" t="b">
        <f t="shared" si="110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8"/>
        <v>48.780487804878049</v>
      </c>
      <c r="R394" s="278">
        <f t="shared" si="109"/>
        <v>60</v>
      </c>
      <c r="T394" s="306"/>
      <c r="U394" s="306">
        <f t="shared" si="113"/>
        <v>0</v>
      </c>
      <c r="V394" s="306" t="b">
        <f t="shared" si="110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8"/>
        <v>48.780487804878049</v>
      </c>
      <c r="R395" s="278">
        <f t="shared" si="109"/>
        <v>60</v>
      </c>
      <c r="T395" s="306"/>
      <c r="U395" s="306">
        <f t="shared" si="113"/>
        <v>0</v>
      </c>
      <c r="V395" s="306" t="b">
        <f t="shared" si="110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8"/>
        <v>48.780487804878049</v>
      </c>
      <c r="R396" s="278">
        <f t="shared" si="109"/>
        <v>60</v>
      </c>
      <c r="T396" s="306"/>
      <c r="U396" s="306">
        <f t="shared" si="113"/>
        <v>0</v>
      </c>
      <c r="V396" s="306" t="b">
        <f t="shared" si="110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8"/>
        <v>48.780487804878049</v>
      </c>
      <c r="R397" s="278">
        <f t="shared" si="109"/>
        <v>60</v>
      </c>
      <c r="T397" s="306"/>
      <c r="U397" s="306">
        <f t="shared" si="113"/>
        <v>0</v>
      </c>
      <c r="V397" s="306" t="b">
        <f t="shared" si="110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8"/>
        <v>48.780487804878049</v>
      </c>
      <c r="R398" s="278">
        <f t="shared" si="109"/>
        <v>60</v>
      </c>
      <c r="T398" s="306"/>
      <c r="U398" s="306">
        <f t="shared" si="113"/>
        <v>0</v>
      </c>
      <c r="V398" s="306" t="b">
        <f t="shared" si="110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8"/>
        <v>48.780487804878049</v>
      </c>
      <c r="R399" s="278">
        <f t="shared" si="109"/>
        <v>60</v>
      </c>
      <c r="T399" s="306"/>
      <c r="U399" s="306">
        <f t="shared" si="113"/>
        <v>0</v>
      </c>
      <c r="V399" s="306" t="b">
        <f t="shared" si="110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8"/>
        <v>48.780487804878049</v>
      </c>
      <c r="R400" s="278">
        <f t="shared" si="109"/>
        <v>60</v>
      </c>
      <c r="T400" s="306"/>
      <c r="U400" s="306">
        <f t="shared" si="113"/>
        <v>0</v>
      </c>
      <c r="V400" s="306" t="b">
        <f t="shared" si="110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8"/>
        <v>48.780487804878049</v>
      </c>
      <c r="R401" s="278">
        <f t="shared" si="109"/>
        <v>60</v>
      </c>
      <c r="T401" s="306"/>
      <c r="U401" s="306">
        <f t="shared" si="113"/>
        <v>0</v>
      </c>
      <c r="V401" s="306" t="b">
        <f t="shared" si="110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8"/>
        <v>48.780487804878049</v>
      </c>
      <c r="R402" s="278">
        <f t="shared" si="109"/>
        <v>60</v>
      </c>
      <c r="T402" s="306"/>
      <c r="U402" s="306">
        <f t="shared" si="113"/>
        <v>0</v>
      </c>
      <c r="V402" s="306" t="b">
        <f t="shared" si="110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8"/>
        <v>341.46341463414637</v>
      </c>
      <c r="R403" s="278">
        <f t="shared" si="109"/>
        <v>420</v>
      </c>
      <c r="T403" s="306"/>
      <c r="U403" s="306">
        <f t="shared" si="113"/>
        <v>0</v>
      </c>
      <c r="V403" s="306" t="b">
        <f t="shared" si="110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8"/>
        <v>48.780487804878049</v>
      </c>
      <c r="R404" s="278">
        <f t="shared" si="109"/>
        <v>60</v>
      </c>
      <c r="T404" s="306"/>
      <c r="U404" s="306">
        <f t="shared" si="113"/>
        <v>0</v>
      </c>
      <c r="V404" s="306" t="b">
        <f t="shared" si="110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6.5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8"/>
        <v>48.780487804878049</v>
      </c>
      <c r="R405" s="278">
        <f t="shared" si="109"/>
        <v>60</v>
      </c>
      <c r="T405" s="332"/>
      <c r="U405" s="306">
        <f t="shared" si="113"/>
        <v>0</v>
      </c>
      <c r="V405" s="306" t="b">
        <f t="shared" si="110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" thickBot="1">
      <c r="A406" s="207"/>
      <c r="B406" s="181"/>
      <c r="C406" s="182"/>
      <c r="D406" s="183" t="s">
        <v>700</v>
      </c>
      <c r="E406" s="184"/>
      <c r="F406" s="182"/>
      <c r="G406" s="182"/>
      <c r="H406" s="181"/>
      <c r="I406" s="242"/>
      <c r="J406" s="243"/>
      <c r="M406">
        <f t="shared" si="107"/>
        <v>0</v>
      </c>
      <c r="N406">
        <f t="shared" si="94"/>
        <v>0</v>
      </c>
      <c r="O406">
        <f t="shared" si="106"/>
        <v>0</v>
      </c>
      <c r="Q406" s="278">
        <f t="shared" si="108"/>
        <v>0</v>
      </c>
      <c r="R406" s="278">
        <f t="shared" si="109"/>
        <v>0</v>
      </c>
      <c r="T406" s="278"/>
      <c r="U406" s="278">
        <f t="shared" si="113"/>
        <v>0</v>
      </c>
      <c r="V406" s="278" t="b">
        <f t="shared" si="110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8"/>
        <v>1037.5121951219512</v>
      </c>
      <c r="R407" s="278">
        <f t="shared" si="109"/>
        <v>1276.1399999999999</v>
      </c>
      <c r="T407" s="278">
        <v>345.38</v>
      </c>
      <c r="U407" s="278">
        <f t="shared" si="113"/>
        <v>1036.1399999999999</v>
      </c>
      <c r="V407" s="278">
        <f t="shared" si="110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8"/>
        <v>0</v>
      </c>
      <c r="R408" s="278">
        <f t="shared" si="109"/>
        <v>0</v>
      </c>
      <c r="T408" s="278"/>
      <c r="U408" s="278">
        <f t="shared" si="113"/>
        <v>0</v>
      </c>
      <c r="V408" s="278" t="b">
        <f t="shared" si="110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8"/>
        <v>0</v>
      </c>
      <c r="R409" s="278">
        <f t="shared" si="109"/>
        <v>0</v>
      </c>
      <c r="T409" s="278"/>
      <c r="U409" s="278">
        <f t="shared" si="113"/>
        <v>0</v>
      </c>
      <c r="V409" s="278" t="b">
        <f t="shared" si="110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8"/>
        <v>444.73170731707319</v>
      </c>
      <c r="R410" s="278">
        <f t="shared" si="109"/>
        <v>547.02</v>
      </c>
      <c r="T410" s="278">
        <v>102.34</v>
      </c>
      <c r="U410" s="278">
        <f t="shared" si="113"/>
        <v>307.02</v>
      </c>
      <c r="V410" s="278">
        <f t="shared" si="110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8"/>
        <v>0</v>
      </c>
      <c r="R411" s="278">
        <f t="shared" si="109"/>
        <v>0</v>
      </c>
      <c r="T411" s="278"/>
      <c r="U411" s="278">
        <f t="shared" si="113"/>
        <v>0</v>
      </c>
      <c r="V411" s="278" t="b">
        <f t="shared" si="110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8"/>
        <v>354.1219512195122</v>
      </c>
      <c r="R412" s="278">
        <f t="shared" si="109"/>
        <v>435.57</v>
      </c>
      <c r="T412" s="278">
        <v>65.19</v>
      </c>
      <c r="U412" s="278">
        <f t="shared" si="113"/>
        <v>195.57</v>
      </c>
      <c r="V412" s="278">
        <f t="shared" si="110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8"/>
        <v>335.51219512195121</v>
      </c>
      <c r="R413" s="278">
        <f t="shared" si="109"/>
        <v>412.68</v>
      </c>
      <c r="T413" s="278">
        <v>57.56</v>
      </c>
      <c r="U413" s="278">
        <f t="shared" si="113"/>
        <v>172.68</v>
      </c>
      <c r="V413" s="278">
        <f t="shared" si="110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8"/>
        <v>444.73170731707319</v>
      </c>
      <c r="R414" s="278">
        <f t="shared" si="109"/>
        <v>547.02</v>
      </c>
      <c r="T414" s="278">
        <v>102.34</v>
      </c>
      <c r="U414" s="278">
        <f t="shared" si="113"/>
        <v>307.02</v>
      </c>
      <c r="V414" s="278">
        <f t="shared" si="110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8"/>
        <v>0</v>
      </c>
      <c r="R415" s="278">
        <f t="shared" si="109"/>
        <v>0</v>
      </c>
      <c r="T415" s="278"/>
      <c r="U415" s="278">
        <f t="shared" si="113"/>
        <v>0</v>
      </c>
      <c r="V415" s="278" t="b">
        <f t="shared" si="110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8"/>
        <v>314.51219512195127</v>
      </c>
      <c r="R416" s="278">
        <f t="shared" si="109"/>
        <v>386.85</v>
      </c>
      <c r="T416" s="278">
        <v>48.95</v>
      </c>
      <c r="U416" s="278">
        <f t="shared" si="113"/>
        <v>146.85000000000002</v>
      </c>
      <c r="V416" s="278">
        <f t="shared" si="110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8"/>
        <v>384.1219512195122</v>
      </c>
      <c r="R417" s="278">
        <f t="shared" si="109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10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8"/>
        <v>0</v>
      </c>
      <c r="R418" s="278">
        <f t="shared" si="109"/>
        <v>0</v>
      </c>
      <c r="T418" s="278"/>
      <c r="U418" s="278">
        <f t="shared" si="113"/>
        <v>0</v>
      </c>
      <c r="V418" s="278" t="b">
        <f t="shared" si="110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8"/>
        <v>0</v>
      </c>
      <c r="R419" s="278">
        <f t="shared" si="109"/>
        <v>0</v>
      </c>
      <c r="T419" s="278"/>
      <c r="U419" s="278">
        <f t="shared" si="113"/>
        <v>0</v>
      </c>
      <c r="V419" s="278" t="b">
        <f t="shared" si="110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8"/>
        <v>0</v>
      </c>
      <c r="R420" s="278">
        <f t="shared" si="109"/>
        <v>0</v>
      </c>
      <c r="T420" s="278"/>
      <c r="U420" s="278">
        <f t="shared" si="113"/>
        <v>0</v>
      </c>
      <c r="V420" s="278" t="b">
        <f t="shared" si="110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8"/>
        <v>0</v>
      </c>
      <c r="R421" s="278">
        <f t="shared" si="109"/>
        <v>0</v>
      </c>
      <c r="T421" s="278"/>
      <c r="U421" s="278">
        <f t="shared" si="113"/>
        <v>0</v>
      </c>
      <c r="V421" s="278" t="b">
        <f t="shared" si="110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8"/>
        <v>0</v>
      </c>
      <c r="R422" s="278">
        <f t="shared" si="109"/>
        <v>0</v>
      </c>
      <c r="T422" s="278"/>
      <c r="U422" s="278">
        <f t="shared" si="113"/>
        <v>0</v>
      </c>
      <c r="V422" s="278" t="b">
        <f t="shared" si="110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8"/>
        <v>0</v>
      </c>
      <c r="R423" s="278">
        <f t="shared" si="109"/>
        <v>0</v>
      </c>
      <c r="T423" s="278"/>
      <c r="U423" s="278">
        <f t="shared" si="113"/>
        <v>0</v>
      </c>
      <c r="V423" s="278" t="b">
        <f t="shared" si="110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8"/>
        <v>268.3170731707317</v>
      </c>
      <c r="R424" s="278">
        <f t="shared" si="109"/>
        <v>330.03</v>
      </c>
      <c r="T424" s="278">
        <v>30.01</v>
      </c>
      <c r="U424" s="278">
        <f t="shared" si="113"/>
        <v>90.03</v>
      </c>
      <c r="V424" s="278">
        <f t="shared" si="110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8"/>
        <v>756.73170731707319</v>
      </c>
      <c r="R425" s="278">
        <f t="shared" si="109"/>
        <v>930.78</v>
      </c>
      <c r="T425" s="278">
        <v>230.26</v>
      </c>
      <c r="U425" s="278">
        <f t="shared" si="113"/>
        <v>690.78</v>
      </c>
      <c r="V425" s="278">
        <f t="shared" si="110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8"/>
        <v>0</v>
      </c>
      <c r="R426" s="278">
        <f t="shared" si="109"/>
        <v>0</v>
      </c>
      <c r="T426" s="278"/>
      <c r="U426" s="278">
        <f t="shared" si="113"/>
        <v>0</v>
      </c>
      <c r="V426" s="278" t="b">
        <f t="shared" si="110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8"/>
        <v>48.780487804878049</v>
      </c>
      <c r="R427" s="278">
        <f t="shared" si="109"/>
        <v>60</v>
      </c>
      <c r="T427" s="306"/>
      <c r="U427" s="306">
        <f t="shared" si="113"/>
        <v>0</v>
      </c>
      <c r="V427" s="306" t="b">
        <f t="shared" si="110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8"/>
        <v>48.780487804878049</v>
      </c>
      <c r="R428" s="278">
        <f t="shared" si="109"/>
        <v>60</v>
      </c>
      <c r="T428" s="306"/>
      <c r="U428" s="306">
        <f t="shared" si="113"/>
        <v>0</v>
      </c>
      <c r="V428" s="306" t="b">
        <f t="shared" si="110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8"/>
        <v>48.780487804878049</v>
      </c>
      <c r="R429" s="278">
        <f t="shared" si="109"/>
        <v>60</v>
      </c>
      <c r="T429" s="306"/>
      <c r="U429" s="306">
        <f t="shared" si="113"/>
        <v>0</v>
      </c>
      <c r="V429" s="306" t="b">
        <f t="shared" si="110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 ht="13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8"/>
        <v>0</v>
      </c>
      <c r="R430" s="278">
        <f t="shared" si="109"/>
        <v>0</v>
      </c>
      <c r="T430" s="278"/>
      <c r="U430" s="278">
        <f t="shared" si="113"/>
        <v>0</v>
      </c>
      <c r="V430" s="278" t="b">
        <f t="shared" si="110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8"/>
        <v>146.34146341463415</v>
      </c>
      <c r="R431" s="278">
        <f t="shared" si="109"/>
        <v>180</v>
      </c>
      <c r="T431" s="306"/>
      <c r="U431" s="306">
        <f t="shared" si="113"/>
        <v>0</v>
      </c>
      <c r="V431" s="306" t="b">
        <f t="shared" si="110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8"/>
        <v>48.780487804878049</v>
      </c>
      <c r="R432" s="278">
        <f t="shared" si="109"/>
        <v>60</v>
      </c>
      <c r="T432" s="306"/>
      <c r="U432" s="306">
        <f t="shared" si="113"/>
        <v>0</v>
      </c>
      <c r="V432" s="306" t="b">
        <f t="shared" si="110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8"/>
        <v>48.780487804878049</v>
      </c>
      <c r="R433" s="278">
        <f t="shared" si="109"/>
        <v>60</v>
      </c>
      <c r="T433" s="306"/>
      <c r="U433" s="306">
        <f t="shared" si="113"/>
        <v>0</v>
      </c>
      <c r="V433" s="306" t="b">
        <f t="shared" si="110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8"/>
        <v>97.560975609756099</v>
      </c>
      <c r="R434" s="278">
        <f t="shared" si="109"/>
        <v>120</v>
      </c>
      <c r="T434" s="306"/>
      <c r="U434" s="306">
        <f t="shared" si="113"/>
        <v>0</v>
      </c>
      <c r="V434" s="306" t="b">
        <f t="shared" si="110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8"/>
        <v>48.780487804878049</v>
      </c>
      <c r="R435" s="278">
        <f t="shared" si="109"/>
        <v>60</v>
      </c>
      <c r="T435" s="306"/>
      <c r="U435" s="306">
        <f t="shared" si="113"/>
        <v>0</v>
      </c>
      <c r="V435" s="306" t="b">
        <f t="shared" si="110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8"/>
        <v>48.780487804878049</v>
      </c>
      <c r="R436" s="278">
        <f t="shared" si="109"/>
        <v>60</v>
      </c>
      <c r="T436" s="306"/>
      <c r="U436" s="306">
        <f t="shared" si="113"/>
        <v>0</v>
      </c>
      <c r="V436" s="306" t="b">
        <f t="shared" si="110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8"/>
        <v>48.780487804878049</v>
      </c>
      <c r="R437" s="278">
        <f t="shared" si="109"/>
        <v>60</v>
      </c>
      <c r="T437" s="306"/>
      <c r="U437" s="306">
        <f t="shared" si="113"/>
        <v>0</v>
      </c>
      <c r="V437" s="306" t="b">
        <f t="shared" si="110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8"/>
        <v>48.780487804878049</v>
      </c>
      <c r="R438" s="278">
        <f t="shared" si="109"/>
        <v>60</v>
      </c>
      <c r="T438" s="306"/>
      <c r="U438" s="306">
        <f t="shared" si="113"/>
        <v>0</v>
      </c>
      <c r="V438" s="306" t="b">
        <f t="shared" si="110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8"/>
        <v>48.780487804878049</v>
      </c>
      <c r="R439" s="278">
        <f t="shared" si="109"/>
        <v>60</v>
      </c>
      <c r="T439" s="306"/>
      <c r="U439" s="306">
        <f t="shared" si="113"/>
        <v>0</v>
      </c>
      <c r="V439" s="306" t="b">
        <f t="shared" si="110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8"/>
        <v>48.780487804878049</v>
      </c>
      <c r="R440" s="278">
        <f t="shared" si="109"/>
        <v>60</v>
      </c>
      <c r="T440" s="306"/>
      <c r="U440" s="306">
        <f t="shared" si="113"/>
        <v>0</v>
      </c>
      <c r="V440" s="306" t="b">
        <f t="shared" si="110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8"/>
        <v>48.780487804878049</v>
      </c>
      <c r="R441" s="278">
        <f t="shared" si="109"/>
        <v>60</v>
      </c>
      <c r="T441" s="306"/>
      <c r="U441" s="306">
        <f t="shared" si="113"/>
        <v>0</v>
      </c>
      <c r="V441" s="306" t="b">
        <f t="shared" si="110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8"/>
        <v>48.780487804878049</v>
      </c>
      <c r="R442" s="278">
        <f t="shared" si="109"/>
        <v>60</v>
      </c>
      <c r="T442" s="306"/>
      <c r="U442" s="306">
        <f t="shared" si="113"/>
        <v>0</v>
      </c>
      <c r="V442" s="306" t="b">
        <f t="shared" si="110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8"/>
        <v>48.780487804878049</v>
      </c>
      <c r="R443" s="278">
        <f t="shared" si="109"/>
        <v>60</v>
      </c>
      <c r="T443" s="306"/>
      <c r="U443" s="306">
        <f t="shared" si="113"/>
        <v>0</v>
      </c>
      <c r="V443" s="306" t="b">
        <f t="shared" si="110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8"/>
        <v>48.780487804878049</v>
      </c>
      <c r="R444" s="278">
        <f t="shared" si="109"/>
        <v>60</v>
      </c>
      <c r="T444" s="306"/>
      <c r="U444" s="306">
        <f t="shared" si="113"/>
        <v>0</v>
      </c>
      <c r="V444" s="306" t="b">
        <f t="shared" si="110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8"/>
        <v>48.780487804878049</v>
      </c>
      <c r="R445" s="278">
        <f t="shared" si="109"/>
        <v>60</v>
      </c>
      <c r="T445" s="306"/>
      <c r="U445" s="306">
        <f t="shared" si="113"/>
        <v>0</v>
      </c>
      <c r="V445" s="306" t="b">
        <f t="shared" si="110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8"/>
        <v>146.34146341463415</v>
      </c>
      <c r="R446" s="278">
        <f t="shared" si="109"/>
        <v>180</v>
      </c>
      <c r="T446" s="306"/>
      <c r="U446" s="306">
        <f t="shared" si="113"/>
        <v>0</v>
      </c>
      <c r="V446" s="306" t="b">
        <f t="shared" si="110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8"/>
        <v>48.780487804878049</v>
      </c>
      <c r="R447" s="278">
        <f t="shared" si="109"/>
        <v>60</v>
      </c>
      <c r="T447" s="306"/>
      <c r="U447" s="306">
        <f t="shared" si="113"/>
        <v>0</v>
      </c>
      <c r="V447" s="306" t="b">
        <f t="shared" si="110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8"/>
        <v>48.780487804878049</v>
      </c>
      <c r="R448" s="278">
        <f t="shared" si="109"/>
        <v>60</v>
      </c>
      <c r="T448" s="306"/>
      <c r="U448" s="306">
        <f t="shared" si="113"/>
        <v>0</v>
      </c>
      <c r="V448" s="306" t="b">
        <f t="shared" si="110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8"/>
        <v>195.1219512195122</v>
      </c>
      <c r="R449" s="278">
        <f t="shared" si="109"/>
        <v>240</v>
      </c>
      <c r="T449" s="306"/>
      <c r="U449" s="306">
        <f t="shared" si="113"/>
        <v>0</v>
      </c>
      <c r="V449" s="306" t="b">
        <f t="shared" si="110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8"/>
        <v>390.2439024390244</v>
      </c>
      <c r="R450" s="278">
        <f t="shared" si="109"/>
        <v>480</v>
      </c>
      <c r="T450" s="306"/>
      <c r="U450" s="306">
        <f t="shared" si="113"/>
        <v>0</v>
      </c>
      <c r="V450" s="306" t="b">
        <f t="shared" si="110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8"/>
        <v>146.34146341463415</v>
      </c>
      <c r="R451" s="278">
        <f t="shared" si="109"/>
        <v>180</v>
      </c>
      <c r="T451" s="306"/>
      <c r="U451" s="306">
        <f t="shared" si="113"/>
        <v>0</v>
      </c>
      <c r="V451" s="306" t="b">
        <f t="shared" si="110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7.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8"/>
        <v>243.90243902439025</v>
      </c>
      <c r="R452" s="278">
        <f t="shared" si="109"/>
        <v>300</v>
      </c>
      <c r="T452" s="306"/>
      <c r="U452" s="306">
        <f t="shared" si="113"/>
        <v>0</v>
      </c>
      <c r="V452" s="306" t="b">
        <f t="shared" si="110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7.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8"/>
        <v>48.780487804878049</v>
      </c>
      <c r="R453" s="278">
        <f t="shared" si="109"/>
        <v>60</v>
      </c>
      <c r="T453" s="306"/>
      <c r="U453" s="306">
        <f t="shared" si="113"/>
        <v>0</v>
      </c>
      <c r="V453" s="306" t="b">
        <f t="shared" si="110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8"/>
        <v>146.34146341463415</v>
      </c>
      <c r="R454" s="278">
        <f t="shared" si="109"/>
        <v>180</v>
      </c>
      <c r="T454" s="332"/>
      <c r="U454" s="306">
        <f t="shared" si="113"/>
        <v>0</v>
      </c>
      <c r="V454" s="306" t="b">
        <f t="shared" si="110"/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8">R455/1.23</f>
        <v>48.780487804878049</v>
      </c>
      <c r="R455" s="278">
        <f t="shared" ref="R455:R518" si="139">X455</f>
        <v>60</v>
      </c>
      <c r="T455" s="332"/>
      <c r="U455" s="306">
        <f t="shared" si="113"/>
        <v>0</v>
      </c>
      <c r="V455" s="306" t="b">
        <f t="shared" ref="V455:V518" si="140">IF(U455&gt;0,$AD$3*$AD$7)</f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:N457" si="143">L456*G456*38</f>
        <v>0</v>
      </c>
      <c r="O456"/>
      <c r="Q456" s="278">
        <f t="shared" si="138"/>
        <v>0</v>
      </c>
      <c r="R456" s="278">
        <f t="shared" si="139"/>
        <v>0</v>
      </c>
      <c r="T456" s="279"/>
      <c r="U456" s="278">
        <f t="shared" ref="U456:U519" si="144">T456*$AD$9</f>
        <v>0</v>
      </c>
      <c r="V456" s="278" t="b">
        <f t="shared" si="140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" thickBot="1">
      <c r="A457" s="188"/>
      <c r="B457" s="189"/>
      <c r="C457" s="190"/>
      <c r="D457" s="191" t="s">
        <v>797</v>
      </c>
      <c r="E457" s="191"/>
      <c r="F457" s="190"/>
      <c r="G457" s="190"/>
      <c r="H457" s="189"/>
      <c r="I457" s="246"/>
      <c r="J457" s="247"/>
      <c r="M457">
        <f t="shared" si="137"/>
        <v>0</v>
      </c>
      <c r="N457">
        <f t="shared" si="143"/>
        <v>0</v>
      </c>
      <c r="Q457" s="278">
        <f t="shared" si="138"/>
        <v>0</v>
      </c>
      <c r="R457" s="278">
        <f t="shared" si="139"/>
        <v>0</v>
      </c>
      <c r="T457" s="278"/>
      <c r="U457" s="278">
        <f t="shared" si="144"/>
        <v>0</v>
      </c>
      <c r="V457" s="278" t="b">
        <f t="shared" si="140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8"/>
        <v>330.1219512195122</v>
      </c>
      <c r="R458" s="278">
        <f t="shared" si="139"/>
        <v>406.05</v>
      </c>
      <c r="T458" s="278">
        <v>55.35</v>
      </c>
      <c r="U458" s="278">
        <f t="shared" si="144"/>
        <v>166.05</v>
      </c>
      <c r="V458" s="278">
        <f t="shared" si="140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8"/>
        <v>0</v>
      </c>
      <c r="R459" s="278">
        <f t="shared" si="139"/>
        <v>0</v>
      </c>
      <c r="T459" s="278"/>
      <c r="U459" s="278">
        <f t="shared" si="144"/>
        <v>0</v>
      </c>
      <c r="V459" s="278" t="b">
        <f t="shared" si="140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8"/>
        <v>309.1219512195122</v>
      </c>
      <c r="R460" s="278">
        <f t="shared" si="139"/>
        <v>380.22</v>
      </c>
      <c r="T460" s="278">
        <v>46.74</v>
      </c>
      <c r="U460" s="278">
        <f t="shared" si="144"/>
        <v>140.22</v>
      </c>
      <c r="V460" s="278">
        <f t="shared" si="140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8"/>
        <v>0</v>
      </c>
      <c r="R461" s="278">
        <f t="shared" si="139"/>
        <v>0</v>
      </c>
      <c r="T461" s="278"/>
      <c r="U461" s="278">
        <f t="shared" si="144"/>
        <v>0</v>
      </c>
      <c r="V461" s="278" t="b">
        <f t="shared" si="140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8"/>
        <v>273.1219512195122</v>
      </c>
      <c r="R462" s="278">
        <f t="shared" si="139"/>
        <v>335.94</v>
      </c>
      <c r="T462" s="278">
        <v>31.98</v>
      </c>
      <c r="U462" s="278">
        <f t="shared" si="144"/>
        <v>95.94</v>
      </c>
      <c r="V462" s="278">
        <f t="shared" si="140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8"/>
        <v>0</v>
      </c>
      <c r="R463" s="278">
        <f t="shared" si="139"/>
        <v>0</v>
      </c>
      <c r="T463" s="278"/>
      <c r="U463" s="278">
        <f t="shared" si="144"/>
        <v>0</v>
      </c>
      <c r="V463" s="278" t="b">
        <f t="shared" si="140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8"/>
        <v>396.1219512195122</v>
      </c>
      <c r="R464" s="278">
        <f t="shared" si="139"/>
        <v>487.23</v>
      </c>
      <c r="T464" s="278">
        <v>82.41</v>
      </c>
      <c r="U464" s="278">
        <f t="shared" si="144"/>
        <v>247.23</v>
      </c>
      <c r="V464" s="278">
        <f t="shared" si="140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8"/>
        <v>891.1219512195122</v>
      </c>
      <c r="R465" s="278">
        <f t="shared" si="139"/>
        <v>1096.08</v>
      </c>
      <c r="T465" s="278">
        <v>285.36</v>
      </c>
      <c r="U465" s="278">
        <f t="shared" si="144"/>
        <v>856.08</v>
      </c>
      <c r="V465" s="278">
        <f t="shared" si="140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8"/>
        <v>903.1219512195122</v>
      </c>
      <c r="R466" s="278">
        <f t="shared" si="139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40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8"/>
        <v>416.21951219512198</v>
      </c>
      <c r="R467" s="278">
        <f t="shared" si="139"/>
        <v>511.95000000000005</v>
      </c>
      <c r="T467" s="278">
        <v>90.65</v>
      </c>
      <c r="U467" s="278">
        <f t="shared" si="144"/>
        <v>271.95000000000005</v>
      </c>
      <c r="V467" s="278">
        <f t="shared" si="140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8"/>
        <v>601.92682926829275</v>
      </c>
      <c r="R468" s="278">
        <f t="shared" si="139"/>
        <v>740.37</v>
      </c>
      <c r="T468" s="278">
        <v>166.79</v>
      </c>
      <c r="U468" s="278">
        <f t="shared" si="144"/>
        <v>500.37</v>
      </c>
      <c r="V468" s="278">
        <f t="shared" si="140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8"/>
        <v>0</v>
      </c>
      <c r="R469" s="278">
        <f t="shared" si="139"/>
        <v>0</v>
      </c>
      <c r="T469" s="278"/>
      <c r="U469" s="278">
        <f t="shared" si="144"/>
        <v>0</v>
      </c>
      <c r="V469" s="278" t="b">
        <f t="shared" si="140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8"/>
        <v>351.1219512195122</v>
      </c>
      <c r="R470" s="278">
        <f t="shared" si="139"/>
        <v>431.88</v>
      </c>
      <c r="T470" s="278">
        <v>63.96</v>
      </c>
      <c r="U470" s="278">
        <f t="shared" si="144"/>
        <v>191.88</v>
      </c>
      <c r="V470" s="278">
        <f t="shared" si="140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8"/>
        <v>331.92682926829269</v>
      </c>
      <c r="R471" s="278">
        <f t="shared" si="139"/>
        <v>408.27</v>
      </c>
      <c r="T471" s="278">
        <v>56.09</v>
      </c>
      <c r="U471" s="278">
        <f t="shared" si="144"/>
        <v>168.27</v>
      </c>
      <c r="V471" s="278">
        <f t="shared" si="140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8"/>
        <v>262.3170731707317</v>
      </c>
      <c r="R472" s="278">
        <f t="shared" si="139"/>
        <v>322.64999999999998</v>
      </c>
      <c r="T472" s="280">
        <v>27.55</v>
      </c>
      <c r="U472" s="278">
        <f t="shared" si="144"/>
        <v>82.65</v>
      </c>
      <c r="V472" s="278">
        <f t="shared" si="140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8"/>
        <v>648.73170731707319</v>
      </c>
      <c r="R473" s="278">
        <f t="shared" si="139"/>
        <v>797.93999999999994</v>
      </c>
      <c r="T473" s="278">
        <v>185.98</v>
      </c>
      <c r="U473" s="278">
        <f t="shared" si="144"/>
        <v>557.93999999999994</v>
      </c>
      <c r="V473" s="278">
        <f t="shared" si="140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 ht="13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8"/>
        <v>369.1219512195122</v>
      </c>
      <c r="R474" s="278">
        <f t="shared" si="139"/>
        <v>454.02</v>
      </c>
      <c r="T474" s="278">
        <v>71.34</v>
      </c>
      <c r="U474" s="278">
        <f t="shared" si="144"/>
        <v>214.02</v>
      </c>
      <c r="V474" s="278">
        <f t="shared" si="140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8"/>
        <v>338.41463414634148</v>
      </c>
      <c r="R475" s="278">
        <f t="shared" si="139"/>
        <v>416.25</v>
      </c>
      <c r="T475" s="306">
        <v>38.75</v>
      </c>
      <c r="U475" s="306">
        <f t="shared" si="144"/>
        <v>116.25</v>
      </c>
      <c r="V475" s="306">
        <f t="shared" si="140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8"/>
        <v>48.780487804878049</v>
      </c>
      <c r="R476" s="278">
        <f t="shared" si="139"/>
        <v>60</v>
      </c>
      <c r="T476" s="306"/>
      <c r="U476" s="306">
        <f t="shared" si="144"/>
        <v>0</v>
      </c>
      <c r="V476" s="306" t="b">
        <f t="shared" si="140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6.5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8"/>
        <v>195.1219512195122</v>
      </c>
      <c r="R477" s="278">
        <f t="shared" si="139"/>
        <v>240</v>
      </c>
      <c r="T477" s="332"/>
      <c r="U477" s="306">
        <f t="shared" si="144"/>
        <v>0</v>
      </c>
      <c r="V477" s="306" t="b">
        <f t="shared" si="140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" thickBot="1">
      <c r="A478" s="41"/>
      <c r="B478" s="42"/>
      <c r="C478" s="41"/>
      <c r="D478" s="43" t="s">
        <v>843</v>
      </c>
      <c r="E478" s="43"/>
      <c r="F478" s="41"/>
      <c r="G478" s="41"/>
      <c r="H478" s="42"/>
      <c r="I478" s="238"/>
      <c r="J478" s="239"/>
      <c r="M478">
        <f t="shared" si="137"/>
        <v>0</v>
      </c>
      <c r="N478">
        <f t="shared" si="148"/>
        <v>0</v>
      </c>
      <c r="O478">
        <f t="shared" si="147"/>
        <v>0</v>
      </c>
      <c r="Q478" s="278">
        <f t="shared" si="138"/>
        <v>0</v>
      </c>
      <c r="R478" s="278">
        <f t="shared" si="139"/>
        <v>0</v>
      </c>
      <c r="T478" s="278"/>
      <c r="U478" s="278">
        <f t="shared" si="144"/>
        <v>0</v>
      </c>
      <c r="V478" s="278" t="b">
        <f t="shared" si="140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1102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8"/>
        <v>903.1219512195122</v>
      </c>
      <c r="R479" s="278">
        <f t="shared" si="139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40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1092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8"/>
        <v>416.21951219512198</v>
      </c>
      <c r="R480" s="278">
        <f t="shared" si="139"/>
        <v>511.95000000000005</v>
      </c>
      <c r="T480" s="278">
        <v>90.65</v>
      </c>
      <c r="U480" s="278">
        <f t="shared" si="144"/>
        <v>271.95000000000005</v>
      </c>
      <c r="V480" s="278">
        <f t="shared" si="140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1103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8"/>
        <v>903.1219512195122</v>
      </c>
      <c r="R481" s="278">
        <f t="shared" si="139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40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1092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8"/>
        <v>416.21951219512198</v>
      </c>
      <c r="R482" s="278">
        <f t="shared" si="139"/>
        <v>511.95000000000005</v>
      </c>
      <c r="T482" s="278">
        <v>90.65</v>
      </c>
      <c r="U482" s="278">
        <f t="shared" si="144"/>
        <v>271.95000000000005</v>
      </c>
      <c r="V482" s="278">
        <f t="shared" si="140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8"/>
        <v>303.1219512195122</v>
      </c>
      <c r="R483" s="278">
        <f t="shared" si="139"/>
        <v>372.84000000000003</v>
      </c>
      <c r="T483" s="278">
        <v>44.28</v>
      </c>
      <c r="U483" s="278">
        <f t="shared" si="144"/>
        <v>132.84</v>
      </c>
      <c r="V483" s="278">
        <f t="shared" si="140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8"/>
        <v>296.82926829268297</v>
      </c>
      <c r="R484" s="278">
        <f t="shared" si="139"/>
        <v>365.1</v>
      </c>
      <c r="T484" s="278">
        <v>41.7</v>
      </c>
      <c r="U484" s="278">
        <f t="shared" si="144"/>
        <v>125.10000000000001</v>
      </c>
      <c r="V484" s="278">
        <f t="shared" si="140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8"/>
        <v>0</v>
      </c>
      <c r="R485" s="278">
        <f t="shared" si="139"/>
        <v>0</v>
      </c>
      <c r="T485" s="278"/>
      <c r="U485" s="278">
        <f t="shared" si="144"/>
        <v>0</v>
      </c>
      <c r="V485" s="278" t="b">
        <f t="shared" si="140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8"/>
        <v>303.1219512195122</v>
      </c>
      <c r="R486" s="278">
        <f t="shared" si="139"/>
        <v>372.84000000000003</v>
      </c>
      <c r="T486" s="278">
        <v>44.28</v>
      </c>
      <c r="U486" s="278">
        <f t="shared" si="144"/>
        <v>132.84</v>
      </c>
      <c r="V486" s="278">
        <f t="shared" si="140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 ht="13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8"/>
        <v>0</v>
      </c>
      <c r="R487" s="278">
        <f t="shared" si="139"/>
        <v>0</v>
      </c>
      <c r="T487" s="278"/>
      <c r="U487" s="278">
        <f t="shared" si="144"/>
        <v>0</v>
      </c>
      <c r="V487" s="278" t="b">
        <f t="shared" si="140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8"/>
        <v>48.780487804878049</v>
      </c>
      <c r="R488" s="278">
        <f t="shared" si="139"/>
        <v>60</v>
      </c>
      <c r="T488" s="306"/>
      <c r="U488" s="306">
        <f t="shared" si="144"/>
        <v>0</v>
      </c>
      <c r="V488" s="306" t="b">
        <f t="shared" si="140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8"/>
        <v>48.780487804878049</v>
      </c>
      <c r="R489" s="278">
        <f t="shared" si="139"/>
        <v>60</v>
      </c>
      <c r="T489" s="306"/>
      <c r="U489" s="306">
        <f t="shared" si="144"/>
        <v>0</v>
      </c>
      <c r="V489" s="306" t="b">
        <f t="shared" si="140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8"/>
        <v>48.780487804878049</v>
      </c>
      <c r="R490" s="278">
        <f t="shared" si="139"/>
        <v>60</v>
      </c>
      <c r="T490" s="306"/>
      <c r="U490" s="306">
        <f t="shared" si="144"/>
        <v>0</v>
      </c>
      <c r="V490" s="306" t="b">
        <f t="shared" si="140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8"/>
        <v>97.560975609756099</v>
      </c>
      <c r="R491" s="278">
        <f t="shared" si="139"/>
        <v>120</v>
      </c>
      <c r="T491" s="306"/>
      <c r="U491" s="306">
        <f t="shared" si="144"/>
        <v>0</v>
      </c>
      <c r="V491" s="306" t="b">
        <f t="shared" si="140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8"/>
        <v>195.1219512195122</v>
      </c>
      <c r="R492" s="278">
        <f t="shared" si="139"/>
        <v>240</v>
      </c>
      <c r="T492" s="306"/>
      <c r="U492" s="306">
        <f t="shared" si="144"/>
        <v>0</v>
      </c>
      <c r="V492" s="306" t="b">
        <f t="shared" si="140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8"/>
        <v>48.780487804878049</v>
      </c>
      <c r="R493" s="278">
        <f t="shared" si="139"/>
        <v>60</v>
      </c>
      <c r="T493" s="306"/>
      <c r="U493" s="306">
        <f t="shared" si="144"/>
        <v>0</v>
      </c>
      <c r="V493" s="306" t="b">
        <f t="shared" si="140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8"/>
        <v>97.560975609756099</v>
      </c>
      <c r="R494" s="278">
        <f t="shared" si="139"/>
        <v>120</v>
      </c>
      <c r="T494" s="306"/>
      <c r="U494" s="306">
        <f t="shared" si="144"/>
        <v>0</v>
      </c>
      <c r="V494" s="306" t="b">
        <f t="shared" si="140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8"/>
        <v>48.780487804878049</v>
      </c>
      <c r="R495" s="278">
        <f t="shared" si="139"/>
        <v>60</v>
      </c>
      <c r="T495" s="306"/>
      <c r="U495" s="306">
        <f t="shared" si="144"/>
        <v>0</v>
      </c>
      <c r="V495" s="306" t="b">
        <f t="shared" si="140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8"/>
        <v>48.780487804878049</v>
      </c>
      <c r="R496" s="278">
        <f t="shared" si="139"/>
        <v>60</v>
      </c>
      <c r="T496" s="306"/>
      <c r="U496" s="306">
        <f t="shared" si="144"/>
        <v>0</v>
      </c>
      <c r="V496" s="306" t="b">
        <f t="shared" si="140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8"/>
        <v>48.780487804878049</v>
      </c>
      <c r="R497" s="278">
        <f t="shared" si="139"/>
        <v>60</v>
      </c>
      <c r="T497" s="306"/>
      <c r="U497" s="306">
        <f t="shared" si="144"/>
        <v>0</v>
      </c>
      <c r="V497" s="306" t="b">
        <f t="shared" si="140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8"/>
        <v>48.780487804878049</v>
      </c>
      <c r="R498" s="278">
        <f t="shared" si="139"/>
        <v>60</v>
      </c>
      <c r="T498" s="306"/>
      <c r="U498" s="306">
        <f t="shared" si="144"/>
        <v>0</v>
      </c>
      <c r="V498" s="306" t="b">
        <f t="shared" si="140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8"/>
        <v>48.780487804878049</v>
      </c>
      <c r="R499" s="278">
        <f t="shared" si="139"/>
        <v>60</v>
      </c>
      <c r="T499" s="306"/>
      <c r="U499" s="306">
        <f t="shared" si="144"/>
        <v>0</v>
      </c>
      <c r="V499" s="306" t="b">
        <f t="shared" si="140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8"/>
        <v>48.780487804878049</v>
      </c>
      <c r="R500" s="278">
        <f t="shared" si="139"/>
        <v>60</v>
      </c>
      <c r="T500" s="306"/>
      <c r="U500" s="306">
        <f t="shared" si="144"/>
        <v>0</v>
      </c>
      <c r="V500" s="306" t="b">
        <f t="shared" si="140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8"/>
        <v>48.780487804878049</v>
      </c>
      <c r="R501" s="278">
        <f t="shared" si="139"/>
        <v>60</v>
      </c>
      <c r="T501" s="306"/>
      <c r="U501" s="306">
        <f t="shared" si="144"/>
        <v>0</v>
      </c>
      <c r="V501" s="306" t="b">
        <f t="shared" si="140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8"/>
        <v>48.780487804878049</v>
      </c>
      <c r="R502" s="278">
        <f t="shared" si="139"/>
        <v>60</v>
      </c>
      <c r="T502" s="306"/>
      <c r="U502" s="306">
        <f t="shared" si="144"/>
        <v>0</v>
      </c>
      <c r="V502" s="306" t="b">
        <f t="shared" si="140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8"/>
        <v>48.780487804878049</v>
      </c>
      <c r="R503" s="278">
        <f t="shared" si="139"/>
        <v>60</v>
      </c>
      <c r="T503" s="306"/>
      <c r="U503" s="306">
        <f t="shared" si="144"/>
        <v>0</v>
      </c>
      <c r="V503" s="306" t="b">
        <f t="shared" si="140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8"/>
        <v>48.780487804878049</v>
      </c>
      <c r="R504" s="278">
        <f t="shared" si="139"/>
        <v>60</v>
      </c>
      <c r="T504" s="306"/>
      <c r="U504" s="306">
        <f t="shared" si="144"/>
        <v>0</v>
      </c>
      <c r="V504" s="306" t="b">
        <f t="shared" si="140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8"/>
        <v>48.780487804878049</v>
      </c>
      <c r="R505" s="278">
        <f t="shared" si="139"/>
        <v>60</v>
      </c>
      <c r="T505" s="306"/>
      <c r="U505" s="306">
        <f t="shared" si="144"/>
        <v>0</v>
      </c>
      <c r="V505" s="306" t="b">
        <f t="shared" si="140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8"/>
        <v>48.780487804878049</v>
      </c>
      <c r="R506" s="278">
        <f t="shared" si="139"/>
        <v>60</v>
      </c>
      <c r="T506" s="306"/>
      <c r="U506" s="306">
        <f t="shared" si="144"/>
        <v>0</v>
      </c>
      <c r="V506" s="306" t="b">
        <f t="shared" si="140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8"/>
        <v>48.780487804878049</v>
      </c>
      <c r="R507" s="278">
        <f t="shared" si="139"/>
        <v>60</v>
      </c>
      <c r="T507" s="306"/>
      <c r="U507" s="306">
        <f t="shared" si="144"/>
        <v>0</v>
      </c>
      <c r="V507" s="306" t="b">
        <f t="shared" si="140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8"/>
        <v>48.780487804878049</v>
      </c>
      <c r="R508" s="278">
        <f t="shared" si="139"/>
        <v>60</v>
      </c>
      <c r="T508" s="306"/>
      <c r="U508" s="306">
        <f t="shared" si="144"/>
        <v>0</v>
      </c>
      <c r="V508" s="306" t="b">
        <f t="shared" si="140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8"/>
        <v>48.780487804878049</v>
      </c>
      <c r="R509" s="278">
        <f t="shared" si="139"/>
        <v>60</v>
      </c>
      <c r="T509" s="306"/>
      <c r="U509" s="306">
        <f t="shared" si="144"/>
        <v>0</v>
      </c>
      <c r="V509" s="306" t="b">
        <f t="shared" si="140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8"/>
        <v>48.780487804878049</v>
      </c>
      <c r="R510" s="278">
        <f t="shared" si="139"/>
        <v>60</v>
      </c>
      <c r="T510" s="306"/>
      <c r="U510" s="306">
        <f t="shared" si="144"/>
        <v>0</v>
      </c>
      <c r="V510" s="306" t="b">
        <f t="shared" si="140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8"/>
        <v>48.780487804878049</v>
      </c>
      <c r="R511" s="278">
        <f t="shared" si="139"/>
        <v>60</v>
      </c>
      <c r="T511" s="306"/>
      <c r="U511" s="306">
        <f t="shared" si="144"/>
        <v>0</v>
      </c>
      <c r="V511" s="306" t="b">
        <f t="shared" si="140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8"/>
        <v>97.560975609756099</v>
      </c>
      <c r="R512" s="278">
        <f t="shared" si="139"/>
        <v>120</v>
      </c>
      <c r="T512" s="306"/>
      <c r="U512" s="306">
        <f t="shared" si="144"/>
        <v>0</v>
      </c>
      <c r="V512" s="306" t="b">
        <f t="shared" si="140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8"/>
        <v>48.780487804878049</v>
      </c>
      <c r="R513" s="278">
        <f t="shared" si="139"/>
        <v>60</v>
      </c>
      <c r="T513" s="332"/>
      <c r="U513" s="306">
        <f t="shared" si="144"/>
        <v>0</v>
      </c>
      <c r="V513" s="306" t="b">
        <f t="shared" si="140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8"/>
        <v>48.780487804878049</v>
      </c>
      <c r="R514" s="278">
        <f t="shared" si="139"/>
        <v>60</v>
      </c>
      <c r="T514" s="332"/>
      <c r="U514" s="306">
        <f t="shared" si="144"/>
        <v>0</v>
      </c>
      <c r="V514" s="306" t="b">
        <f t="shared" si="140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" thickBot="1">
      <c r="A515" s="41"/>
      <c r="B515" s="42"/>
      <c r="C515" s="41"/>
      <c r="D515" s="43" t="s">
        <v>893</v>
      </c>
      <c r="E515" s="43"/>
      <c r="F515" s="41"/>
      <c r="G515" s="41"/>
      <c r="H515" s="42"/>
      <c r="I515" s="238"/>
      <c r="J515" s="239"/>
      <c r="M515">
        <f t="shared" si="137"/>
        <v>0</v>
      </c>
      <c r="N515">
        <f t="shared" si="148"/>
        <v>0</v>
      </c>
      <c r="O515">
        <f t="shared" si="147"/>
        <v>0</v>
      </c>
      <c r="Q515" s="278">
        <f t="shared" si="138"/>
        <v>0</v>
      </c>
      <c r="R515" s="278">
        <f t="shared" si="139"/>
        <v>0</v>
      </c>
      <c r="T515" s="278"/>
      <c r="U515" s="278">
        <f t="shared" si="144"/>
        <v>0</v>
      </c>
      <c r="V515" s="278" t="b">
        <f t="shared" si="140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8"/>
        <v>295.92682926829269</v>
      </c>
      <c r="R516" s="278">
        <f t="shared" si="139"/>
        <v>363.99</v>
      </c>
      <c r="T516" s="278">
        <v>41.33</v>
      </c>
      <c r="U516" s="278">
        <f t="shared" si="144"/>
        <v>123.99</v>
      </c>
      <c r="V516" s="278">
        <f t="shared" si="140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8"/>
        <v>0</v>
      </c>
      <c r="R517" s="278">
        <f t="shared" si="139"/>
        <v>0</v>
      </c>
      <c r="T517" s="278"/>
      <c r="U517" s="278">
        <f t="shared" si="144"/>
        <v>0</v>
      </c>
      <c r="V517" s="278" t="b">
        <f t="shared" si="140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8"/>
        <v>405.12195121951214</v>
      </c>
      <c r="R518" s="278">
        <f t="shared" si="139"/>
        <v>498.29999999999995</v>
      </c>
      <c r="T518" s="278">
        <v>86.1</v>
      </c>
      <c r="U518" s="278">
        <f t="shared" si="144"/>
        <v>258.29999999999995</v>
      </c>
      <c r="V518" s="278">
        <f t="shared" si="140"/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7">R519/1.23</f>
        <v>0</v>
      </c>
      <c r="R519" s="278">
        <f t="shared" ref="R519:R582" si="178">X519</f>
        <v>0</v>
      </c>
      <c r="T519" s="278"/>
      <c r="U519" s="278">
        <f t="shared" si="144"/>
        <v>0</v>
      </c>
      <c r="V519" s="278" t="b">
        <f t="shared" ref="V519:V582" si="179">IF(U519&gt;0,$AD$3*$AD$7)</f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7"/>
        <v>903.1219512195122</v>
      </c>
      <c r="R520" s="278">
        <f t="shared" si="178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9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7"/>
        <v>903.1219512195122</v>
      </c>
      <c r="R521" s="278">
        <f t="shared" si="178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9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 ht="13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7"/>
        <v>0</v>
      </c>
      <c r="R522" s="278">
        <f t="shared" si="178"/>
        <v>0</v>
      </c>
      <c r="T522" s="278"/>
      <c r="U522" s="278">
        <f t="shared" si="184"/>
        <v>0</v>
      </c>
      <c r="V522" s="278" t="b">
        <f t="shared" si="179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7"/>
        <v>2585.3658536585367</v>
      </c>
      <c r="R523" s="278">
        <f t="shared" si="178"/>
        <v>3180</v>
      </c>
      <c r="T523" s="306"/>
      <c r="U523" s="306">
        <f t="shared" si="184"/>
        <v>0</v>
      </c>
      <c r="V523" s="306" t="b">
        <f t="shared" si="179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7"/>
        <v>48.780487804878049</v>
      </c>
      <c r="R524" s="278">
        <f t="shared" si="178"/>
        <v>60</v>
      </c>
      <c r="T524" s="306"/>
      <c r="U524" s="306">
        <f t="shared" si="184"/>
        <v>0</v>
      </c>
      <c r="V524" s="306" t="b">
        <f t="shared" si="179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7"/>
        <v>48.780487804878049</v>
      </c>
      <c r="R525" s="278">
        <f t="shared" si="178"/>
        <v>60</v>
      </c>
      <c r="T525" s="306"/>
      <c r="U525" s="306">
        <f t="shared" si="184"/>
        <v>0</v>
      </c>
      <c r="V525" s="306" t="b">
        <f t="shared" si="179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7"/>
        <v>48.780487804878049</v>
      </c>
      <c r="R526" s="278">
        <f t="shared" si="178"/>
        <v>60</v>
      </c>
      <c r="T526" s="306"/>
      <c r="U526" s="306">
        <f t="shared" si="184"/>
        <v>0</v>
      </c>
      <c r="V526" s="306" t="b">
        <f t="shared" si="179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7"/>
        <v>48.780487804878049</v>
      </c>
      <c r="R527" s="278">
        <f t="shared" si="178"/>
        <v>60</v>
      </c>
      <c r="T527" s="306"/>
      <c r="U527" s="306">
        <f t="shared" si="184"/>
        <v>0</v>
      </c>
      <c r="V527" s="306" t="b">
        <f t="shared" si="179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7"/>
        <v>48.780487804878049</v>
      </c>
      <c r="R528" s="278">
        <f t="shared" si="178"/>
        <v>60</v>
      </c>
      <c r="T528" s="306"/>
      <c r="U528" s="306">
        <f t="shared" si="184"/>
        <v>0</v>
      </c>
      <c r="V528" s="306" t="b">
        <f t="shared" si="179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7"/>
        <v>48.780487804878049</v>
      </c>
      <c r="R529" s="278">
        <f t="shared" si="178"/>
        <v>60</v>
      </c>
      <c r="T529" s="306"/>
      <c r="U529" s="306">
        <f t="shared" si="184"/>
        <v>0</v>
      </c>
      <c r="V529" s="306" t="b">
        <f t="shared" si="179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7"/>
        <v>97.560975609756099</v>
      </c>
      <c r="R530" s="278">
        <f t="shared" si="178"/>
        <v>120</v>
      </c>
      <c r="T530" s="306"/>
      <c r="U530" s="306">
        <f t="shared" si="184"/>
        <v>0</v>
      </c>
      <c r="V530" s="306" t="b">
        <f t="shared" si="179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7"/>
        <v>97.560975609756099</v>
      </c>
      <c r="R531" s="278">
        <f t="shared" si="178"/>
        <v>120</v>
      </c>
      <c r="T531" s="306"/>
      <c r="U531" s="306">
        <f t="shared" si="184"/>
        <v>0</v>
      </c>
      <c r="V531" s="306" t="b">
        <f t="shared" si="179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7"/>
        <v>48.780487804878049</v>
      </c>
      <c r="R532" s="278">
        <f t="shared" si="178"/>
        <v>60</v>
      </c>
      <c r="T532" s="306"/>
      <c r="U532" s="306">
        <f t="shared" si="184"/>
        <v>0</v>
      </c>
      <c r="V532" s="306" t="b">
        <f t="shared" si="179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7"/>
        <v>48.780487804878049</v>
      </c>
      <c r="R533" s="278">
        <f t="shared" si="178"/>
        <v>60</v>
      </c>
      <c r="T533" s="332"/>
      <c r="U533" s="306">
        <f t="shared" si="184"/>
        <v>0</v>
      </c>
      <c r="V533" s="306" t="b">
        <f t="shared" si="179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" thickBot="1">
      <c r="A534" s="41"/>
      <c r="B534" s="42"/>
      <c r="C534" s="41"/>
      <c r="D534" s="43" t="s">
        <v>921</v>
      </c>
      <c r="E534" s="43"/>
      <c r="F534" s="41"/>
      <c r="G534" s="41"/>
      <c r="H534" s="42"/>
      <c r="I534" s="249"/>
      <c r="J534" s="250"/>
      <c r="M534">
        <f t="shared" si="176"/>
        <v>0</v>
      </c>
      <c r="N534">
        <f t="shared" si="188"/>
        <v>0</v>
      </c>
      <c r="O534">
        <f t="shared" si="185"/>
        <v>0</v>
      </c>
      <c r="Q534" s="278">
        <f t="shared" si="177"/>
        <v>0</v>
      </c>
      <c r="R534" s="278">
        <f t="shared" si="178"/>
        <v>0</v>
      </c>
      <c r="T534" s="278"/>
      <c r="U534" s="278">
        <f t="shared" si="184"/>
        <v>0</v>
      </c>
      <c r="V534" s="278" t="b">
        <f t="shared" si="179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7"/>
        <v>330.1219512195122</v>
      </c>
      <c r="R535" s="278">
        <f t="shared" si="178"/>
        <v>406.05</v>
      </c>
      <c r="T535" s="278">
        <v>55.35</v>
      </c>
      <c r="U535" s="278">
        <f t="shared" si="184"/>
        <v>166.05</v>
      </c>
      <c r="V535" s="278">
        <f t="shared" si="179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7"/>
        <v>0</v>
      </c>
      <c r="R536" s="278">
        <f t="shared" si="178"/>
        <v>0</v>
      </c>
      <c r="T536" s="278"/>
      <c r="U536" s="278">
        <f t="shared" si="184"/>
        <v>0</v>
      </c>
      <c r="V536" s="278" t="b">
        <f t="shared" si="179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7"/>
        <v>273.1219512195122</v>
      </c>
      <c r="R537" s="278">
        <f t="shared" si="178"/>
        <v>335.94</v>
      </c>
      <c r="T537" s="278">
        <v>31.98</v>
      </c>
      <c r="U537" s="278">
        <f t="shared" si="184"/>
        <v>95.94</v>
      </c>
      <c r="V537" s="278">
        <f t="shared" si="179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7"/>
        <v>0</v>
      </c>
      <c r="R538" s="278">
        <f t="shared" si="178"/>
        <v>0</v>
      </c>
      <c r="T538" s="278"/>
      <c r="U538" s="278">
        <f t="shared" si="184"/>
        <v>0</v>
      </c>
      <c r="V538" s="278" t="b">
        <f t="shared" si="179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7"/>
        <v>273.1219512195122</v>
      </c>
      <c r="R539" s="278">
        <f t="shared" si="178"/>
        <v>335.94</v>
      </c>
      <c r="T539" s="278">
        <v>31.98</v>
      </c>
      <c r="U539" s="278">
        <f t="shared" si="184"/>
        <v>95.94</v>
      </c>
      <c r="V539" s="278">
        <f t="shared" si="179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7"/>
        <v>0</v>
      </c>
      <c r="R540" s="278">
        <f t="shared" si="178"/>
        <v>0</v>
      </c>
      <c r="T540" s="278"/>
      <c r="U540" s="278">
        <f t="shared" si="184"/>
        <v>0</v>
      </c>
      <c r="V540" s="278" t="b">
        <f t="shared" si="179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7"/>
        <v>330.1219512195122</v>
      </c>
      <c r="R541" s="278">
        <f t="shared" si="178"/>
        <v>406.05</v>
      </c>
      <c r="T541" s="278">
        <v>55.35</v>
      </c>
      <c r="U541" s="278">
        <f t="shared" si="184"/>
        <v>166.05</v>
      </c>
      <c r="V541" s="278">
        <f t="shared" si="179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7"/>
        <v>0</v>
      </c>
      <c r="R542" s="278">
        <f t="shared" si="178"/>
        <v>0</v>
      </c>
      <c r="T542" s="278"/>
      <c r="U542" s="278">
        <f t="shared" si="184"/>
        <v>0</v>
      </c>
      <c r="V542" s="278" t="b">
        <f t="shared" si="179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7"/>
        <v>330.1219512195122</v>
      </c>
      <c r="R543" s="278">
        <f t="shared" si="178"/>
        <v>406.05</v>
      </c>
      <c r="T543" s="278">
        <v>55.35</v>
      </c>
      <c r="U543" s="278">
        <f t="shared" si="184"/>
        <v>166.05</v>
      </c>
      <c r="V543" s="278">
        <f t="shared" si="179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7"/>
        <v>0</v>
      </c>
      <c r="R544" s="278">
        <f t="shared" si="178"/>
        <v>0</v>
      </c>
      <c r="T544" s="278"/>
      <c r="U544" s="278">
        <f t="shared" si="184"/>
        <v>0</v>
      </c>
      <c r="V544" s="278" t="b">
        <f t="shared" si="179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7"/>
        <v>330.1219512195122</v>
      </c>
      <c r="R545" s="278">
        <f t="shared" si="178"/>
        <v>406.05</v>
      </c>
      <c r="T545" s="278">
        <v>55.35</v>
      </c>
      <c r="U545" s="278">
        <f t="shared" si="184"/>
        <v>166.05</v>
      </c>
      <c r="V545" s="278">
        <f t="shared" si="179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7"/>
        <v>0</v>
      </c>
      <c r="R546" s="278">
        <f t="shared" si="178"/>
        <v>0</v>
      </c>
      <c r="T546" s="278"/>
      <c r="U546" s="278">
        <f t="shared" si="184"/>
        <v>0</v>
      </c>
      <c r="V546" s="278" t="b">
        <f t="shared" si="179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7"/>
        <v>330.1219512195122</v>
      </c>
      <c r="R547" s="278">
        <f t="shared" si="178"/>
        <v>406.05</v>
      </c>
      <c r="T547" s="278">
        <v>55.35</v>
      </c>
      <c r="U547" s="278">
        <f t="shared" si="184"/>
        <v>166.05</v>
      </c>
      <c r="V547" s="278">
        <f t="shared" si="179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7"/>
        <v>0</v>
      </c>
      <c r="R548" s="278">
        <f t="shared" si="178"/>
        <v>0</v>
      </c>
      <c r="T548" s="278"/>
      <c r="U548" s="278">
        <f t="shared" si="184"/>
        <v>0</v>
      </c>
      <c r="V548" s="278" t="b">
        <f t="shared" si="179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7"/>
        <v>330.1219512195122</v>
      </c>
      <c r="R549" s="278">
        <f t="shared" si="178"/>
        <v>406.05</v>
      </c>
      <c r="T549" s="278">
        <v>55.35</v>
      </c>
      <c r="U549" s="278">
        <f t="shared" si="184"/>
        <v>166.05</v>
      </c>
      <c r="V549" s="278">
        <f t="shared" si="179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7"/>
        <v>0</v>
      </c>
      <c r="R550" s="278">
        <f t="shared" si="178"/>
        <v>0</v>
      </c>
      <c r="T550" s="278"/>
      <c r="U550" s="278">
        <f t="shared" si="184"/>
        <v>0</v>
      </c>
      <c r="V550" s="278" t="b">
        <f t="shared" si="179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7"/>
        <v>273.1219512195122</v>
      </c>
      <c r="R551" s="278">
        <f t="shared" si="178"/>
        <v>335.94</v>
      </c>
      <c r="T551" s="278">
        <v>31.98</v>
      </c>
      <c r="U551" s="278">
        <f t="shared" si="184"/>
        <v>95.94</v>
      </c>
      <c r="V551" s="278">
        <f t="shared" si="179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7"/>
        <v>0</v>
      </c>
      <c r="R552" s="278">
        <f t="shared" si="178"/>
        <v>0</v>
      </c>
      <c r="T552" s="278"/>
      <c r="U552" s="278">
        <f t="shared" si="184"/>
        <v>0</v>
      </c>
      <c r="V552" s="278" t="b">
        <f t="shared" si="179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7"/>
        <v>0</v>
      </c>
      <c r="R553" s="278">
        <f t="shared" si="178"/>
        <v>0</v>
      </c>
      <c r="T553" s="278"/>
      <c r="U553" s="278">
        <f t="shared" si="184"/>
        <v>0</v>
      </c>
      <c r="V553" s="278" t="b">
        <f t="shared" si="179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7"/>
        <v>0</v>
      </c>
      <c r="R554" s="278">
        <f t="shared" si="178"/>
        <v>0</v>
      </c>
      <c r="T554" s="278"/>
      <c r="U554" s="278">
        <f t="shared" si="184"/>
        <v>0</v>
      </c>
      <c r="V554" s="278" t="b">
        <f t="shared" si="179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7"/>
        <v>0</v>
      </c>
      <c r="R555" s="278">
        <f t="shared" si="178"/>
        <v>0</v>
      </c>
      <c r="T555" s="278"/>
      <c r="U555" s="278">
        <f t="shared" si="184"/>
        <v>0</v>
      </c>
      <c r="V555" s="278" t="b">
        <f t="shared" si="179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7"/>
        <v>300.1219512195122</v>
      </c>
      <c r="R556" s="278">
        <f t="shared" si="178"/>
        <v>369.15</v>
      </c>
      <c r="T556" s="278">
        <v>43.05</v>
      </c>
      <c r="U556" s="278">
        <f t="shared" si="184"/>
        <v>129.14999999999998</v>
      </c>
      <c r="V556" s="278">
        <f t="shared" si="179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7"/>
        <v>0</v>
      </c>
      <c r="R557" s="278">
        <f t="shared" si="178"/>
        <v>0</v>
      </c>
      <c r="T557" s="278"/>
      <c r="U557" s="278">
        <f t="shared" si="184"/>
        <v>0</v>
      </c>
      <c r="V557" s="278" t="b">
        <f t="shared" si="179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7"/>
        <v>0</v>
      </c>
      <c r="R558" s="278">
        <f t="shared" si="178"/>
        <v>0</v>
      </c>
      <c r="T558" s="278"/>
      <c r="U558" s="278">
        <f t="shared" si="184"/>
        <v>0</v>
      </c>
      <c r="V558" s="278" t="b">
        <f t="shared" si="179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7"/>
        <v>48.780487804878049</v>
      </c>
      <c r="R559" s="278">
        <f t="shared" si="178"/>
        <v>60</v>
      </c>
      <c r="T559" s="306"/>
      <c r="U559" s="306">
        <f t="shared" si="184"/>
        <v>0</v>
      </c>
      <c r="V559" s="306" t="b">
        <f t="shared" si="179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 ht="13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7"/>
        <v>0</v>
      </c>
      <c r="R560" s="278">
        <f t="shared" si="178"/>
        <v>0</v>
      </c>
      <c r="T560" s="278"/>
      <c r="U560" s="278">
        <f t="shared" si="184"/>
        <v>0</v>
      </c>
      <c r="V560" s="278" t="b">
        <f t="shared" si="179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7"/>
        <v>48.780487804878049</v>
      </c>
      <c r="R561" s="278">
        <f t="shared" si="178"/>
        <v>60</v>
      </c>
      <c r="T561" s="306"/>
      <c r="U561" s="306">
        <f t="shared" si="184"/>
        <v>0</v>
      </c>
      <c r="V561" s="306" t="b">
        <f t="shared" si="179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7"/>
        <v>48.780487804878049</v>
      </c>
      <c r="R562" s="278">
        <f t="shared" si="178"/>
        <v>60</v>
      </c>
      <c r="T562" s="306"/>
      <c r="U562" s="306">
        <f t="shared" si="184"/>
        <v>0</v>
      </c>
      <c r="V562" s="306" t="b">
        <f t="shared" si="179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7"/>
        <v>48.780487804878049</v>
      </c>
      <c r="R563" s="278">
        <f t="shared" si="178"/>
        <v>60</v>
      </c>
      <c r="T563" s="306"/>
      <c r="U563" s="306">
        <f t="shared" si="184"/>
        <v>0</v>
      </c>
      <c r="V563" s="306" t="b">
        <f t="shared" si="179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7"/>
        <v>48.780487804878049</v>
      </c>
      <c r="R564" s="278">
        <f t="shared" si="178"/>
        <v>60</v>
      </c>
      <c r="T564" s="306"/>
      <c r="U564" s="306">
        <f t="shared" si="184"/>
        <v>0</v>
      </c>
      <c r="V564" s="306" t="b">
        <f t="shared" si="179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7"/>
        <v>48.780487804878049</v>
      </c>
      <c r="R565" s="278">
        <f t="shared" si="178"/>
        <v>60</v>
      </c>
      <c r="T565" s="306"/>
      <c r="U565" s="306">
        <f t="shared" si="184"/>
        <v>0</v>
      </c>
      <c r="V565" s="306" t="b">
        <f t="shared" si="179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7"/>
        <v>48.780487804878049</v>
      </c>
      <c r="R566" s="278">
        <f t="shared" si="178"/>
        <v>60</v>
      </c>
      <c r="T566" s="306"/>
      <c r="U566" s="306">
        <f t="shared" si="184"/>
        <v>0</v>
      </c>
      <c r="V566" s="306" t="b">
        <f t="shared" si="179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7"/>
        <v>48.780487804878049</v>
      </c>
      <c r="R567" s="278">
        <f t="shared" si="178"/>
        <v>60</v>
      </c>
      <c r="T567" s="306"/>
      <c r="U567" s="306">
        <f t="shared" si="184"/>
        <v>0</v>
      </c>
      <c r="V567" s="306" t="b">
        <f t="shared" si="179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7"/>
        <v>48.780487804878049</v>
      </c>
      <c r="R568" s="278">
        <f t="shared" si="178"/>
        <v>60</v>
      </c>
      <c r="T568" s="306"/>
      <c r="U568" s="306">
        <f t="shared" si="184"/>
        <v>0</v>
      </c>
      <c r="V568" s="306" t="b">
        <f t="shared" si="179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7"/>
        <v>48.780487804878049</v>
      </c>
      <c r="R569" s="278">
        <f t="shared" si="178"/>
        <v>60</v>
      </c>
      <c r="T569" s="306"/>
      <c r="U569" s="306">
        <f t="shared" si="184"/>
        <v>0</v>
      </c>
      <c r="V569" s="306" t="b">
        <f t="shared" si="179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7"/>
        <v>146.34146341463415</v>
      </c>
      <c r="R570" s="278">
        <f t="shared" si="178"/>
        <v>180</v>
      </c>
      <c r="T570" s="306"/>
      <c r="U570" s="306">
        <f t="shared" si="184"/>
        <v>0</v>
      </c>
      <c r="V570" s="306" t="b">
        <f t="shared" si="179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7"/>
        <v>97.560975609756099</v>
      </c>
      <c r="R571" s="278">
        <f t="shared" si="178"/>
        <v>120</v>
      </c>
      <c r="T571" s="306"/>
      <c r="U571" s="306">
        <f t="shared" si="184"/>
        <v>0</v>
      </c>
      <c r="V571" s="306" t="b">
        <f t="shared" si="179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7"/>
        <v>48.780487804878049</v>
      </c>
      <c r="R572" s="278">
        <f t="shared" si="178"/>
        <v>60</v>
      </c>
      <c r="T572" s="306"/>
      <c r="U572" s="306">
        <f t="shared" si="184"/>
        <v>0</v>
      </c>
      <c r="V572" s="306" t="b">
        <f t="shared" si="179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7"/>
        <v>48.780487804878049</v>
      </c>
      <c r="R573" s="278">
        <f t="shared" si="178"/>
        <v>60</v>
      </c>
      <c r="T573" s="306"/>
      <c r="U573" s="306">
        <f t="shared" si="184"/>
        <v>0</v>
      </c>
      <c r="V573" s="306" t="b">
        <f t="shared" si="179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7"/>
        <v>97.560975609756099</v>
      </c>
      <c r="R574" s="278">
        <f t="shared" si="178"/>
        <v>120</v>
      </c>
      <c r="T574" s="306"/>
      <c r="U574" s="306">
        <f t="shared" si="184"/>
        <v>0</v>
      </c>
      <c r="V574" s="306" t="b">
        <f t="shared" si="179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7"/>
        <v>48.780487804878049</v>
      </c>
      <c r="R575" s="278">
        <f t="shared" si="178"/>
        <v>60</v>
      </c>
      <c r="T575" s="306"/>
      <c r="U575" s="306">
        <f t="shared" si="184"/>
        <v>0</v>
      </c>
      <c r="V575" s="306" t="b">
        <f t="shared" si="179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7"/>
        <v>48.780487804878049</v>
      </c>
      <c r="R576" s="278">
        <f t="shared" si="178"/>
        <v>60</v>
      </c>
      <c r="T576" s="306"/>
      <c r="U576" s="306">
        <f t="shared" si="184"/>
        <v>0</v>
      </c>
      <c r="V576" s="306" t="b">
        <f t="shared" si="179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7"/>
        <v>48.780487804878049</v>
      </c>
      <c r="R577" s="278">
        <f t="shared" si="178"/>
        <v>60</v>
      </c>
      <c r="T577" s="332"/>
      <c r="U577" s="306">
        <f t="shared" si="184"/>
        <v>0</v>
      </c>
      <c r="V577" s="306" t="b">
        <f t="shared" si="179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" thickBot="1">
      <c r="A578" s="41"/>
      <c r="B578" s="42"/>
      <c r="C578" s="41"/>
      <c r="D578" s="43" t="s">
        <v>1002</v>
      </c>
      <c r="E578" s="43"/>
      <c r="F578" s="41"/>
      <c r="G578" s="41"/>
      <c r="H578" s="42"/>
      <c r="I578" s="238"/>
      <c r="J578" s="239"/>
      <c r="M578">
        <f t="shared" si="176"/>
        <v>0</v>
      </c>
      <c r="N578">
        <f t="shared" si="188"/>
        <v>0</v>
      </c>
      <c r="O578">
        <f t="shared" si="185"/>
        <v>0</v>
      </c>
      <c r="Q578" s="278">
        <f t="shared" si="177"/>
        <v>0</v>
      </c>
      <c r="R578" s="278">
        <f t="shared" si="178"/>
        <v>0</v>
      </c>
      <c r="T578" s="278"/>
      <c r="U578" s="278">
        <f t="shared" si="184"/>
        <v>0</v>
      </c>
      <c r="V578" s="278" t="b">
        <f t="shared" si="179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7"/>
        <v>1257.1219512195123</v>
      </c>
      <c r="R579" s="278">
        <f t="shared" si="178"/>
        <v>1546.26</v>
      </c>
      <c r="T579" s="278">
        <v>435.42</v>
      </c>
      <c r="U579" s="278">
        <f t="shared" si="184"/>
        <v>1306.26</v>
      </c>
      <c r="V579" s="278">
        <f t="shared" si="179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7"/>
        <v>416.51219512195121</v>
      </c>
      <c r="R580" s="278">
        <f t="shared" si="178"/>
        <v>512.30999999999995</v>
      </c>
      <c r="T580" s="278">
        <v>90.77</v>
      </c>
      <c r="U580" s="278">
        <f t="shared" si="184"/>
        <v>272.31</v>
      </c>
      <c r="V580" s="278">
        <f t="shared" si="179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 ht="13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7"/>
        <v>0</v>
      </c>
      <c r="R581" s="278">
        <f t="shared" si="178"/>
        <v>0</v>
      </c>
      <c r="T581" s="278"/>
      <c r="U581" s="278">
        <f t="shared" si="184"/>
        <v>0</v>
      </c>
      <c r="V581" s="278" t="b">
        <f t="shared" si="179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7"/>
        <v>48.780487804878049</v>
      </c>
      <c r="R582" s="278">
        <f t="shared" si="178"/>
        <v>60</v>
      </c>
      <c r="T582" s="306"/>
      <c r="U582" s="306">
        <f t="shared" si="184"/>
        <v>0</v>
      </c>
      <c r="V582" s="306" t="b">
        <f t="shared" si="179"/>
        <v>0</v>
      </c>
      <c r="W582" s="306">
        <f t="shared" ref="W582:W591" si="213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4">R583/1.23</f>
        <v>48.780487804878049</v>
      </c>
      <c r="R583" s="278">
        <f t="shared" ref="R583:R646" si="215">X583</f>
        <v>60</v>
      </c>
      <c r="T583" s="306"/>
      <c r="U583" s="306">
        <f t="shared" si="184"/>
        <v>0</v>
      </c>
      <c r="V583" s="306" t="b">
        <f t="shared" ref="V583:V646" si="216">IF(U583&gt;0,$AD$3*$AD$7)</f>
        <v>0</v>
      </c>
      <c r="W583" s="306">
        <f t="shared" si="213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4"/>
        <v>48.780487804878049</v>
      </c>
      <c r="R584" s="278">
        <f t="shared" si="215"/>
        <v>60</v>
      </c>
      <c r="T584" s="306"/>
      <c r="U584" s="306">
        <f t="shared" ref="U584:U647" si="219">T584*$AD$9</f>
        <v>0</v>
      </c>
      <c r="V584" s="306" t="b">
        <f t="shared" si="216"/>
        <v>0</v>
      </c>
      <c r="W584" s="306">
        <f t="shared" si="213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4"/>
        <v>48.780487804878049</v>
      </c>
      <c r="R585" s="278">
        <f t="shared" si="215"/>
        <v>60</v>
      </c>
      <c r="T585" s="306"/>
      <c r="U585" s="306">
        <f t="shared" si="219"/>
        <v>0</v>
      </c>
      <c r="V585" s="306" t="b">
        <f t="shared" si="216"/>
        <v>0</v>
      </c>
      <c r="W585" s="306">
        <f t="shared" si="213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4"/>
        <v>48.780487804878049</v>
      </c>
      <c r="R586" s="278">
        <f t="shared" si="215"/>
        <v>60</v>
      </c>
      <c r="T586" s="306"/>
      <c r="U586" s="306">
        <f t="shared" si="219"/>
        <v>0</v>
      </c>
      <c r="V586" s="306" t="b">
        <f t="shared" si="216"/>
        <v>0</v>
      </c>
      <c r="W586" s="306">
        <f t="shared" si="213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4"/>
        <v>48.780487804878049</v>
      </c>
      <c r="R587" s="278">
        <f t="shared" si="215"/>
        <v>60</v>
      </c>
      <c r="T587" s="306"/>
      <c r="U587" s="306">
        <f t="shared" si="219"/>
        <v>0</v>
      </c>
      <c r="V587" s="306" t="b">
        <f t="shared" si="216"/>
        <v>0</v>
      </c>
      <c r="W587" s="306">
        <f t="shared" si="213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4"/>
        <v>48.780487804878049</v>
      </c>
      <c r="R588" s="278">
        <f t="shared" si="215"/>
        <v>60</v>
      </c>
      <c r="T588" s="306"/>
      <c r="U588" s="306">
        <f t="shared" si="219"/>
        <v>0</v>
      </c>
      <c r="V588" s="306" t="b">
        <f t="shared" si="216"/>
        <v>0</v>
      </c>
      <c r="W588" s="306">
        <f t="shared" si="213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4"/>
        <v>48.780487804878049</v>
      </c>
      <c r="R589" s="278">
        <f t="shared" si="215"/>
        <v>60</v>
      </c>
      <c r="T589" s="306"/>
      <c r="U589" s="306">
        <f t="shared" si="219"/>
        <v>0</v>
      </c>
      <c r="V589" s="306" t="b">
        <f t="shared" si="216"/>
        <v>0</v>
      </c>
      <c r="W589" s="306">
        <f t="shared" si="213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4"/>
        <v>48.780487804878049</v>
      </c>
      <c r="R590" s="278">
        <f t="shared" si="215"/>
        <v>60</v>
      </c>
      <c r="T590" s="306"/>
      <c r="U590" s="306">
        <f t="shared" si="219"/>
        <v>0</v>
      </c>
      <c r="V590" s="306" t="b">
        <f t="shared" si="216"/>
        <v>0</v>
      </c>
      <c r="W590" s="306">
        <f t="shared" si="213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4"/>
        <v>48.780487804878049</v>
      </c>
      <c r="R591" s="278">
        <f t="shared" si="215"/>
        <v>60</v>
      </c>
      <c r="T591" s="332"/>
      <c r="U591" s="306">
        <f t="shared" si="219"/>
        <v>0</v>
      </c>
      <c r="V591" s="306" t="b">
        <f t="shared" si="216"/>
        <v>0</v>
      </c>
      <c r="W591" s="306">
        <f t="shared" si="213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238"/>
      <c r="J592" s="239"/>
      <c r="M592">
        <f t="shared" si="212"/>
        <v>0</v>
      </c>
      <c r="N592">
        <f t="shared" si="221"/>
        <v>0</v>
      </c>
      <c r="O592">
        <f t="shared" si="220"/>
        <v>0</v>
      </c>
      <c r="Q592" s="278">
        <f t="shared" si="214"/>
        <v>0</v>
      </c>
      <c r="R592" s="278">
        <f t="shared" si="215"/>
        <v>0</v>
      </c>
      <c r="T592" s="278"/>
      <c r="U592" s="278">
        <f t="shared" si="219"/>
        <v>0</v>
      </c>
      <c r="V592" s="278" t="b">
        <f t="shared" si="216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4"/>
        <v>284.21951219512198</v>
      </c>
      <c r="R593" s="278">
        <f t="shared" si="215"/>
        <v>349.59000000000003</v>
      </c>
      <c r="T593" s="278">
        <v>36.53</v>
      </c>
      <c r="U593" s="278">
        <f t="shared" si="219"/>
        <v>109.59</v>
      </c>
      <c r="V593" s="278">
        <f t="shared" si="216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4"/>
        <v>325.3170731707317</v>
      </c>
      <c r="R594" s="278">
        <f t="shared" si="215"/>
        <v>400.14</v>
      </c>
      <c r="T594" s="278">
        <v>53.38</v>
      </c>
      <c r="U594" s="278">
        <f t="shared" si="219"/>
        <v>160.14000000000001</v>
      </c>
      <c r="V594" s="278">
        <f t="shared" si="216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4"/>
        <v>304.63414634146341</v>
      </c>
      <c r="R595" s="278">
        <f t="shared" si="215"/>
        <v>374.7</v>
      </c>
      <c r="T595" s="278">
        <v>44.9</v>
      </c>
      <c r="U595" s="278">
        <f t="shared" si="219"/>
        <v>134.69999999999999</v>
      </c>
      <c r="V595" s="278">
        <f t="shared" si="216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4"/>
        <v>0</v>
      </c>
      <c r="R596" s="278">
        <f t="shared" si="215"/>
        <v>0</v>
      </c>
      <c r="T596" s="278"/>
      <c r="U596" s="278">
        <f t="shared" si="219"/>
        <v>0</v>
      </c>
      <c r="V596" s="278" t="b">
        <f t="shared" si="216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 ht="13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4"/>
        <v>0</v>
      </c>
      <c r="R597" s="278">
        <f t="shared" si="215"/>
        <v>0</v>
      </c>
      <c r="T597" s="278"/>
      <c r="U597" s="278">
        <f t="shared" si="219"/>
        <v>0</v>
      </c>
      <c r="V597" s="278" t="b">
        <f t="shared" si="216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 ht="25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4"/>
        <v>48.780487804878049</v>
      </c>
      <c r="R598" s="278">
        <f t="shared" si="215"/>
        <v>60</v>
      </c>
      <c r="T598" s="306"/>
      <c r="U598" s="306">
        <f t="shared" si="219"/>
        <v>0</v>
      </c>
      <c r="V598" s="306" t="b">
        <f t="shared" si="216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 ht="25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4"/>
        <v>48.780487804878049</v>
      </c>
      <c r="R599" s="278">
        <f t="shared" si="215"/>
        <v>60</v>
      </c>
      <c r="T599" s="306"/>
      <c r="U599" s="306">
        <f t="shared" si="219"/>
        <v>0</v>
      </c>
      <c r="V599" s="306" t="b">
        <f t="shared" si="216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 ht="25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4"/>
        <v>48.780487804878049</v>
      </c>
      <c r="R600" s="278">
        <f t="shared" si="215"/>
        <v>60</v>
      </c>
      <c r="T600" s="306"/>
      <c r="U600" s="306">
        <f t="shared" si="219"/>
        <v>0</v>
      </c>
      <c r="V600" s="306" t="b">
        <f t="shared" si="216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 ht="25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4"/>
        <v>48.780487804878049</v>
      </c>
      <c r="R601" s="278">
        <f t="shared" si="215"/>
        <v>60</v>
      </c>
      <c r="T601" s="306"/>
      <c r="U601" s="306">
        <f t="shared" si="219"/>
        <v>0</v>
      </c>
      <c r="V601" s="306" t="b">
        <f t="shared" si="216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 ht="25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4"/>
        <v>48.780487804878049</v>
      </c>
      <c r="R602" s="278">
        <f t="shared" si="215"/>
        <v>60</v>
      </c>
      <c r="T602" s="306"/>
      <c r="U602" s="306">
        <f t="shared" si="219"/>
        <v>0</v>
      </c>
      <c r="V602" s="306" t="b">
        <f t="shared" si="216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 ht="25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4"/>
        <v>48.780487804878049</v>
      </c>
      <c r="R603" s="278">
        <f t="shared" si="215"/>
        <v>60</v>
      </c>
      <c r="T603" s="306"/>
      <c r="U603" s="306">
        <f t="shared" si="219"/>
        <v>0</v>
      </c>
      <c r="V603" s="306" t="b">
        <f t="shared" si="216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 ht="25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4"/>
        <v>48.780487804878049</v>
      </c>
      <c r="R604" s="278">
        <f t="shared" si="215"/>
        <v>60</v>
      </c>
      <c r="T604" s="306"/>
      <c r="U604" s="306">
        <f t="shared" si="219"/>
        <v>0</v>
      </c>
      <c r="V604" s="306" t="b">
        <f t="shared" si="216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 ht="25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4"/>
        <v>97.560975609756099</v>
      </c>
      <c r="R605" s="278">
        <f t="shared" si="215"/>
        <v>120</v>
      </c>
      <c r="T605" s="306"/>
      <c r="U605" s="306">
        <f t="shared" si="219"/>
        <v>0</v>
      </c>
      <c r="V605" s="306" t="b">
        <f t="shared" si="216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2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4"/>
        <v>48.780487804878049</v>
      </c>
      <c r="R606" s="278">
        <f t="shared" si="215"/>
        <v>60</v>
      </c>
      <c r="T606" s="332"/>
      <c r="U606" s="306">
        <f t="shared" si="219"/>
        <v>0</v>
      </c>
      <c r="V606" s="306" t="b">
        <f t="shared" si="216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" thickBot="1">
      <c r="A607" s="216"/>
      <c r="B607" s="217"/>
      <c r="C607" s="218"/>
      <c r="D607" s="183" t="s">
        <v>1048</v>
      </c>
      <c r="E607" s="183"/>
      <c r="F607" s="218"/>
      <c r="G607" s="218"/>
      <c r="H607" s="217"/>
      <c r="I607" s="242"/>
      <c r="J607" s="243"/>
      <c r="M607">
        <f t="shared" si="212"/>
        <v>0</v>
      </c>
      <c r="N607">
        <f t="shared" si="221"/>
        <v>0</v>
      </c>
      <c r="O607">
        <f t="shared" si="220"/>
        <v>0</v>
      </c>
      <c r="Q607" s="278">
        <f t="shared" si="214"/>
        <v>0</v>
      </c>
      <c r="R607" s="278">
        <f t="shared" si="215"/>
        <v>0</v>
      </c>
      <c r="T607" s="278"/>
      <c r="U607" s="278">
        <f t="shared" si="219"/>
        <v>0</v>
      </c>
      <c r="V607" s="278" t="b">
        <f t="shared" si="216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4"/>
        <v>1257.1219512195123</v>
      </c>
      <c r="R608" s="278">
        <f t="shared" si="215"/>
        <v>1546.26</v>
      </c>
      <c r="T608" s="278">
        <v>435.42</v>
      </c>
      <c r="U608" s="278">
        <f t="shared" si="219"/>
        <v>1306.26</v>
      </c>
      <c r="V608" s="278">
        <f t="shared" si="216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4"/>
        <v>416.51219512195121</v>
      </c>
      <c r="R609" s="278">
        <f t="shared" si="215"/>
        <v>512.30999999999995</v>
      </c>
      <c r="T609" s="278">
        <v>90.77</v>
      </c>
      <c r="U609" s="278">
        <f t="shared" si="219"/>
        <v>272.31</v>
      </c>
      <c r="V609" s="278">
        <f t="shared" si="216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4"/>
        <v>1257.1219512195123</v>
      </c>
      <c r="R610" s="278">
        <f t="shared" si="215"/>
        <v>1546.26</v>
      </c>
      <c r="T610" s="278">
        <v>435.42</v>
      </c>
      <c r="U610" s="278">
        <f t="shared" si="219"/>
        <v>1306.26</v>
      </c>
      <c r="V610" s="278">
        <f t="shared" si="216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4"/>
        <v>416.51219512195121</v>
      </c>
      <c r="R611" s="278">
        <f t="shared" si="215"/>
        <v>512.30999999999995</v>
      </c>
      <c r="T611" s="278">
        <v>90.77</v>
      </c>
      <c r="U611" s="278">
        <f t="shared" si="219"/>
        <v>272.31</v>
      </c>
      <c r="V611" s="278">
        <f t="shared" si="216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4"/>
        <v>903.1219512195122</v>
      </c>
      <c r="R612" s="278">
        <f t="shared" si="215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6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4"/>
        <v>0</v>
      </c>
      <c r="R613" s="278">
        <f t="shared" si="215"/>
        <v>0</v>
      </c>
      <c r="T613" s="278"/>
      <c r="U613" s="278">
        <f t="shared" si="219"/>
        <v>0</v>
      </c>
      <c r="V613" s="278" t="b">
        <f t="shared" si="216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4"/>
        <v>2319.1219512195121</v>
      </c>
      <c r="R614" s="278">
        <f t="shared" si="215"/>
        <v>2852.52</v>
      </c>
      <c r="T614" s="278">
        <v>870.84</v>
      </c>
      <c r="U614" s="278">
        <f t="shared" si="219"/>
        <v>2612.52</v>
      </c>
      <c r="V614" s="278">
        <f t="shared" si="216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4"/>
        <v>0</v>
      </c>
      <c r="R615" s="278">
        <f t="shared" si="215"/>
        <v>0</v>
      </c>
      <c r="T615" s="278"/>
      <c r="U615" s="278">
        <f t="shared" si="219"/>
        <v>0</v>
      </c>
      <c r="V615" s="278" t="b">
        <f t="shared" si="216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4"/>
        <v>0</v>
      </c>
      <c r="R616" s="278">
        <f t="shared" si="215"/>
        <v>0</v>
      </c>
      <c r="T616" s="278"/>
      <c r="U616" s="278">
        <f t="shared" si="219"/>
        <v>0</v>
      </c>
      <c r="V616" s="278" t="b">
        <f t="shared" si="216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4"/>
        <v>903.1219512195122</v>
      </c>
      <c r="R617" s="278">
        <f t="shared" si="215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6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4"/>
        <v>0</v>
      </c>
      <c r="R618" s="278">
        <f t="shared" si="215"/>
        <v>0</v>
      </c>
      <c r="T618" s="278"/>
      <c r="U618" s="278">
        <f t="shared" si="219"/>
        <v>0</v>
      </c>
      <c r="V618" s="278" t="b">
        <f t="shared" si="216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4"/>
        <v>633.1219512195122</v>
      </c>
      <c r="R619" s="278">
        <f t="shared" si="215"/>
        <v>778.74</v>
      </c>
      <c r="T619" s="278">
        <v>179.58</v>
      </c>
      <c r="U619" s="278">
        <f t="shared" si="219"/>
        <v>538.74</v>
      </c>
      <c r="V619" s="278">
        <f t="shared" si="216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4"/>
        <v>0</v>
      </c>
      <c r="R620" s="278">
        <f t="shared" si="215"/>
        <v>0</v>
      </c>
      <c r="T620" s="278"/>
      <c r="U620" s="278">
        <f t="shared" si="219"/>
        <v>0</v>
      </c>
      <c r="V620" s="278" t="b">
        <f t="shared" si="216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4"/>
        <v>1257.1219512195123</v>
      </c>
      <c r="R621" s="278">
        <f t="shared" si="215"/>
        <v>1546.26</v>
      </c>
      <c r="T621" s="278">
        <v>435.42</v>
      </c>
      <c r="U621" s="278">
        <f t="shared" si="219"/>
        <v>1306.26</v>
      </c>
      <c r="V621" s="278">
        <f t="shared" si="216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4"/>
        <v>416.51219512195121</v>
      </c>
      <c r="R622" s="278">
        <f t="shared" si="215"/>
        <v>512.30999999999995</v>
      </c>
      <c r="T622" s="278">
        <v>90.77</v>
      </c>
      <c r="U622" s="278">
        <f t="shared" si="219"/>
        <v>272.31</v>
      </c>
      <c r="V622" s="278">
        <f t="shared" si="216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4"/>
        <v>633.1219512195122</v>
      </c>
      <c r="R623" s="278">
        <f t="shared" si="215"/>
        <v>778.74</v>
      </c>
      <c r="T623" s="278">
        <v>179.58</v>
      </c>
      <c r="U623" s="278">
        <f t="shared" si="219"/>
        <v>538.74</v>
      </c>
      <c r="V623" s="278">
        <f t="shared" si="216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4"/>
        <v>0</v>
      </c>
      <c r="R624" s="278">
        <f t="shared" si="215"/>
        <v>0</v>
      </c>
      <c r="T624" s="278"/>
      <c r="U624" s="278">
        <f t="shared" si="219"/>
        <v>0</v>
      </c>
      <c r="V624" s="278" t="b">
        <f t="shared" si="216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4"/>
        <v>2319.1219512195121</v>
      </c>
      <c r="R625" s="278">
        <f t="shared" si="215"/>
        <v>2852.52</v>
      </c>
      <c r="T625" s="278">
        <v>870.84</v>
      </c>
      <c r="U625" s="278">
        <f t="shared" si="219"/>
        <v>2612.52</v>
      </c>
      <c r="V625" s="278">
        <f t="shared" si="216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4"/>
        <v>0</v>
      </c>
      <c r="R626" s="278">
        <f t="shared" si="215"/>
        <v>0</v>
      </c>
      <c r="T626" s="278"/>
      <c r="U626" s="278">
        <f t="shared" si="219"/>
        <v>0</v>
      </c>
      <c r="V626" s="278" t="b">
        <f t="shared" si="216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4"/>
        <v>2319.1219512195121</v>
      </c>
      <c r="R627" s="278">
        <f t="shared" si="215"/>
        <v>2852.52</v>
      </c>
      <c r="T627" s="278">
        <v>870.84</v>
      </c>
      <c r="U627" s="278">
        <f t="shared" si="219"/>
        <v>2612.52</v>
      </c>
      <c r="V627" s="278">
        <f t="shared" si="216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4"/>
        <v>0</v>
      </c>
      <c r="R628" s="278">
        <f t="shared" si="215"/>
        <v>0</v>
      </c>
      <c r="T628" s="278"/>
      <c r="U628" s="278">
        <f t="shared" si="219"/>
        <v>0</v>
      </c>
      <c r="V628" s="278" t="b">
        <f t="shared" si="216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4"/>
        <v>2319.1219512195121</v>
      </c>
      <c r="R629" s="278">
        <f t="shared" si="215"/>
        <v>2852.52</v>
      </c>
      <c r="T629" s="278">
        <v>870.84</v>
      </c>
      <c r="U629" s="278">
        <f t="shared" si="219"/>
        <v>2612.52</v>
      </c>
      <c r="V629" s="278">
        <f t="shared" si="216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7.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4"/>
        <v>0</v>
      </c>
      <c r="R630" s="278">
        <f t="shared" si="215"/>
        <v>0</v>
      </c>
      <c r="T630" s="278"/>
      <c r="U630" s="278">
        <f t="shared" si="219"/>
        <v>0</v>
      </c>
      <c r="V630" s="278" t="b">
        <f t="shared" si="216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4"/>
        <v>903.1219512195122</v>
      </c>
      <c r="R631" s="278">
        <f t="shared" si="215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6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7.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4"/>
        <v>416.21951219512198</v>
      </c>
      <c r="R632" s="278">
        <f t="shared" si="215"/>
        <v>511.95000000000005</v>
      </c>
      <c r="T632" s="278">
        <v>90.65</v>
      </c>
      <c r="U632" s="278">
        <f t="shared" si="219"/>
        <v>271.95000000000005</v>
      </c>
      <c r="V632" s="278">
        <f t="shared" si="216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4"/>
        <v>48.780487804878049</v>
      </c>
      <c r="R633" s="278">
        <f t="shared" si="215"/>
        <v>60</v>
      </c>
      <c r="T633" s="306"/>
      <c r="U633" s="306">
        <f t="shared" si="219"/>
        <v>0</v>
      </c>
      <c r="V633" s="306" t="b">
        <f t="shared" si="216"/>
        <v>0</v>
      </c>
      <c r="W633" s="306">
        <f t="shared" ref="W633:W692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4"/>
        <v>0</v>
      </c>
      <c r="R634" s="278">
        <f t="shared" si="215"/>
        <v>0</v>
      </c>
      <c r="T634" s="306"/>
      <c r="U634" s="306">
        <f t="shared" si="219"/>
        <v>0</v>
      </c>
      <c r="V634" s="306" t="b">
        <f t="shared" si="216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4"/>
        <v>48.780487804878049</v>
      </c>
      <c r="R635" s="278">
        <f t="shared" si="215"/>
        <v>60</v>
      </c>
      <c r="T635" s="306"/>
      <c r="U635" s="306">
        <f t="shared" si="219"/>
        <v>0</v>
      </c>
      <c r="V635" s="306" t="b">
        <f t="shared" si="216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4"/>
        <v>0</v>
      </c>
      <c r="R636" s="278">
        <f t="shared" si="215"/>
        <v>0</v>
      </c>
      <c r="T636" s="306"/>
      <c r="U636" s="306">
        <f t="shared" si="219"/>
        <v>0</v>
      </c>
      <c r="V636" s="306" t="b">
        <f t="shared" si="216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4"/>
        <v>48.780487804878049</v>
      </c>
      <c r="R637" s="278">
        <f t="shared" si="215"/>
        <v>60</v>
      </c>
      <c r="T637" s="306"/>
      <c r="U637" s="306">
        <f t="shared" si="219"/>
        <v>0</v>
      </c>
      <c r="V637" s="306" t="b">
        <f t="shared" si="216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4"/>
        <v>0</v>
      </c>
      <c r="R638" s="278">
        <f t="shared" si="215"/>
        <v>0</v>
      </c>
      <c r="T638" s="306"/>
      <c r="U638" s="306">
        <f t="shared" si="219"/>
        <v>0</v>
      </c>
      <c r="V638" s="306" t="b">
        <f t="shared" si="216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4"/>
        <v>48.780487804878049</v>
      </c>
      <c r="R639" s="278">
        <f t="shared" si="215"/>
        <v>60</v>
      </c>
      <c r="T639" s="306"/>
      <c r="U639" s="306">
        <f t="shared" si="219"/>
        <v>0</v>
      </c>
      <c r="V639" s="306" t="b">
        <f t="shared" si="216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4"/>
        <v>0</v>
      </c>
      <c r="R640" s="278">
        <f t="shared" si="215"/>
        <v>0</v>
      </c>
      <c r="T640" s="306"/>
      <c r="U640" s="306">
        <f t="shared" si="219"/>
        <v>0</v>
      </c>
      <c r="V640" s="306" t="b">
        <f t="shared" si="216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 ht="13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4"/>
        <v>0</v>
      </c>
      <c r="R641" s="278">
        <f t="shared" si="215"/>
        <v>0</v>
      </c>
      <c r="T641" s="278"/>
      <c r="U641" s="278">
        <f t="shared" si="219"/>
        <v>0</v>
      </c>
      <c r="V641" s="278" t="b">
        <f t="shared" si="216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4"/>
        <v>48.780487804878049</v>
      </c>
      <c r="R642" s="278">
        <f t="shared" si="215"/>
        <v>60</v>
      </c>
      <c r="T642" s="306"/>
      <c r="U642" s="306">
        <f t="shared" si="219"/>
        <v>0</v>
      </c>
      <c r="V642" s="306" t="b">
        <f t="shared" si="216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4"/>
        <v>0</v>
      </c>
      <c r="R643" s="278">
        <f t="shared" si="215"/>
        <v>0</v>
      </c>
      <c r="T643" s="306"/>
      <c r="U643" s="306">
        <f t="shared" si="219"/>
        <v>0</v>
      </c>
      <c r="V643" s="306" t="b">
        <f t="shared" si="216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4"/>
        <v>48.780487804878049</v>
      </c>
      <c r="R644" s="278">
        <f t="shared" si="215"/>
        <v>60</v>
      </c>
      <c r="T644" s="306"/>
      <c r="U644" s="306">
        <f t="shared" si="219"/>
        <v>0</v>
      </c>
      <c r="V644" s="306" t="b">
        <f t="shared" si="216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4"/>
        <v>0</v>
      </c>
      <c r="R645" s="278">
        <f t="shared" si="215"/>
        <v>0</v>
      </c>
      <c r="T645" s="306"/>
      <c r="U645" s="306">
        <f t="shared" si="219"/>
        <v>0</v>
      </c>
      <c r="V645" s="306" t="b">
        <f t="shared" si="216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4"/>
        <v>48.780487804878049</v>
      </c>
      <c r="R646" s="278">
        <f t="shared" si="215"/>
        <v>60</v>
      </c>
      <c r="T646" s="306"/>
      <c r="U646" s="306">
        <f t="shared" si="219"/>
        <v>0</v>
      </c>
      <c r="V646" s="306" t="b">
        <f t="shared" si="216"/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5">R647/1.23</f>
        <v>0</v>
      </c>
      <c r="R647" s="278">
        <f t="shared" ref="R647:R710" si="266">X647</f>
        <v>0</v>
      </c>
      <c r="T647" s="306"/>
      <c r="U647" s="306">
        <f t="shared" si="219"/>
        <v>0</v>
      </c>
      <c r="V647" s="306" t="b">
        <f t="shared" ref="V647:V710" si="267">IF(U647&gt;0,$AD$3*$AD$7)</f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5"/>
        <v>48.780487804878049</v>
      </c>
      <c r="R648" s="278">
        <f t="shared" si="266"/>
        <v>60</v>
      </c>
      <c r="T648" s="306"/>
      <c r="U648" s="306">
        <f t="shared" ref="U648:U711" si="271">T648*$AD$9</f>
        <v>0</v>
      </c>
      <c r="V648" s="306" t="b">
        <f t="shared" si="267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5"/>
        <v>0</v>
      </c>
      <c r="R649" s="278">
        <f t="shared" si="266"/>
        <v>0</v>
      </c>
      <c r="T649" s="306"/>
      <c r="U649" s="306">
        <f t="shared" si="271"/>
        <v>0</v>
      </c>
      <c r="V649" s="306" t="b">
        <f t="shared" si="267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5"/>
        <v>48.780487804878049</v>
      </c>
      <c r="R650" s="278">
        <f t="shared" si="266"/>
        <v>60</v>
      </c>
      <c r="T650" s="306"/>
      <c r="U650" s="306">
        <f t="shared" si="271"/>
        <v>0</v>
      </c>
      <c r="V650" s="306" t="b">
        <f t="shared" si="267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5"/>
        <v>0</v>
      </c>
      <c r="R651" s="278">
        <f t="shared" si="266"/>
        <v>0</v>
      </c>
      <c r="T651" s="306"/>
      <c r="U651" s="306">
        <f t="shared" si="271"/>
        <v>0</v>
      </c>
      <c r="V651" s="306" t="b">
        <f t="shared" si="267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5"/>
        <v>48.780487804878049</v>
      </c>
      <c r="R652" s="278">
        <f t="shared" si="266"/>
        <v>60</v>
      </c>
      <c r="T652" s="306"/>
      <c r="U652" s="306">
        <f t="shared" si="271"/>
        <v>0</v>
      </c>
      <c r="V652" s="306" t="b">
        <f t="shared" si="267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5"/>
        <v>0</v>
      </c>
      <c r="R653" s="278">
        <f t="shared" si="266"/>
        <v>0</v>
      </c>
      <c r="T653" s="306"/>
      <c r="U653" s="306">
        <f t="shared" si="271"/>
        <v>0</v>
      </c>
      <c r="V653" s="306" t="b">
        <f t="shared" si="267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5"/>
        <v>48.780487804878049</v>
      </c>
      <c r="R654" s="278">
        <f t="shared" si="266"/>
        <v>60</v>
      </c>
      <c r="T654" s="306"/>
      <c r="U654" s="306">
        <f t="shared" si="271"/>
        <v>0</v>
      </c>
      <c r="V654" s="306" t="b">
        <f t="shared" si="267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5"/>
        <v>0</v>
      </c>
      <c r="R655" s="278">
        <f t="shared" si="266"/>
        <v>0</v>
      </c>
      <c r="T655" s="306"/>
      <c r="U655" s="306">
        <f t="shared" si="271"/>
        <v>0</v>
      </c>
      <c r="V655" s="306" t="b">
        <f t="shared" si="267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5"/>
        <v>195.1219512195122</v>
      </c>
      <c r="R656" s="278">
        <f t="shared" si="266"/>
        <v>240</v>
      </c>
      <c r="T656" s="306"/>
      <c r="U656" s="306">
        <f t="shared" si="271"/>
        <v>0</v>
      </c>
      <c r="V656" s="306" t="b">
        <f t="shared" si="267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5"/>
        <v>0</v>
      </c>
      <c r="R657" s="278">
        <f t="shared" si="266"/>
        <v>0</v>
      </c>
      <c r="T657" s="306"/>
      <c r="U657" s="306">
        <f t="shared" si="271"/>
        <v>0</v>
      </c>
      <c r="V657" s="306" t="b">
        <f t="shared" si="267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5"/>
        <v>195.1219512195122</v>
      </c>
      <c r="R658" s="278">
        <f t="shared" si="266"/>
        <v>240</v>
      </c>
      <c r="T658" s="306"/>
      <c r="U658" s="306">
        <f t="shared" si="271"/>
        <v>0</v>
      </c>
      <c r="V658" s="306" t="b">
        <f t="shared" si="267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5"/>
        <v>0</v>
      </c>
      <c r="R659" s="278">
        <f t="shared" si="266"/>
        <v>0</v>
      </c>
      <c r="T659" s="306"/>
      <c r="U659" s="306">
        <f t="shared" si="271"/>
        <v>0</v>
      </c>
      <c r="V659" s="306" t="b">
        <f t="shared" si="267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5"/>
        <v>97.560975609756099</v>
      </c>
      <c r="R660" s="278">
        <f t="shared" si="266"/>
        <v>120</v>
      </c>
      <c r="T660" s="306"/>
      <c r="U660" s="306">
        <f t="shared" si="271"/>
        <v>0</v>
      </c>
      <c r="V660" s="306" t="b">
        <f t="shared" si="267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5"/>
        <v>0</v>
      </c>
      <c r="R661" s="278">
        <f t="shared" si="266"/>
        <v>0</v>
      </c>
      <c r="T661" s="306"/>
      <c r="U661" s="306">
        <f t="shared" si="271"/>
        <v>0</v>
      </c>
      <c r="V661" s="306" t="b">
        <f t="shared" si="267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5"/>
        <v>97.560975609756099</v>
      </c>
      <c r="R662" s="278">
        <f t="shared" si="266"/>
        <v>120</v>
      </c>
      <c r="T662" s="306"/>
      <c r="U662" s="306">
        <f t="shared" si="271"/>
        <v>0</v>
      </c>
      <c r="V662" s="306" t="b">
        <f t="shared" si="267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5"/>
        <v>0</v>
      </c>
      <c r="R663" s="278">
        <f t="shared" si="266"/>
        <v>0</v>
      </c>
      <c r="T663" s="306"/>
      <c r="U663" s="306">
        <f t="shared" si="271"/>
        <v>0</v>
      </c>
      <c r="V663" s="306" t="b">
        <f t="shared" si="267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5"/>
        <v>97.560975609756099</v>
      </c>
      <c r="R664" s="278">
        <f t="shared" si="266"/>
        <v>120</v>
      </c>
      <c r="T664" s="306"/>
      <c r="U664" s="306">
        <f t="shared" si="271"/>
        <v>0</v>
      </c>
      <c r="V664" s="306" t="b">
        <f t="shared" si="267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5"/>
        <v>0</v>
      </c>
      <c r="R665" s="278">
        <f t="shared" si="266"/>
        <v>0</v>
      </c>
      <c r="T665" s="306"/>
      <c r="U665" s="306">
        <f t="shared" si="271"/>
        <v>0</v>
      </c>
      <c r="V665" s="306" t="b">
        <f t="shared" si="267"/>
        <v>0</v>
      </c>
      <c r="W665" s="306">
        <f t="shared" si="253"/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2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5"/>
        <v>97.560975609756099</v>
      </c>
      <c r="R666" s="278">
        <f t="shared" si="266"/>
        <v>120</v>
      </c>
      <c r="T666" s="306"/>
      <c r="U666" s="306">
        <f t="shared" si="271"/>
        <v>0</v>
      </c>
      <c r="V666" s="306" t="b">
        <f t="shared" si="267"/>
        <v>0</v>
      </c>
      <c r="W666" s="306">
        <f t="shared" si="253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5"/>
        <v>0</v>
      </c>
      <c r="R667" s="278">
        <f t="shared" si="266"/>
        <v>0</v>
      </c>
      <c r="T667" s="306"/>
      <c r="U667" s="306">
        <f t="shared" si="271"/>
        <v>0</v>
      </c>
      <c r="V667" s="306" t="b">
        <f t="shared" si="267"/>
        <v>0</v>
      </c>
      <c r="W667" s="306">
        <f t="shared" si="253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3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5"/>
        <v>97.560975609756099</v>
      </c>
      <c r="R668" s="278">
        <f t="shared" si="266"/>
        <v>120</v>
      </c>
      <c r="T668" s="306"/>
      <c r="U668" s="306">
        <f t="shared" si="271"/>
        <v>0</v>
      </c>
      <c r="V668" s="306" t="b">
        <f t="shared" si="267"/>
        <v>0</v>
      </c>
      <c r="W668" s="306">
        <f t="shared" si="253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5"/>
        <v>0</v>
      </c>
      <c r="R669" s="278">
        <f t="shared" si="266"/>
        <v>0</v>
      </c>
      <c r="T669" s="306"/>
      <c r="U669" s="306">
        <f t="shared" si="271"/>
        <v>0</v>
      </c>
      <c r="V669" s="306" t="b">
        <f t="shared" si="267"/>
        <v>0</v>
      </c>
      <c r="W669" s="306">
        <f t="shared" si="253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4">O670</f>
        <v>300</v>
      </c>
      <c r="J670" s="304">
        <f t="shared" ref="J670:J672" si="285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5"/>
        <v>342.60975609756093</v>
      </c>
      <c r="R670" s="278">
        <f t="shared" si="266"/>
        <v>421.40999999999997</v>
      </c>
      <c r="T670" s="306">
        <v>40.47</v>
      </c>
      <c r="U670" s="306">
        <f t="shared" si="271"/>
        <v>121.41</v>
      </c>
      <c r="V670" s="306">
        <f t="shared" si="267"/>
        <v>240</v>
      </c>
      <c r="W670" s="306">
        <f t="shared" si="253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5"/>
        <v>0</v>
      </c>
      <c r="R671" s="278">
        <f t="shared" si="266"/>
        <v>0</v>
      </c>
      <c r="T671" s="306"/>
      <c r="U671" s="306">
        <f t="shared" si="271"/>
        <v>0</v>
      </c>
      <c r="V671" s="306" t="b">
        <f t="shared" si="267"/>
        <v>0</v>
      </c>
      <c r="W671" s="306">
        <f t="shared" si="253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6">O672</f>
        <v>300</v>
      </c>
      <c r="J672" s="304">
        <f t="shared" si="285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5"/>
        <v>342.60975609756093</v>
      </c>
      <c r="R672" s="278">
        <f t="shared" si="266"/>
        <v>421.40999999999997</v>
      </c>
      <c r="T672" s="306">
        <v>40.47</v>
      </c>
      <c r="U672" s="306">
        <f t="shared" si="271"/>
        <v>121.41</v>
      </c>
      <c r="V672" s="306">
        <f t="shared" si="267"/>
        <v>240</v>
      </c>
      <c r="W672" s="306">
        <f t="shared" si="253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5"/>
        <v>0</v>
      </c>
      <c r="R673" s="278">
        <f t="shared" si="266"/>
        <v>0</v>
      </c>
      <c r="T673" s="306"/>
      <c r="U673" s="306">
        <f t="shared" si="271"/>
        <v>0</v>
      </c>
      <c r="V673" s="306" t="b">
        <f t="shared" si="267"/>
        <v>0</v>
      </c>
      <c r="W673" s="306">
        <f t="shared" si="253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7">O674</f>
        <v>40</v>
      </c>
      <c r="J674" s="304">
        <f t="shared" ref="J674" si="288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5"/>
        <v>48.780487804878049</v>
      </c>
      <c r="R674" s="278">
        <f t="shared" si="266"/>
        <v>60</v>
      </c>
      <c r="T674" s="306"/>
      <c r="U674" s="306">
        <f t="shared" si="271"/>
        <v>0</v>
      </c>
      <c r="V674" s="306" t="b">
        <f t="shared" si="267"/>
        <v>0</v>
      </c>
      <c r="W674" s="306">
        <f t="shared" si="253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5"/>
        <v>0</v>
      </c>
      <c r="R675" s="278">
        <f t="shared" si="266"/>
        <v>0</v>
      </c>
      <c r="T675" s="306"/>
      <c r="U675" s="306">
        <f t="shared" si="271"/>
        <v>0</v>
      </c>
      <c r="V675" s="306" t="b">
        <f t="shared" si="267"/>
        <v>0</v>
      </c>
      <c r="W675" s="306">
        <f t="shared" si="253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5"/>
        <v>0</v>
      </c>
      <c r="R676" s="278">
        <f t="shared" si="266"/>
        <v>0</v>
      </c>
      <c r="T676" s="306"/>
      <c r="U676" s="306">
        <f t="shared" si="271"/>
        <v>0</v>
      </c>
      <c r="V676" s="306" t="b">
        <f t="shared" si="267"/>
        <v>0</v>
      </c>
      <c r="W676" s="306">
        <f t="shared" si="253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89">O677</f>
        <v>40</v>
      </c>
      <c r="J677" s="304">
        <f t="shared" ref="J677" si="290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5"/>
        <v>48.780487804878049</v>
      </c>
      <c r="R677" s="278">
        <f t="shared" si="266"/>
        <v>60</v>
      </c>
      <c r="T677" s="306"/>
      <c r="U677" s="306">
        <f t="shared" si="271"/>
        <v>0</v>
      </c>
      <c r="V677" s="306" t="b">
        <f t="shared" si="267"/>
        <v>0</v>
      </c>
      <c r="W677" s="306">
        <f t="shared" si="253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5"/>
        <v>0</v>
      </c>
      <c r="R678" s="278">
        <f t="shared" si="266"/>
        <v>0</v>
      </c>
      <c r="T678" s="306"/>
      <c r="U678" s="306">
        <f t="shared" si="271"/>
        <v>0</v>
      </c>
      <c r="V678" s="306" t="b">
        <f t="shared" si="267"/>
        <v>0</v>
      </c>
      <c r="W678" s="306">
        <f t="shared" si="253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5"/>
        <v>0</v>
      </c>
      <c r="R679" s="278">
        <f t="shared" si="266"/>
        <v>0</v>
      </c>
      <c r="T679" s="306"/>
      <c r="U679" s="306">
        <f t="shared" si="271"/>
        <v>0</v>
      </c>
      <c r="V679" s="306" t="b">
        <f t="shared" si="267"/>
        <v>0</v>
      </c>
      <c r="W679" s="306">
        <f t="shared" si="253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1">O680</f>
        <v>40</v>
      </c>
      <c r="J680" s="304">
        <f t="shared" ref="J680" si="292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5"/>
        <v>48.780487804878049</v>
      </c>
      <c r="R680" s="278">
        <f t="shared" si="266"/>
        <v>60</v>
      </c>
      <c r="T680" s="306"/>
      <c r="U680" s="306">
        <f t="shared" si="271"/>
        <v>0</v>
      </c>
      <c r="V680" s="306" t="b">
        <f t="shared" si="267"/>
        <v>0</v>
      </c>
      <c r="W680" s="306">
        <f t="shared" si="253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5"/>
        <v>0</v>
      </c>
      <c r="R681" s="278">
        <f t="shared" si="266"/>
        <v>0</v>
      </c>
      <c r="T681" s="306"/>
      <c r="U681" s="306">
        <f t="shared" si="271"/>
        <v>0</v>
      </c>
      <c r="V681" s="306" t="b">
        <f t="shared" si="267"/>
        <v>0</v>
      </c>
      <c r="W681" s="306">
        <f t="shared" si="253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5"/>
        <v>0</v>
      </c>
      <c r="R682" s="278">
        <f t="shared" si="266"/>
        <v>0</v>
      </c>
      <c r="T682" s="306"/>
      <c r="U682" s="306">
        <f t="shared" si="271"/>
        <v>0</v>
      </c>
      <c r="V682" s="306" t="b">
        <f t="shared" si="267"/>
        <v>0</v>
      </c>
      <c r="W682" s="306">
        <f t="shared" si="253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3">O683</f>
        <v>40</v>
      </c>
      <c r="J683" s="304">
        <f t="shared" ref="J683" si="294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5"/>
        <v>48.780487804878049</v>
      </c>
      <c r="R683" s="278">
        <f t="shared" si="266"/>
        <v>60</v>
      </c>
      <c r="T683" s="306"/>
      <c r="U683" s="306">
        <f t="shared" si="271"/>
        <v>0</v>
      </c>
      <c r="V683" s="306" t="b">
        <f t="shared" si="267"/>
        <v>0</v>
      </c>
      <c r="W683" s="306">
        <f t="shared" si="253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5"/>
        <v>0</v>
      </c>
      <c r="R684" s="278">
        <f t="shared" si="266"/>
        <v>0</v>
      </c>
      <c r="T684" s="306"/>
      <c r="U684" s="306">
        <f t="shared" si="271"/>
        <v>0</v>
      </c>
      <c r="V684" s="306" t="b">
        <f t="shared" si="267"/>
        <v>0</v>
      </c>
      <c r="W684" s="306">
        <f t="shared" si="253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5"/>
        <v>0</v>
      </c>
      <c r="R685" s="278">
        <f t="shared" si="266"/>
        <v>0</v>
      </c>
      <c r="T685" s="306"/>
      <c r="U685" s="306">
        <f t="shared" si="271"/>
        <v>0</v>
      </c>
      <c r="V685" s="306" t="b">
        <f t="shared" si="267"/>
        <v>0</v>
      </c>
      <c r="W685" s="306">
        <f t="shared" si="253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5">O686</f>
        <v>40</v>
      </c>
      <c r="J686" s="304">
        <f t="shared" ref="J686" si="296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5"/>
        <v>48.780487804878049</v>
      </c>
      <c r="R686" s="278">
        <f t="shared" si="266"/>
        <v>60</v>
      </c>
      <c r="T686" s="306"/>
      <c r="U686" s="306">
        <f t="shared" si="271"/>
        <v>0</v>
      </c>
      <c r="V686" s="306" t="b">
        <f t="shared" si="267"/>
        <v>0</v>
      </c>
      <c r="W686" s="306">
        <f t="shared" si="253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5"/>
        <v>0</v>
      </c>
      <c r="R687" s="278">
        <f t="shared" si="266"/>
        <v>0</v>
      </c>
      <c r="T687" s="306"/>
      <c r="U687" s="306">
        <f t="shared" si="271"/>
        <v>0</v>
      </c>
      <c r="V687" s="306" t="b">
        <f t="shared" si="267"/>
        <v>0</v>
      </c>
      <c r="W687" s="306">
        <f t="shared" si="253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5"/>
        <v>0</v>
      </c>
      <c r="R688" s="278">
        <f t="shared" si="266"/>
        <v>0</v>
      </c>
      <c r="T688" s="306"/>
      <c r="U688" s="306">
        <f t="shared" si="271"/>
        <v>0</v>
      </c>
      <c r="V688" s="306" t="b">
        <f t="shared" si="267"/>
        <v>0</v>
      </c>
      <c r="W688" s="306">
        <f t="shared" si="253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7">O689</f>
        <v>40</v>
      </c>
      <c r="J689" s="304">
        <f t="shared" ref="J689" si="298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5"/>
        <v>48.780487804878049</v>
      </c>
      <c r="R689" s="278">
        <f t="shared" si="266"/>
        <v>60</v>
      </c>
      <c r="T689" s="306"/>
      <c r="U689" s="306">
        <f t="shared" si="271"/>
        <v>0</v>
      </c>
      <c r="V689" s="306" t="b">
        <f t="shared" si="267"/>
        <v>0</v>
      </c>
      <c r="W689" s="306">
        <f t="shared" si="253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5"/>
        <v>0</v>
      </c>
      <c r="R690" s="278">
        <f t="shared" si="266"/>
        <v>0</v>
      </c>
      <c r="T690" s="306"/>
      <c r="U690" s="306">
        <f t="shared" si="271"/>
        <v>0</v>
      </c>
      <c r="V690" s="306" t="b">
        <f t="shared" si="267"/>
        <v>0</v>
      </c>
      <c r="W690" s="306">
        <f t="shared" si="253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5"/>
        <v>0</v>
      </c>
      <c r="R691" s="278">
        <f t="shared" si="266"/>
        <v>0</v>
      </c>
      <c r="T691" s="306"/>
      <c r="U691" s="306">
        <f t="shared" si="271"/>
        <v>0</v>
      </c>
      <c r="V691" s="306" t="b">
        <f t="shared" si="267"/>
        <v>0</v>
      </c>
      <c r="W691" s="306">
        <f t="shared" si="253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5"/>
        <v>48.780487804878049</v>
      </c>
      <c r="R692" s="278">
        <f t="shared" si="266"/>
        <v>60</v>
      </c>
      <c r="T692" s="306"/>
      <c r="U692" s="306">
        <f t="shared" si="271"/>
        <v>0</v>
      </c>
      <c r="V692" s="306" t="b">
        <f t="shared" si="267"/>
        <v>0</v>
      </c>
      <c r="W692" s="306">
        <f t="shared" si="253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5">
      <c r="A693" s="41"/>
      <c r="B693" s="42"/>
      <c r="C693" s="41"/>
      <c r="D693" s="43" t="s">
        <v>1154</v>
      </c>
      <c r="E693" s="43"/>
      <c r="F693" s="41"/>
      <c r="G693" s="41"/>
      <c r="H693" s="42"/>
      <c r="I693" s="238"/>
      <c r="J693" s="239"/>
      <c r="M693">
        <f t="shared" si="264"/>
        <v>0</v>
      </c>
      <c r="N693">
        <f t="shared" si="274"/>
        <v>0</v>
      </c>
      <c r="O693">
        <f t="shared" si="273"/>
        <v>0</v>
      </c>
      <c r="Q693" s="278">
        <f t="shared" si="265"/>
        <v>0</v>
      </c>
      <c r="R693" s="278">
        <f t="shared" si="266"/>
        <v>0</v>
      </c>
      <c r="T693" s="278"/>
      <c r="U693" s="278">
        <f t="shared" si="271"/>
        <v>0</v>
      </c>
      <c r="V693" s="278" t="b">
        <f t="shared" si="267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5"/>
        <v>0</v>
      </c>
      <c r="R694" s="278">
        <f t="shared" si="266"/>
        <v>0</v>
      </c>
      <c r="T694" s="279"/>
      <c r="U694" s="278">
        <f t="shared" si="271"/>
        <v>0</v>
      </c>
      <c r="V694" s="278" t="b">
        <f t="shared" si="267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" thickBot="1">
      <c r="A695" s="41"/>
      <c r="B695" s="42"/>
      <c r="C695" s="41"/>
      <c r="D695" s="43" t="s">
        <v>1157</v>
      </c>
      <c r="E695" s="43"/>
      <c r="F695" s="41"/>
      <c r="G695" s="41"/>
      <c r="H695" s="42"/>
      <c r="I695" s="42"/>
      <c r="J695" s="44"/>
      <c r="M695">
        <f t="shared" si="264"/>
        <v>0</v>
      </c>
      <c r="N695">
        <f t="shared" si="274"/>
        <v>0</v>
      </c>
      <c r="O695">
        <f t="shared" si="273"/>
        <v>0</v>
      </c>
      <c r="Q695" s="278">
        <f t="shared" si="265"/>
        <v>0</v>
      </c>
      <c r="R695" s="278">
        <f t="shared" si="266"/>
        <v>0</v>
      </c>
      <c r="T695" s="278"/>
      <c r="U695" s="278">
        <f t="shared" si="271"/>
        <v>0</v>
      </c>
      <c r="V695" s="278" t="b">
        <f t="shared" si="267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99">O696</f>
        <v>720</v>
      </c>
      <c r="J696" s="234">
        <f t="shared" ref="J696" si="300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5"/>
        <v>891.1219512195122</v>
      </c>
      <c r="R696" s="278">
        <f t="shared" si="266"/>
        <v>1096.08</v>
      </c>
      <c r="T696" s="278">
        <v>285.36</v>
      </c>
      <c r="U696" s="278">
        <f t="shared" si="271"/>
        <v>856.08</v>
      </c>
      <c r="V696" s="278">
        <f t="shared" si="267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5"/>
        <v>0</v>
      </c>
      <c r="R697" s="278">
        <f t="shared" si="266"/>
        <v>0</v>
      </c>
      <c r="T697" s="278"/>
      <c r="U697" s="278">
        <f t="shared" si="271"/>
        <v>0</v>
      </c>
      <c r="V697" s="278" t="b">
        <f t="shared" si="267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1">O698</f>
        <v>720</v>
      </c>
      <c r="J698" s="234">
        <f t="shared" ref="J698" si="302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5"/>
        <v>891.1219512195122</v>
      </c>
      <c r="R698" s="278">
        <f t="shared" si="266"/>
        <v>1096.08</v>
      </c>
      <c r="T698" s="278">
        <v>285.36</v>
      </c>
      <c r="U698" s="278">
        <f t="shared" si="271"/>
        <v>856.08</v>
      </c>
      <c r="V698" s="278">
        <f t="shared" si="267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5"/>
        <v>0</v>
      </c>
      <c r="R699" s="278">
        <f t="shared" si="266"/>
        <v>0</v>
      </c>
      <c r="T699" s="278"/>
      <c r="U699" s="278">
        <f t="shared" si="271"/>
        <v>0</v>
      </c>
      <c r="V699" s="278" t="b">
        <f t="shared" si="267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3">O700</f>
        <v>440</v>
      </c>
      <c r="J700" s="234">
        <f t="shared" ref="J700" si="304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5"/>
        <v>379.3170731707317</v>
      </c>
      <c r="R700" s="278">
        <f t="shared" si="266"/>
        <v>466.56</v>
      </c>
      <c r="T700" s="278">
        <v>75.52</v>
      </c>
      <c r="U700" s="278">
        <f t="shared" si="271"/>
        <v>226.56</v>
      </c>
      <c r="V700" s="278">
        <f t="shared" si="267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5"/>
        <v>315.1219512195122</v>
      </c>
      <c r="R701" s="278">
        <f t="shared" si="266"/>
        <v>387.6</v>
      </c>
      <c r="T701" s="278">
        <v>49.2</v>
      </c>
      <c r="U701" s="278">
        <f t="shared" si="271"/>
        <v>147.60000000000002</v>
      </c>
      <c r="V701" s="278">
        <f t="shared" si="267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5">O702</f>
        <v>440</v>
      </c>
      <c r="J702" s="234">
        <f t="shared" ref="J702" si="306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5"/>
        <v>379.3170731707317</v>
      </c>
      <c r="R702" s="278">
        <f t="shared" si="266"/>
        <v>466.56</v>
      </c>
      <c r="T702" s="278">
        <v>75.52</v>
      </c>
      <c r="U702" s="278">
        <f t="shared" si="271"/>
        <v>226.56</v>
      </c>
      <c r="V702" s="278">
        <f t="shared" si="267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5"/>
        <v>315.1219512195122</v>
      </c>
      <c r="R703" s="278">
        <f t="shared" si="266"/>
        <v>387.6</v>
      </c>
      <c r="T703" s="278">
        <v>49.2</v>
      </c>
      <c r="U703" s="278">
        <f t="shared" si="271"/>
        <v>147.60000000000002</v>
      </c>
      <c r="V703" s="278">
        <f t="shared" si="267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 ht="13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5"/>
        <v>0</v>
      </c>
      <c r="R704" s="278">
        <f t="shared" si="266"/>
        <v>0</v>
      </c>
      <c r="T704" s="278"/>
      <c r="U704" s="278">
        <f t="shared" si="271"/>
        <v>0</v>
      </c>
      <c r="V704" s="278" t="b">
        <f t="shared" si="267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7">O705</f>
        <v>40</v>
      </c>
      <c r="J705" s="304">
        <f t="shared" ref="J705:J757" si="308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5"/>
        <v>48.780487804878049</v>
      </c>
      <c r="R705" s="278">
        <f t="shared" si="266"/>
        <v>60</v>
      </c>
      <c r="T705" s="306"/>
      <c r="U705" s="306">
        <f t="shared" si="271"/>
        <v>0</v>
      </c>
      <c r="V705" s="306" t="b">
        <f t="shared" si="267"/>
        <v>0</v>
      </c>
      <c r="W705" s="306">
        <f t="shared" ref="W705:W767" si="309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7"/>
        <v>40</v>
      </c>
      <c r="J706" s="304">
        <f t="shared" si="308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5"/>
        <v>48.780487804878049</v>
      </c>
      <c r="R706" s="278">
        <f t="shared" si="266"/>
        <v>60</v>
      </c>
      <c r="T706" s="306"/>
      <c r="U706" s="306">
        <f t="shared" si="271"/>
        <v>0</v>
      </c>
      <c r="V706" s="306" t="b">
        <f t="shared" si="267"/>
        <v>0</v>
      </c>
      <c r="W706" s="306">
        <f t="shared" si="309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7"/>
        <v>40</v>
      </c>
      <c r="J707" s="304">
        <f t="shared" si="308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5"/>
        <v>48.780487804878049</v>
      </c>
      <c r="R707" s="278">
        <f t="shared" si="266"/>
        <v>60</v>
      </c>
      <c r="T707" s="306"/>
      <c r="U707" s="306">
        <f t="shared" si="271"/>
        <v>0</v>
      </c>
      <c r="V707" s="306" t="b">
        <f t="shared" si="267"/>
        <v>0</v>
      </c>
      <c r="W707" s="306">
        <f t="shared" si="309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7"/>
        <v>40</v>
      </c>
      <c r="J708" s="304">
        <f t="shared" si="308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5"/>
        <v>48.780487804878049</v>
      </c>
      <c r="R708" s="278">
        <f t="shared" si="266"/>
        <v>60</v>
      </c>
      <c r="T708" s="306"/>
      <c r="U708" s="306">
        <f t="shared" si="271"/>
        <v>0</v>
      </c>
      <c r="V708" s="306" t="b">
        <f t="shared" si="267"/>
        <v>0</v>
      </c>
      <c r="W708" s="306">
        <f t="shared" si="309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7"/>
        <v>40</v>
      </c>
      <c r="J709" s="304">
        <f t="shared" si="308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5"/>
        <v>48.780487804878049</v>
      </c>
      <c r="R709" s="278">
        <f t="shared" si="266"/>
        <v>60</v>
      </c>
      <c r="T709" s="306"/>
      <c r="U709" s="306">
        <f t="shared" si="271"/>
        <v>0</v>
      </c>
      <c r="V709" s="306" t="b">
        <f t="shared" si="267"/>
        <v>0</v>
      </c>
      <c r="W709" s="306">
        <f t="shared" si="309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7"/>
        <v>40</v>
      </c>
      <c r="J710" s="304">
        <f t="shared" si="308"/>
        <v>49.2</v>
      </c>
      <c r="L710" s="305">
        <v>1</v>
      </c>
      <c r="M710" s="305">
        <f t="shared" ref="M710:M773" si="310">K710*35</f>
        <v>0</v>
      </c>
      <c r="N710" s="305">
        <f t="shared" si="274"/>
        <v>40</v>
      </c>
      <c r="O710" s="305">
        <f t="shared" si="273"/>
        <v>40</v>
      </c>
      <c r="Q710" s="278">
        <f t="shared" si="265"/>
        <v>48.780487804878049</v>
      </c>
      <c r="R710" s="278">
        <f t="shared" si="266"/>
        <v>60</v>
      </c>
      <c r="T710" s="306"/>
      <c r="U710" s="306">
        <f t="shared" si="271"/>
        <v>0</v>
      </c>
      <c r="V710" s="306" t="b">
        <f t="shared" si="267"/>
        <v>0</v>
      </c>
      <c r="W710" s="306">
        <f t="shared" si="309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7"/>
        <v>0</v>
      </c>
      <c r="J711" s="304">
        <f t="shared" si="308"/>
        <v>0</v>
      </c>
      <c r="L711" s="305">
        <v>1</v>
      </c>
      <c r="M711" s="305">
        <f t="shared" si="310"/>
        <v>0</v>
      </c>
      <c r="N711" s="305">
        <f t="shared" si="274"/>
        <v>0</v>
      </c>
      <c r="O711" s="305">
        <f t="shared" si="273"/>
        <v>0</v>
      </c>
      <c r="Q711" s="278">
        <f t="shared" ref="Q711:Q774" si="311">R711/1.23</f>
        <v>0</v>
      </c>
      <c r="R711" s="278">
        <f t="shared" ref="R711:R774" si="312">X711</f>
        <v>0</v>
      </c>
      <c r="T711" s="306"/>
      <c r="U711" s="306">
        <f t="shared" si="271"/>
        <v>0</v>
      </c>
      <c r="V711" s="306" t="b">
        <f t="shared" ref="V711:V774" si="313">IF(U711&gt;0,$AD$3*$AD$7)</f>
        <v>0</v>
      </c>
      <c r="W711" s="306">
        <f t="shared" si="309"/>
        <v>0</v>
      </c>
      <c r="X711" s="306">
        <f t="shared" ref="X711:X774" si="314">V711+U711+W711</f>
        <v>0</v>
      </c>
      <c r="Y711" s="278">
        <f t="shared" ref="Y711:Y774" si="315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7"/>
        <v>40</v>
      </c>
      <c r="J712" s="304">
        <f t="shared" si="308"/>
        <v>49.2</v>
      </c>
      <c r="L712" s="305">
        <v>1</v>
      </c>
      <c r="M712" s="305">
        <f t="shared" si="310"/>
        <v>0</v>
      </c>
      <c r="N712" s="305">
        <f t="shared" si="274"/>
        <v>40</v>
      </c>
      <c r="O712" s="305">
        <f t="shared" si="273"/>
        <v>40</v>
      </c>
      <c r="Q712" s="278">
        <f t="shared" si="311"/>
        <v>48.780487804878049</v>
      </c>
      <c r="R712" s="278">
        <f t="shared" si="312"/>
        <v>60</v>
      </c>
      <c r="T712" s="306"/>
      <c r="U712" s="306">
        <f t="shared" ref="U712:U775" si="316">T712*$AD$9</f>
        <v>0</v>
      </c>
      <c r="V712" s="306" t="b">
        <f t="shared" si="313"/>
        <v>0</v>
      </c>
      <c r="W712" s="306">
        <f t="shared" si="309"/>
        <v>60</v>
      </c>
      <c r="X712" s="306">
        <f t="shared" si="314"/>
        <v>60</v>
      </c>
      <c r="Y712" s="278">
        <f t="shared" si="315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7"/>
        <v>0</v>
      </c>
      <c r="J713" s="304">
        <f t="shared" si="308"/>
        <v>0</v>
      </c>
      <c r="L713" s="305">
        <v>1</v>
      </c>
      <c r="M713" s="305">
        <f t="shared" si="310"/>
        <v>0</v>
      </c>
      <c r="N713" s="305">
        <f t="shared" si="274"/>
        <v>0</v>
      </c>
      <c r="O713" s="305">
        <f t="shared" si="273"/>
        <v>0</v>
      </c>
      <c r="Q713" s="278">
        <f t="shared" si="311"/>
        <v>0</v>
      </c>
      <c r="R713" s="278">
        <f t="shared" si="312"/>
        <v>0</v>
      </c>
      <c r="T713" s="306"/>
      <c r="U713" s="306">
        <f t="shared" si="316"/>
        <v>0</v>
      </c>
      <c r="V713" s="306" t="b">
        <f t="shared" si="313"/>
        <v>0</v>
      </c>
      <c r="W713" s="306">
        <f t="shared" si="309"/>
        <v>0</v>
      </c>
      <c r="X713" s="306">
        <f t="shared" si="314"/>
        <v>0</v>
      </c>
      <c r="Y713" s="278">
        <f t="shared" si="315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7"/>
        <v>40</v>
      </c>
      <c r="J714" s="304">
        <f t="shared" si="308"/>
        <v>49.2</v>
      </c>
      <c r="L714" s="305">
        <v>1</v>
      </c>
      <c r="M714" s="305">
        <f t="shared" si="310"/>
        <v>0</v>
      </c>
      <c r="N714" s="305">
        <f t="shared" si="274"/>
        <v>40</v>
      </c>
      <c r="O714" s="305">
        <f t="shared" ref="O714:O777" si="317">M714+N714</f>
        <v>40</v>
      </c>
      <c r="Q714" s="278">
        <f t="shared" si="311"/>
        <v>48.780487804878049</v>
      </c>
      <c r="R714" s="278">
        <f t="shared" si="312"/>
        <v>60</v>
      </c>
      <c r="T714" s="306"/>
      <c r="U714" s="306">
        <f t="shared" si="316"/>
        <v>0</v>
      </c>
      <c r="V714" s="306" t="b">
        <f t="shared" si="313"/>
        <v>0</v>
      </c>
      <c r="W714" s="306">
        <f t="shared" si="309"/>
        <v>60</v>
      </c>
      <c r="X714" s="306">
        <f t="shared" si="314"/>
        <v>60</v>
      </c>
      <c r="Y714" s="278">
        <f t="shared" si="315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7"/>
        <v>0</v>
      </c>
      <c r="J715" s="304">
        <f t="shared" si="308"/>
        <v>0</v>
      </c>
      <c r="L715" s="305">
        <v>1</v>
      </c>
      <c r="M715" s="305">
        <f t="shared" si="310"/>
        <v>0</v>
      </c>
      <c r="N715" s="305">
        <f t="shared" ref="N715:N754" si="318">L715*G715*40</f>
        <v>0</v>
      </c>
      <c r="O715" s="305">
        <f t="shared" si="317"/>
        <v>0</v>
      </c>
      <c r="Q715" s="278">
        <f t="shared" si="311"/>
        <v>0</v>
      </c>
      <c r="R715" s="278">
        <f t="shared" si="312"/>
        <v>0</v>
      </c>
      <c r="T715" s="306"/>
      <c r="U715" s="306">
        <f t="shared" si="316"/>
        <v>0</v>
      </c>
      <c r="V715" s="306" t="b">
        <f t="shared" si="313"/>
        <v>0</v>
      </c>
      <c r="W715" s="306">
        <f t="shared" si="309"/>
        <v>0</v>
      </c>
      <c r="X715" s="306">
        <f t="shared" si="314"/>
        <v>0</v>
      </c>
      <c r="Y715" s="278">
        <f t="shared" si="315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7"/>
        <v>40</v>
      </c>
      <c r="J716" s="304">
        <f t="shared" si="308"/>
        <v>49.2</v>
      </c>
      <c r="L716" s="305">
        <v>1</v>
      </c>
      <c r="M716" s="305">
        <f t="shared" si="310"/>
        <v>0</v>
      </c>
      <c r="N716" s="305">
        <f t="shared" si="318"/>
        <v>40</v>
      </c>
      <c r="O716" s="305">
        <f t="shared" si="317"/>
        <v>40</v>
      </c>
      <c r="Q716" s="278">
        <f t="shared" si="311"/>
        <v>48.780487804878049</v>
      </c>
      <c r="R716" s="278">
        <f t="shared" si="312"/>
        <v>60</v>
      </c>
      <c r="T716" s="306"/>
      <c r="U716" s="306">
        <f t="shared" si="316"/>
        <v>0</v>
      </c>
      <c r="V716" s="306" t="b">
        <f t="shared" si="313"/>
        <v>0</v>
      </c>
      <c r="W716" s="306">
        <f t="shared" si="309"/>
        <v>60</v>
      </c>
      <c r="X716" s="306">
        <f t="shared" si="314"/>
        <v>60</v>
      </c>
      <c r="Y716" s="278">
        <f t="shared" si="315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7"/>
        <v>40</v>
      </c>
      <c r="J717" s="304">
        <f t="shared" si="308"/>
        <v>49.2</v>
      </c>
      <c r="L717" s="305">
        <v>1</v>
      </c>
      <c r="M717" s="305">
        <f t="shared" si="310"/>
        <v>0</v>
      </c>
      <c r="N717" s="305">
        <f t="shared" si="318"/>
        <v>40</v>
      </c>
      <c r="O717" s="305">
        <f t="shared" si="317"/>
        <v>40</v>
      </c>
      <c r="Q717" s="278">
        <f t="shared" si="311"/>
        <v>48.780487804878049</v>
      </c>
      <c r="R717" s="278">
        <f t="shared" si="312"/>
        <v>60</v>
      </c>
      <c r="T717" s="306"/>
      <c r="U717" s="306">
        <f t="shared" si="316"/>
        <v>0</v>
      </c>
      <c r="V717" s="306" t="b">
        <f t="shared" si="313"/>
        <v>0</v>
      </c>
      <c r="W717" s="306">
        <f t="shared" si="309"/>
        <v>60</v>
      </c>
      <c r="X717" s="306">
        <f t="shared" si="314"/>
        <v>60</v>
      </c>
      <c r="Y717" s="278">
        <f t="shared" si="315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7"/>
        <v>40</v>
      </c>
      <c r="J718" s="304">
        <f t="shared" si="308"/>
        <v>49.2</v>
      </c>
      <c r="L718" s="305">
        <v>1</v>
      </c>
      <c r="M718" s="305">
        <f t="shared" si="310"/>
        <v>0</v>
      </c>
      <c r="N718" s="305">
        <f t="shared" si="318"/>
        <v>40</v>
      </c>
      <c r="O718" s="305">
        <f t="shared" si="317"/>
        <v>40</v>
      </c>
      <c r="Q718" s="278">
        <f t="shared" si="311"/>
        <v>48.780487804878049</v>
      </c>
      <c r="R718" s="278">
        <f t="shared" si="312"/>
        <v>60</v>
      </c>
      <c r="T718" s="306"/>
      <c r="U718" s="306">
        <f t="shared" si="316"/>
        <v>0</v>
      </c>
      <c r="V718" s="306" t="b">
        <f t="shared" si="313"/>
        <v>0</v>
      </c>
      <c r="W718" s="306">
        <f t="shared" si="309"/>
        <v>60</v>
      </c>
      <c r="X718" s="306">
        <f t="shared" si="314"/>
        <v>60</v>
      </c>
      <c r="Y718" s="278">
        <f t="shared" si="315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7"/>
        <v>40</v>
      </c>
      <c r="J719" s="304">
        <f t="shared" si="308"/>
        <v>49.2</v>
      </c>
      <c r="L719" s="305">
        <v>1</v>
      </c>
      <c r="M719" s="305">
        <f t="shared" si="310"/>
        <v>0</v>
      </c>
      <c r="N719" s="305">
        <f t="shared" si="318"/>
        <v>40</v>
      </c>
      <c r="O719" s="305">
        <f t="shared" si="317"/>
        <v>40</v>
      </c>
      <c r="Q719" s="278">
        <f t="shared" si="311"/>
        <v>48.780487804878049</v>
      </c>
      <c r="R719" s="278">
        <f t="shared" si="312"/>
        <v>60</v>
      </c>
      <c r="T719" s="306"/>
      <c r="U719" s="306">
        <f t="shared" si="316"/>
        <v>0</v>
      </c>
      <c r="V719" s="306" t="b">
        <f t="shared" si="313"/>
        <v>0</v>
      </c>
      <c r="W719" s="306">
        <f t="shared" si="309"/>
        <v>60</v>
      </c>
      <c r="X719" s="306">
        <f t="shared" si="314"/>
        <v>60</v>
      </c>
      <c r="Y719" s="278">
        <f t="shared" si="315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7"/>
        <v>40</v>
      </c>
      <c r="J720" s="304">
        <f t="shared" si="308"/>
        <v>49.2</v>
      </c>
      <c r="L720" s="305">
        <v>1</v>
      </c>
      <c r="M720" s="305">
        <f t="shared" si="310"/>
        <v>0</v>
      </c>
      <c r="N720" s="305">
        <f t="shared" si="318"/>
        <v>40</v>
      </c>
      <c r="O720" s="305">
        <f t="shared" si="317"/>
        <v>40</v>
      </c>
      <c r="Q720" s="278">
        <f t="shared" si="311"/>
        <v>48.780487804878049</v>
      </c>
      <c r="R720" s="278">
        <f t="shared" si="312"/>
        <v>60</v>
      </c>
      <c r="T720" s="306"/>
      <c r="U720" s="306">
        <f t="shared" si="316"/>
        <v>0</v>
      </c>
      <c r="V720" s="306" t="b">
        <f t="shared" si="313"/>
        <v>0</v>
      </c>
      <c r="W720" s="306">
        <f t="shared" si="309"/>
        <v>60</v>
      </c>
      <c r="X720" s="306">
        <f t="shared" si="314"/>
        <v>60</v>
      </c>
      <c r="Y720" s="278">
        <f t="shared" si="315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7"/>
        <v>40</v>
      </c>
      <c r="J721" s="304">
        <f t="shared" si="308"/>
        <v>49.2</v>
      </c>
      <c r="L721" s="305">
        <v>1</v>
      </c>
      <c r="M721" s="305">
        <f t="shared" si="310"/>
        <v>0</v>
      </c>
      <c r="N721" s="305">
        <f t="shared" si="318"/>
        <v>40</v>
      </c>
      <c r="O721" s="305">
        <f t="shared" si="317"/>
        <v>40</v>
      </c>
      <c r="Q721" s="278">
        <f t="shared" si="311"/>
        <v>48.780487804878049</v>
      </c>
      <c r="R721" s="278">
        <f t="shared" si="312"/>
        <v>60</v>
      </c>
      <c r="T721" s="306"/>
      <c r="U721" s="306">
        <f t="shared" si="316"/>
        <v>0</v>
      </c>
      <c r="V721" s="306" t="b">
        <f t="shared" si="313"/>
        <v>0</v>
      </c>
      <c r="W721" s="306">
        <f t="shared" si="309"/>
        <v>60</v>
      </c>
      <c r="X721" s="306">
        <f t="shared" si="314"/>
        <v>60</v>
      </c>
      <c r="Y721" s="278">
        <f t="shared" si="315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7"/>
        <v>40</v>
      </c>
      <c r="J722" s="304">
        <f t="shared" si="308"/>
        <v>49.2</v>
      </c>
      <c r="L722" s="305">
        <v>1</v>
      </c>
      <c r="M722" s="305">
        <f t="shared" si="310"/>
        <v>0</v>
      </c>
      <c r="N722" s="305">
        <f t="shared" si="318"/>
        <v>40</v>
      </c>
      <c r="O722" s="305">
        <f t="shared" si="317"/>
        <v>40</v>
      </c>
      <c r="Q722" s="278">
        <f t="shared" si="311"/>
        <v>48.780487804878049</v>
      </c>
      <c r="R722" s="278">
        <f t="shared" si="312"/>
        <v>60</v>
      </c>
      <c r="T722" s="306"/>
      <c r="U722" s="306">
        <f t="shared" si="316"/>
        <v>0</v>
      </c>
      <c r="V722" s="306" t="b">
        <f t="shared" si="313"/>
        <v>0</v>
      </c>
      <c r="W722" s="306">
        <f t="shared" si="309"/>
        <v>60</v>
      </c>
      <c r="X722" s="306">
        <f t="shared" si="314"/>
        <v>60</v>
      </c>
      <c r="Y722" s="278">
        <f t="shared" si="315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7"/>
        <v>40</v>
      </c>
      <c r="J723" s="304">
        <f t="shared" si="308"/>
        <v>49.2</v>
      </c>
      <c r="L723" s="305">
        <v>1</v>
      </c>
      <c r="M723" s="305">
        <f t="shared" si="310"/>
        <v>0</v>
      </c>
      <c r="N723" s="305">
        <f t="shared" si="318"/>
        <v>40</v>
      </c>
      <c r="O723" s="305">
        <f t="shared" si="317"/>
        <v>40</v>
      </c>
      <c r="Q723" s="278">
        <f t="shared" si="311"/>
        <v>48.780487804878049</v>
      </c>
      <c r="R723" s="278">
        <f t="shared" si="312"/>
        <v>60</v>
      </c>
      <c r="T723" s="306"/>
      <c r="U723" s="306">
        <f t="shared" si="316"/>
        <v>0</v>
      </c>
      <c r="V723" s="306" t="b">
        <f t="shared" si="313"/>
        <v>0</v>
      </c>
      <c r="W723" s="306">
        <f t="shared" si="309"/>
        <v>60</v>
      </c>
      <c r="X723" s="306">
        <f t="shared" si="314"/>
        <v>60</v>
      </c>
      <c r="Y723" s="278">
        <f t="shared" si="315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7"/>
        <v>40</v>
      </c>
      <c r="J724" s="304">
        <f t="shared" si="308"/>
        <v>49.2</v>
      </c>
      <c r="L724" s="305">
        <v>1</v>
      </c>
      <c r="M724" s="305">
        <f t="shared" si="310"/>
        <v>0</v>
      </c>
      <c r="N724" s="305">
        <f t="shared" si="318"/>
        <v>40</v>
      </c>
      <c r="O724" s="305">
        <f t="shared" si="317"/>
        <v>40</v>
      </c>
      <c r="Q724" s="278">
        <f t="shared" si="311"/>
        <v>48.780487804878049</v>
      </c>
      <c r="R724" s="278">
        <f t="shared" si="312"/>
        <v>60</v>
      </c>
      <c r="T724" s="306"/>
      <c r="U724" s="306">
        <f t="shared" si="316"/>
        <v>0</v>
      </c>
      <c r="V724" s="306" t="b">
        <f t="shared" si="313"/>
        <v>0</v>
      </c>
      <c r="W724" s="306">
        <f t="shared" si="309"/>
        <v>60</v>
      </c>
      <c r="X724" s="306">
        <f t="shared" si="314"/>
        <v>60</v>
      </c>
      <c r="Y724" s="278">
        <f t="shared" si="315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7"/>
        <v>40</v>
      </c>
      <c r="J725" s="304">
        <f t="shared" si="308"/>
        <v>49.2</v>
      </c>
      <c r="L725" s="305">
        <v>1</v>
      </c>
      <c r="M725" s="305">
        <f t="shared" si="310"/>
        <v>0</v>
      </c>
      <c r="N725" s="305">
        <f t="shared" si="318"/>
        <v>40</v>
      </c>
      <c r="O725" s="305">
        <f t="shared" si="317"/>
        <v>40</v>
      </c>
      <c r="Q725" s="278">
        <f t="shared" si="311"/>
        <v>48.780487804878049</v>
      </c>
      <c r="R725" s="278">
        <f t="shared" si="312"/>
        <v>60</v>
      </c>
      <c r="T725" s="306"/>
      <c r="U725" s="306">
        <f t="shared" si="316"/>
        <v>0</v>
      </c>
      <c r="V725" s="306" t="b">
        <f t="shared" si="313"/>
        <v>0</v>
      </c>
      <c r="W725" s="306">
        <f t="shared" si="309"/>
        <v>60</v>
      </c>
      <c r="X725" s="306">
        <f t="shared" si="314"/>
        <v>60</v>
      </c>
      <c r="Y725" s="278">
        <f t="shared" si="315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7"/>
        <v>40</v>
      </c>
      <c r="J726" s="304">
        <f t="shared" si="308"/>
        <v>49.2</v>
      </c>
      <c r="L726" s="305">
        <v>1</v>
      </c>
      <c r="M726" s="305">
        <f t="shared" si="310"/>
        <v>0</v>
      </c>
      <c r="N726" s="305">
        <f t="shared" si="318"/>
        <v>40</v>
      </c>
      <c r="O726" s="305">
        <f t="shared" si="317"/>
        <v>40</v>
      </c>
      <c r="Q726" s="278">
        <f t="shared" si="311"/>
        <v>48.780487804878049</v>
      </c>
      <c r="R726" s="278">
        <f t="shared" si="312"/>
        <v>60</v>
      </c>
      <c r="T726" s="306"/>
      <c r="U726" s="306">
        <f t="shared" si="316"/>
        <v>0</v>
      </c>
      <c r="V726" s="306" t="b">
        <f t="shared" si="313"/>
        <v>0</v>
      </c>
      <c r="W726" s="306">
        <f t="shared" si="309"/>
        <v>60</v>
      </c>
      <c r="X726" s="306">
        <f t="shared" si="314"/>
        <v>60</v>
      </c>
      <c r="Y726" s="278">
        <f t="shared" si="315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7"/>
        <v>40</v>
      </c>
      <c r="J727" s="304">
        <f t="shared" si="308"/>
        <v>49.2</v>
      </c>
      <c r="L727" s="305">
        <v>1</v>
      </c>
      <c r="M727" s="305">
        <f t="shared" si="310"/>
        <v>0</v>
      </c>
      <c r="N727" s="305">
        <f t="shared" si="318"/>
        <v>40</v>
      </c>
      <c r="O727" s="305">
        <f t="shared" si="317"/>
        <v>40</v>
      </c>
      <c r="Q727" s="278">
        <f t="shared" si="311"/>
        <v>48.780487804878049</v>
      </c>
      <c r="R727" s="278">
        <f t="shared" si="312"/>
        <v>60</v>
      </c>
      <c r="T727" s="306"/>
      <c r="U727" s="306">
        <f t="shared" si="316"/>
        <v>0</v>
      </c>
      <c r="V727" s="306" t="b">
        <f t="shared" si="313"/>
        <v>0</v>
      </c>
      <c r="W727" s="306">
        <f t="shared" si="309"/>
        <v>60</v>
      </c>
      <c r="X727" s="306">
        <f t="shared" si="314"/>
        <v>60</v>
      </c>
      <c r="Y727" s="278">
        <f t="shared" si="315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7"/>
        <v>40</v>
      </c>
      <c r="J728" s="304">
        <f t="shared" si="308"/>
        <v>49.2</v>
      </c>
      <c r="L728" s="305">
        <v>1</v>
      </c>
      <c r="M728" s="305">
        <f t="shared" si="310"/>
        <v>0</v>
      </c>
      <c r="N728" s="305">
        <f t="shared" si="318"/>
        <v>40</v>
      </c>
      <c r="O728" s="305">
        <f t="shared" si="317"/>
        <v>40</v>
      </c>
      <c r="Q728" s="278">
        <f t="shared" si="311"/>
        <v>48.780487804878049</v>
      </c>
      <c r="R728" s="278">
        <f t="shared" si="312"/>
        <v>60</v>
      </c>
      <c r="T728" s="306"/>
      <c r="U728" s="306">
        <f t="shared" si="316"/>
        <v>0</v>
      </c>
      <c r="V728" s="306" t="b">
        <f t="shared" si="313"/>
        <v>0</v>
      </c>
      <c r="W728" s="306">
        <f t="shared" si="309"/>
        <v>60</v>
      </c>
      <c r="X728" s="306">
        <f t="shared" si="314"/>
        <v>60</v>
      </c>
      <c r="Y728" s="278">
        <f t="shared" si="315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7"/>
        <v>40</v>
      </c>
      <c r="J729" s="304">
        <f t="shared" si="308"/>
        <v>49.2</v>
      </c>
      <c r="L729" s="305">
        <v>1</v>
      </c>
      <c r="M729" s="305">
        <f t="shared" si="310"/>
        <v>0</v>
      </c>
      <c r="N729" s="305">
        <f t="shared" si="318"/>
        <v>40</v>
      </c>
      <c r="O729" s="305">
        <f t="shared" si="317"/>
        <v>40</v>
      </c>
      <c r="Q729" s="278">
        <f t="shared" si="311"/>
        <v>48.780487804878049</v>
      </c>
      <c r="R729" s="278">
        <f t="shared" si="312"/>
        <v>60</v>
      </c>
      <c r="T729" s="306"/>
      <c r="U729" s="306">
        <f t="shared" si="316"/>
        <v>0</v>
      </c>
      <c r="V729" s="306" t="b">
        <f t="shared" si="313"/>
        <v>0</v>
      </c>
      <c r="W729" s="306">
        <f t="shared" si="309"/>
        <v>60</v>
      </c>
      <c r="X729" s="306">
        <f t="shared" si="314"/>
        <v>60</v>
      </c>
      <c r="Y729" s="278">
        <f t="shared" si="315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7"/>
        <v>40</v>
      </c>
      <c r="J730" s="304">
        <f t="shared" si="308"/>
        <v>49.2</v>
      </c>
      <c r="L730" s="305">
        <v>1</v>
      </c>
      <c r="M730" s="305">
        <f t="shared" si="310"/>
        <v>0</v>
      </c>
      <c r="N730" s="305">
        <f t="shared" si="318"/>
        <v>40</v>
      </c>
      <c r="O730" s="305">
        <f t="shared" si="317"/>
        <v>40</v>
      </c>
      <c r="Q730" s="278">
        <f t="shared" si="311"/>
        <v>48.780487804878049</v>
      </c>
      <c r="R730" s="278">
        <f t="shared" si="312"/>
        <v>60</v>
      </c>
      <c r="T730" s="306"/>
      <c r="U730" s="306">
        <f t="shared" si="316"/>
        <v>0</v>
      </c>
      <c r="V730" s="306" t="b">
        <f t="shared" si="313"/>
        <v>0</v>
      </c>
      <c r="W730" s="306">
        <f t="shared" si="309"/>
        <v>60</v>
      </c>
      <c r="X730" s="306">
        <f t="shared" si="314"/>
        <v>60</v>
      </c>
      <c r="Y730" s="278">
        <f t="shared" si="315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7"/>
        <v>40</v>
      </c>
      <c r="J731" s="304">
        <f t="shared" si="308"/>
        <v>49.2</v>
      </c>
      <c r="L731" s="305">
        <v>1</v>
      </c>
      <c r="M731" s="305">
        <f t="shared" si="310"/>
        <v>0</v>
      </c>
      <c r="N731" s="305">
        <f t="shared" si="318"/>
        <v>40</v>
      </c>
      <c r="O731" s="305">
        <f t="shared" si="317"/>
        <v>40</v>
      </c>
      <c r="Q731" s="278">
        <f t="shared" si="311"/>
        <v>48.780487804878049</v>
      </c>
      <c r="R731" s="278">
        <f t="shared" si="312"/>
        <v>60</v>
      </c>
      <c r="T731" s="306"/>
      <c r="U731" s="306">
        <f t="shared" si="316"/>
        <v>0</v>
      </c>
      <c r="V731" s="306" t="b">
        <f t="shared" si="313"/>
        <v>0</v>
      </c>
      <c r="W731" s="306">
        <f t="shared" si="309"/>
        <v>60</v>
      </c>
      <c r="X731" s="306">
        <f t="shared" si="314"/>
        <v>60</v>
      </c>
      <c r="Y731" s="278">
        <f t="shared" si="315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7"/>
        <v>40</v>
      </c>
      <c r="J732" s="304">
        <f t="shared" si="308"/>
        <v>49.2</v>
      </c>
      <c r="L732" s="305">
        <v>1</v>
      </c>
      <c r="M732" s="305">
        <f t="shared" si="310"/>
        <v>0</v>
      </c>
      <c r="N732" s="305">
        <f t="shared" si="318"/>
        <v>40</v>
      </c>
      <c r="O732" s="305">
        <f t="shared" si="317"/>
        <v>40</v>
      </c>
      <c r="Q732" s="278">
        <f t="shared" si="311"/>
        <v>48.780487804878049</v>
      </c>
      <c r="R732" s="278">
        <f t="shared" si="312"/>
        <v>60</v>
      </c>
      <c r="T732" s="306"/>
      <c r="U732" s="306">
        <f t="shared" si="316"/>
        <v>0</v>
      </c>
      <c r="V732" s="306" t="b">
        <f t="shared" si="313"/>
        <v>0</v>
      </c>
      <c r="W732" s="306">
        <f t="shared" si="309"/>
        <v>60</v>
      </c>
      <c r="X732" s="306">
        <f t="shared" si="314"/>
        <v>60</v>
      </c>
      <c r="Y732" s="278">
        <f t="shared" si="315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7"/>
        <v>40</v>
      </c>
      <c r="J733" s="304">
        <f t="shared" si="308"/>
        <v>49.2</v>
      </c>
      <c r="L733" s="305">
        <v>1</v>
      </c>
      <c r="M733" s="305">
        <f t="shared" si="310"/>
        <v>0</v>
      </c>
      <c r="N733" s="305">
        <f t="shared" si="318"/>
        <v>40</v>
      </c>
      <c r="O733" s="305">
        <f t="shared" si="317"/>
        <v>40</v>
      </c>
      <c r="Q733" s="278">
        <f t="shared" si="311"/>
        <v>48.780487804878049</v>
      </c>
      <c r="R733" s="278">
        <f t="shared" si="312"/>
        <v>60</v>
      </c>
      <c r="T733" s="306"/>
      <c r="U733" s="306">
        <f t="shared" si="316"/>
        <v>0</v>
      </c>
      <c r="V733" s="306" t="b">
        <f t="shared" si="313"/>
        <v>0</v>
      </c>
      <c r="W733" s="306">
        <f t="shared" si="309"/>
        <v>60</v>
      </c>
      <c r="X733" s="306">
        <f t="shared" si="314"/>
        <v>60</v>
      </c>
      <c r="Y733" s="278">
        <f t="shared" si="315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7"/>
        <v>80</v>
      </c>
      <c r="J734" s="304">
        <f t="shared" si="308"/>
        <v>98.4</v>
      </c>
      <c r="L734" s="305">
        <v>1</v>
      </c>
      <c r="M734" s="305">
        <f t="shared" si="310"/>
        <v>0</v>
      </c>
      <c r="N734" s="305">
        <f t="shared" si="318"/>
        <v>80</v>
      </c>
      <c r="O734" s="305">
        <f t="shared" si="317"/>
        <v>80</v>
      </c>
      <c r="Q734" s="278">
        <f t="shared" si="311"/>
        <v>97.560975609756099</v>
      </c>
      <c r="R734" s="278">
        <f t="shared" si="312"/>
        <v>120</v>
      </c>
      <c r="T734" s="306"/>
      <c r="U734" s="306">
        <f t="shared" si="316"/>
        <v>0</v>
      </c>
      <c r="V734" s="306" t="b">
        <f t="shared" si="313"/>
        <v>0</v>
      </c>
      <c r="W734" s="306">
        <f t="shared" si="309"/>
        <v>120</v>
      </c>
      <c r="X734" s="306">
        <f t="shared" si="314"/>
        <v>120</v>
      </c>
      <c r="Y734" s="278">
        <f t="shared" si="315"/>
        <v>97.560975609756099</v>
      </c>
      <c r="Z734" s="276"/>
      <c r="AA734" s="276"/>
    </row>
    <row r="735" spans="1:27" s="305" customFormat="1" ht="2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7"/>
        <v>40</v>
      </c>
      <c r="J735" s="304">
        <f t="shared" si="308"/>
        <v>49.2</v>
      </c>
      <c r="L735" s="305">
        <v>1</v>
      </c>
      <c r="M735" s="305">
        <f t="shared" si="310"/>
        <v>0</v>
      </c>
      <c r="N735" s="305">
        <f t="shared" si="318"/>
        <v>40</v>
      </c>
      <c r="O735" s="305">
        <f t="shared" si="317"/>
        <v>40</v>
      </c>
      <c r="Q735" s="278">
        <f t="shared" si="311"/>
        <v>48.780487804878049</v>
      </c>
      <c r="R735" s="278">
        <f t="shared" si="312"/>
        <v>60</v>
      </c>
      <c r="T735" s="306"/>
      <c r="U735" s="306">
        <f t="shared" si="316"/>
        <v>0</v>
      </c>
      <c r="V735" s="306" t="b">
        <f t="shared" si="313"/>
        <v>0</v>
      </c>
      <c r="W735" s="306">
        <f t="shared" si="309"/>
        <v>60</v>
      </c>
      <c r="X735" s="306">
        <f t="shared" si="314"/>
        <v>60</v>
      </c>
      <c r="Y735" s="278">
        <f t="shared" si="315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7"/>
        <v>80</v>
      </c>
      <c r="J736" s="304">
        <f t="shared" si="308"/>
        <v>98.4</v>
      </c>
      <c r="L736" s="305">
        <v>1</v>
      </c>
      <c r="M736" s="305">
        <f t="shared" si="310"/>
        <v>0</v>
      </c>
      <c r="N736" s="305">
        <f t="shared" si="318"/>
        <v>80</v>
      </c>
      <c r="O736" s="305">
        <f t="shared" si="317"/>
        <v>80</v>
      </c>
      <c r="Q736" s="278">
        <f t="shared" si="311"/>
        <v>97.560975609756099</v>
      </c>
      <c r="R736" s="278">
        <f t="shared" si="312"/>
        <v>120</v>
      </c>
      <c r="T736" s="306"/>
      <c r="U736" s="306">
        <f t="shared" si="316"/>
        <v>0</v>
      </c>
      <c r="V736" s="306" t="b">
        <f t="shared" si="313"/>
        <v>0</v>
      </c>
      <c r="W736" s="306">
        <f t="shared" si="309"/>
        <v>120</v>
      </c>
      <c r="X736" s="306">
        <f t="shared" si="314"/>
        <v>120</v>
      </c>
      <c r="Y736" s="278">
        <f t="shared" si="315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7"/>
        <v>40</v>
      </c>
      <c r="J737" s="304">
        <f t="shared" si="308"/>
        <v>49.2</v>
      </c>
      <c r="L737" s="305">
        <v>1</v>
      </c>
      <c r="M737" s="305">
        <f t="shared" si="310"/>
        <v>0</v>
      </c>
      <c r="N737" s="305">
        <f t="shared" si="318"/>
        <v>40</v>
      </c>
      <c r="O737" s="305">
        <f t="shared" si="317"/>
        <v>40</v>
      </c>
      <c r="Q737" s="278">
        <f t="shared" si="311"/>
        <v>48.780487804878049</v>
      </c>
      <c r="R737" s="278">
        <f t="shared" si="312"/>
        <v>60</v>
      </c>
      <c r="T737" s="306"/>
      <c r="U737" s="306">
        <f t="shared" si="316"/>
        <v>0</v>
      </c>
      <c r="V737" s="306" t="b">
        <f t="shared" si="313"/>
        <v>0</v>
      </c>
      <c r="W737" s="306">
        <f t="shared" si="309"/>
        <v>60</v>
      </c>
      <c r="X737" s="306">
        <f t="shared" si="314"/>
        <v>60</v>
      </c>
      <c r="Y737" s="278">
        <f t="shared" si="315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7"/>
        <v>40</v>
      </c>
      <c r="J738" s="304">
        <f t="shared" si="308"/>
        <v>49.2</v>
      </c>
      <c r="L738" s="305">
        <v>1</v>
      </c>
      <c r="M738" s="305">
        <f t="shared" si="310"/>
        <v>0</v>
      </c>
      <c r="N738" s="305">
        <f t="shared" si="318"/>
        <v>40</v>
      </c>
      <c r="O738" s="305">
        <f t="shared" si="317"/>
        <v>40</v>
      </c>
      <c r="Q738" s="278">
        <f t="shared" si="311"/>
        <v>48.780487804878049</v>
      </c>
      <c r="R738" s="278">
        <f t="shared" si="312"/>
        <v>60</v>
      </c>
      <c r="T738" s="306"/>
      <c r="U738" s="306">
        <f t="shared" si="316"/>
        <v>0</v>
      </c>
      <c r="V738" s="306" t="b">
        <f t="shared" si="313"/>
        <v>0</v>
      </c>
      <c r="W738" s="306">
        <f t="shared" si="309"/>
        <v>60</v>
      </c>
      <c r="X738" s="306">
        <f t="shared" si="314"/>
        <v>60</v>
      </c>
      <c r="Y738" s="278">
        <f t="shared" si="315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7"/>
        <v>80</v>
      </c>
      <c r="J739" s="304">
        <f t="shared" si="308"/>
        <v>98.4</v>
      </c>
      <c r="L739" s="305">
        <v>1</v>
      </c>
      <c r="M739" s="305">
        <f t="shared" si="310"/>
        <v>0</v>
      </c>
      <c r="N739" s="305">
        <f t="shared" si="318"/>
        <v>80</v>
      </c>
      <c r="O739" s="305">
        <f t="shared" si="317"/>
        <v>80</v>
      </c>
      <c r="Q739" s="278">
        <f t="shared" si="311"/>
        <v>97.560975609756099</v>
      </c>
      <c r="R739" s="278">
        <f t="shared" si="312"/>
        <v>120</v>
      </c>
      <c r="T739" s="306"/>
      <c r="U739" s="306">
        <f t="shared" si="316"/>
        <v>0</v>
      </c>
      <c r="V739" s="306" t="b">
        <f t="shared" si="313"/>
        <v>0</v>
      </c>
      <c r="W739" s="306">
        <f t="shared" si="309"/>
        <v>120</v>
      </c>
      <c r="X739" s="306">
        <f t="shared" si="314"/>
        <v>120</v>
      </c>
      <c r="Y739" s="278">
        <f t="shared" si="315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7"/>
        <v>80</v>
      </c>
      <c r="J740" s="304">
        <f t="shared" si="308"/>
        <v>98.4</v>
      </c>
      <c r="L740" s="305">
        <v>1</v>
      </c>
      <c r="M740" s="305">
        <f t="shared" si="310"/>
        <v>0</v>
      </c>
      <c r="N740" s="305">
        <f t="shared" si="318"/>
        <v>80</v>
      </c>
      <c r="O740" s="305">
        <f t="shared" si="317"/>
        <v>80</v>
      </c>
      <c r="Q740" s="278">
        <f t="shared" si="311"/>
        <v>97.560975609756099</v>
      </c>
      <c r="R740" s="278">
        <f t="shared" si="312"/>
        <v>120</v>
      </c>
      <c r="T740" s="306"/>
      <c r="U740" s="306">
        <f t="shared" si="316"/>
        <v>0</v>
      </c>
      <c r="V740" s="306" t="b">
        <f t="shared" si="313"/>
        <v>0</v>
      </c>
      <c r="W740" s="306">
        <f t="shared" si="309"/>
        <v>120</v>
      </c>
      <c r="X740" s="306">
        <f t="shared" si="314"/>
        <v>120</v>
      </c>
      <c r="Y740" s="278">
        <f t="shared" si="315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7"/>
        <v>40</v>
      </c>
      <c r="J741" s="304">
        <f t="shared" si="308"/>
        <v>49.2</v>
      </c>
      <c r="L741" s="305">
        <v>1</v>
      </c>
      <c r="M741" s="305">
        <f t="shared" si="310"/>
        <v>0</v>
      </c>
      <c r="N741" s="305">
        <f t="shared" si="318"/>
        <v>40</v>
      </c>
      <c r="O741" s="305">
        <f t="shared" si="317"/>
        <v>40</v>
      </c>
      <c r="Q741" s="278">
        <f t="shared" si="311"/>
        <v>48.780487804878049</v>
      </c>
      <c r="R741" s="278">
        <f t="shared" si="312"/>
        <v>60</v>
      </c>
      <c r="T741" s="306"/>
      <c r="U741" s="306">
        <f t="shared" si="316"/>
        <v>0</v>
      </c>
      <c r="V741" s="306" t="b">
        <f t="shared" si="313"/>
        <v>0</v>
      </c>
      <c r="W741" s="306">
        <f t="shared" si="309"/>
        <v>60</v>
      </c>
      <c r="X741" s="306">
        <f t="shared" si="314"/>
        <v>60</v>
      </c>
      <c r="Y741" s="278">
        <f t="shared" si="315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7"/>
        <v>40</v>
      </c>
      <c r="J742" s="304">
        <f t="shared" si="308"/>
        <v>49.2</v>
      </c>
      <c r="L742" s="305">
        <v>1</v>
      </c>
      <c r="M742" s="305">
        <f t="shared" si="310"/>
        <v>0</v>
      </c>
      <c r="N742" s="305">
        <f t="shared" si="318"/>
        <v>40</v>
      </c>
      <c r="O742" s="305">
        <f t="shared" si="317"/>
        <v>40</v>
      </c>
      <c r="Q742" s="278">
        <f t="shared" si="311"/>
        <v>48.780487804878049</v>
      </c>
      <c r="R742" s="278">
        <f t="shared" si="312"/>
        <v>60</v>
      </c>
      <c r="T742" s="306"/>
      <c r="U742" s="306">
        <f t="shared" si="316"/>
        <v>0</v>
      </c>
      <c r="V742" s="306" t="b">
        <f t="shared" si="313"/>
        <v>0</v>
      </c>
      <c r="W742" s="306">
        <f t="shared" si="309"/>
        <v>60</v>
      </c>
      <c r="X742" s="306">
        <f t="shared" si="314"/>
        <v>60</v>
      </c>
      <c r="Y742" s="278">
        <f t="shared" si="315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7"/>
        <v>40</v>
      </c>
      <c r="J743" s="304">
        <f t="shared" si="308"/>
        <v>49.2</v>
      </c>
      <c r="L743" s="305">
        <v>1</v>
      </c>
      <c r="M743" s="305">
        <f t="shared" si="310"/>
        <v>0</v>
      </c>
      <c r="N743" s="305">
        <f t="shared" si="318"/>
        <v>40</v>
      </c>
      <c r="O743" s="305">
        <f t="shared" si="317"/>
        <v>40</v>
      </c>
      <c r="Q743" s="278">
        <f t="shared" si="311"/>
        <v>48.780487804878049</v>
      </c>
      <c r="R743" s="278">
        <f t="shared" si="312"/>
        <v>60</v>
      </c>
      <c r="T743" s="306"/>
      <c r="U743" s="306">
        <f t="shared" si="316"/>
        <v>0</v>
      </c>
      <c r="V743" s="306" t="b">
        <f t="shared" si="313"/>
        <v>0</v>
      </c>
      <c r="W743" s="306">
        <f t="shared" si="309"/>
        <v>60</v>
      </c>
      <c r="X743" s="306">
        <f t="shared" si="314"/>
        <v>60</v>
      </c>
      <c r="Y743" s="278">
        <f t="shared" si="315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7"/>
        <v>40</v>
      </c>
      <c r="J744" s="304">
        <f t="shared" si="308"/>
        <v>49.2</v>
      </c>
      <c r="L744" s="305">
        <v>1</v>
      </c>
      <c r="M744" s="305">
        <f t="shared" si="310"/>
        <v>0</v>
      </c>
      <c r="N744" s="305">
        <f t="shared" si="318"/>
        <v>40</v>
      </c>
      <c r="O744" s="305">
        <f t="shared" si="317"/>
        <v>40</v>
      </c>
      <c r="Q744" s="278">
        <f t="shared" si="311"/>
        <v>48.780487804878049</v>
      </c>
      <c r="R744" s="278">
        <f t="shared" si="312"/>
        <v>60</v>
      </c>
      <c r="T744" s="306"/>
      <c r="U744" s="306">
        <f t="shared" si="316"/>
        <v>0</v>
      </c>
      <c r="V744" s="306" t="b">
        <f t="shared" si="313"/>
        <v>0</v>
      </c>
      <c r="W744" s="306">
        <f t="shared" si="309"/>
        <v>60</v>
      </c>
      <c r="X744" s="306">
        <f t="shared" si="314"/>
        <v>60</v>
      </c>
      <c r="Y744" s="278">
        <f t="shared" si="315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7"/>
        <v>40</v>
      </c>
      <c r="J745" s="304">
        <f t="shared" si="308"/>
        <v>49.2</v>
      </c>
      <c r="L745" s="305">
        <v>1</v>
      </c>
      <c r="M745" s="305">
        <f t="shared" si="310"/>
        <v>0</v>
      </c>
      <c r="N745" s="305">
        <f t="shared" si="318"/>
        <v>40</v>
      </c>
      <c r="O745" s="305">
        <f t="shared" si="317"/>
        <v>40</v>
      </c>
      <c r="Q745" s="278">
        <f t="shared" si="311"/>
        <v>48.780487804878049</v>
      </c>
      <c r="R745" s="278">
        <f t="shared" si="312"/>
        <v>60</v>
      </c>
      <c r="T745" s="306"/>
      <c r="U745" s="306">
        <f t="shared" si="316"/>
        <v>0</v>
      </c>
      <c r="V745" s="306" t="b">
        <f t="shared" si="313"/>
        <v>0</v>
      </c>
      <c r="W745" s="306">
        <f t="shared" si="309"/>
        <v>60</v>
      </c>
      <c r="X745" s="306">
        <f t="shared" si="314"/>
        <v>60</v>
      </c>
      <c r="Y745" s="278">
        <f t="shared" si="315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7"/>
        <v>40</v>
      </c>
      <c r="J746" s="304">
        <f t="shared" si="308"/>
        <v>49.2</v>
      </c>
      <c r="L746" s="305">
        <v>1</v>
      </c>
      <c r="M746" s="305">
        <f t="shared" si="310"/>
        <v>0</v>
      </c>
      <c r="N746" s="305">
        <f t="shared" si="318"/>
        <v>40</v>
      </c>
      <c r="O746" s="305">
        <f t="shared" si="317"/>
        <v>40</v>
      </c>
      <c r="Q746" s="278">
        <f t="shared" si="311"/>
        <v>48.780487804878049</v>
      </c>
      <c r="R746" s="278">
        <f t="shared" si="312"/>
        <v>60</v>
      </c>
      <c r="T746" s="306"/>
      <c r="U746" s="306">
        <f t="shared" si="316"/>
        <v>0</v>
      </c>
      <c r="V746" s="306" t="b">
        <f t="shared" si="313"/>
        <v>0</v>
      </c>
      <c r="W746" s="306">
        <f t="shared" si="309"/>
        <v>60</v>
      </c>
      <c r="X746" s="306">
        <f t="shared" si="314"/>
        <v>60</v>
      </c>
      <c r="Y746" s="278">
        <f t="shared" si="315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7"/>
        <v>40</v>
      </c>
      <c r="J747" s="304">
        <f t="shared" si="308"/>
        <v>49.2</v>
      </c>
      <c r="L747" s="305">
        <v>1</v>
      </c>
      <c r="M747" s="305">
        <f t="shared" si="310"/>
        <v>0</v>
      </c>
      <c r="N747" s="305">
        <f t="shared" si="318"/>
        <v>40</v>
      </c>
      <c r="O747" s="305">
        <f t="shared" si="317"/>
        <v>40</v>
      </c>
      <c r="Q747" s="278">
        <f t="shared" si="311"/>
        <v>48.780487804878049</v>
      </c>
      <c r="R747" s="278">
        <f t="shared" si="312"/>
        <v>60</v>
      </c>
      <c r="T747" s="306"/>
      <c r="U747" s="306">
        <f t="shared" si="316"/>
        <v>0</v>
      </c>
      <c r="V747" s="306" t="b">
        <f t="shared" si="313"/>
        <v>0</v>
      </c>
      <c r="W747" s="306">
        <f t="shared" si="309"/>
        <v>60</v>
      </c>
      <c r="X747" s="306">
        <f t="shared" si="314"/>
        <v>60</v>
      </c>
      <c r="Y747" s="278">
        <f t="shared" si="315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7"/>
        <v>40</v>
      </c>
      <c r="J748" s="304">
        <f t="shared" si="308"/>
        <v>49.2</v>
      </c>
      <c r="L748" s="305">
        <v>1</v>
      </c>
      <c r="M748" s="305">
        <f t="shared" si="310"/>
        <v>0</v>
      </c>
      <c r="N748" s="305">
        <f t="shared" si="318"/>
        <v>40</v>
      </c>
      <c r="O748" s="305">
        <f t="shared" si="317"/>
        <v>40</v>
      </c>
      <c r="Q748" s="278">
        <f t="shared" si="311"/>
        <v>48.780487804878049</v>
      </c>
      <c r="R748" s="278">
        <f t="shared" si="312"/>
        <v>60</v>
      </c>
      <c r="T748" s="306"/>
      <c r="U748" s="306">
        <f t="shared" si="316"/>
        <v>0</v>
      </c>
      <c r="V748" s="306" t="b">
        <f t="shared" si="313"/>
        <v>0</v>
      </c>
      <c r="W748" s="306">
        <f t="shared" si="309"/>
        <v>60</v>
      </c>
      <c r="X748" s="306">
        <f t="shared" si="314"/>
        <v>60</v>
      </c>
      <c r="Y748" s="278">
        <f t="shared" si="315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7"/>
        <v>40</v>
      </c>
      <c r="J749" s="304">
        <f t="shared" si="308"/>
        <v>49.2</v>
      </c>
      <c r="L749" s="305">
        <v>1</v>
      </c>
      <c r="M749" s="305">
        <f t="shared" si="310"/>
        <v>0</v>
      </c>
      <c r="N749" s="305">
        <f t="shared" si="318"/>
        <v>40</v>
      </c>
      <c r="O749" s="305">
        <f t="shared" si="317"/>
        <v>40</v>
      </c>
      <c r="Q749" s="278">
        <f t="shared" si="311"/>
        <v>48.780487804878049</v>
      </c>
      <c r="R749" s="278">
        <f t="shared" si="312"/>
        <v>60</v>
      </c>
      <c r="T749" s="306"/>
      <c r="U749" s="306">
        <f t="shared" si="316"/>
        <v>0</v>
      </c>
      <c r="V749" s="306" t="b">
        <f t="shared" si="313"/>
        <v>0</v>
      </c>
      <c r="W749" s="306">
        <f t="shared" si="309"/>
        <v>60</v>
      </c>
      <c r="X749" s="306">
        <f t="shared" si="314"/>
        <v>60</v>
      </c>
      <c r="Y749" s="278">
        <f t="shared" si="315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7"/>
        <v>40</v>
      </c>
      <c r="J750" s="304">
        <f t="shared" si="308"/>
        <v>49.2</v>
      </c>
      <c r="L750" s="305">
        <v>1</v>
      </c>
      <c r="M750" s="305">
        <f t="shared" si="310"/>
        <v>0</v>
      </c>
      <c r="N750" s="305">
        <f t="shared" si="318"/>
        <v>40</v>
      </c>
      <c r="O750" s="305">
        <f t="shared" si="317"/>
        <v>40</v>
      </c>
      <c r="Q750" s="278">
        <f t="shared" si="311"/>
        <v>48.780487804878049</v>
      </c>
      <c r="R750" s="278">
        <f t="shared" si="312"/>
        <v>60</v>
      </c>
      <c r="T750" s="306"/>
      <c r="U750" s="306">
        <f t="shared" si="316"/>
        <v>0</v>
      </c>
      <c r="V750" s="306" t="b">
        <f t="shared" si="313"/>
        <v>0</v>
      </c>
      <c r="W750" s="306">
        <f t="shared" si="309"/>
        <v>60</v>
      </c>
      <c r="X750" s="306">
        <f t="shared" si="314"/>
        <v>60</v>
      </c>
      <c r="Y750" s="278">
        <f t="shared" si="315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7"/>
        <v>40</v>
      </c>
      <c r="J751" s="304">
        <f t="shared" si="308"/>
        <v>49.2</v>
      </c>
      <c r="L751" s="305">
        <v>1</v>
      </c>
      <c r="M751" s="305">
        <f t="shared" si="310"/>
        <v>0</v>
      </c>
      <c r="N751" s="305">
        <f t="shared" si="318"/>
        <v>40</v>
      </c>
      <c r="O751" s="305">
        <f t="shared" si="317"/>
        <v>40</v>
      </c>
      <c r="Q751" s="278">
        <f t="shared" si="311"/>
        <v>48.780487804878049</v>
      </c>
      <c r="R751" s="278">
        <f t="shared" si="312"/>
        <v>60</v>
      </c>
      <c r="T751" s="306"/>
      <c r="U751" s="306">
        <f t="shared" si="316"/>
        <v>0</v>
      </c>
      <c r="V751" s="306" t="b">
        <f t="shared" si="313"/>
        <v>0</v>
      </c>
      <c r="W751" s="306">
        <f t="shared" si="309"/>
        <v>60</v>
      </c>
      <c r="X751" s="306">
        <f t="shared" si="314"/>
        <v>60</v>
      </c>
      <c r="Y751" s="278">
        <f t="shared" si="315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7"/>
        <v>120</v>
      </c>
      <c r="J752" s="304">
        <f t="shared" si="308"/>
        <v>147.6</v>
      </c>
      <c r="L752" s="305">
        <v>1</v>
      </c>
      <c r="M752" s="305">
        <f t="shared" si="310"/>
        <v>0</v>
      </c>
      <c r="N752" s="305">
        <f t="shared" si="318"/>
        <v>120</v>
      </c>
      <c r="O752" s="305">
        <f t="shared" si="317"/>
        <v>120</v>
      </c>
      <c r="Q752" s="278">
        <f t="shared" si="311"/>
        <v>146.34146341463415</v>
      </c>
      <c r="R752" s="278">
        <f t="shared" si="312"/>
        <v>180</v>
      </c>
      <c r="T752" s="306"/>
      <c r="U752" s="306">
        <f t="shared" si="316"/>
        <v>0</v>
      </c>
      <c r="V752" s="306" t="b">
        <f t="shared" si="313"/>
        <v>0</v>
      </c>
      <c r="W752" s="306">
        <f t="shared" si="309"/>
        <v>180</v>
      </c>
      <c r="X752" s="306">
        <f t="shared" si="314"/>
        <v>180</v>
      </c>
      <c r="Y752" s="278">
        <f t="shared" si="315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7"/>
        <v>40</v>
      </c>
      <c r="J753" s="304">
        <f t="shared" si="308"/>
        <v>49.2</v>
      </c>
      <c r="L753" s="305">
        <v>1</v>
      </c>
      <c r="M753" s="305">
        <f t="shared" si="310"/>
        <v>0</v>
      </c>
      <c r="N753" s="305">
        <f t="shared" si="318"/>
        <v>40</v>
      </c>
      <c r="O753" s="305">
        <f t="shared" si="317"/>
        <v>40</v>
      </c>
      <c r="Q753" s="278">
        <f t="shared" si="311"/>
        <v>48.780487804878049</v>
      </c>
      <c r="R753" s="278">
        <f t="shared" si="312"/>
        <v>60</v>
      </c>
      <c r="T753" s="306"/>
      <c r="U753" s="306">
        <f t="shared" si="316"/>
        <v>0</v>
      </c>
      <c r="V753" s="306" t="b">
        <f t="shared" si="313"/>
        <v>0</v>
      </c>
      <c r="W753" s="306">
        <f t="shared" si="309"/>
        <v>60</v>
      </c>
      <c r="X753" s="306">
        <f t="shared" si="314"/>
        <v>60</v>
      </c>
      <c r="Y753" s="278">
        <f t="shared" si="315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7"/>
        <v>40</v>
      </c>
      <c r="J754" s="304">
        <f t="shared" si="308"/>
        <v>49.2</v>
      </c>
      <c r="L754" s="305">
        <v>1</v>
      </c>
      <c r="M754" s="305">
        <f t="shared" si="310"/>
        <v>0</v>
      </c>
      <c r="N754" s="305">
        <f t="shared" si="318"/>
        <v>40</v>
      </c>
      <c r="O754" s="305">
        <f t="shared" si="317"/>
        <v>40</v>
      </c>
      <c r="Q754" s="278">
        <f t="shared" si="311"/>
        <v>48.780487804878049</v>
      </c>
      <c r="R754" s="278">
        <f t="shared" si="312"/>
        <v>60</v>
      </c>
      <c r="T754" s="306"/>
      <c r="U754" s="306">
        <f t="shared" si="316"/>
        <v>0</v>
      </c>
      <c r="V754" s="306" t="b">
        <f t="shared" si="313"/>
        <v>0</v>
      </c>
      <c r="W754" s="306">
        <f t="shared" si="309"/>
        <v>60</v>
      </c>
      <c r="X754" s="306">
        <f t="shared" si="314"/>
        <v>60</v>
      </c>
      <c r="Y754" s="278">
        <f t="shared" si="315"/>
        <v>48.780487804878049</v>
      </c>
      <c r="Z754" s="276"/>
      <c r="AA754" s="276"/>
    </row>
    <row r="755" spans="1:27" s="305" customFormat="1" ht="37.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8"/>
        <v>49.2</v>
      </c>
      <c r="L755" s="305">
        <v>1</v>
      </c>
      <c r="M755" s="305">
        <f t="shared" si="310"/>
        <v>0</v>
      </c>
      <c r="N755" s="305">
        <f>L755*P755*40</f>
        <v>40</v>
      </c>
      <c r="O755" s="305">
        <f t="shared" si="317"/>
        <v>40</v>
      </c>
      <c r="P755" s="305">
        <v>1</v>
      </c>
      <c r="Q755" s="278">
        <f t="shared" si="311"/>
        <v>195.1219512195122</v>
      </c>
      <c r="R755" s="278">
        <f t="shared" si="312"/>
        <v>240</v>
      </c>
      <c r="T755" s="306"/>
      <c r="U755" s="306">
        <f t="shared" si="316"/>
        <v>0</v>
      </c>
      <c r="V755" s="306" t="b">
        <f t="shared" si="313"/>
        <v>0</v>
      </c>
      <c r="W755" s="306">
        <f t="shared" si="309"/>
        <v>240</v>
      </c>
      <c r="X755" s="306">
        <f t="shared" si="314"/>
        <v>240</v>
      </c>
      <c r="Y755" s="278">
        <f t="shared" si="315"/>
        <v>195.1219512195122</v>
      </c>
      <c r="Z755" s="276"/>
      <c r="AA755" s="276"/>
    </row>
    <row r="756" spans="1:27" s="305" customFormat="1" ht="37.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19">O756</f>
        <v>40</v>
      </c>
      <c r="J756" s="304">
        <f t="shared" si="308"/>
        <v>49.2</v>
      </c>
      <c r="L756" s="305">
        <v>1</v>
      </c>
      <c r="M756" s="305">
        <f t="shared" si="310"/>
        <v>0</v>
      </c>
      <c r="N756" s="305">
        <f t="shared" ref="N756:N757" si="320">L756*P756*40</f>
        <v>40</v>
      </c>
      <c r="O756" s="305">
        <f t="shared" si="317"/>
        <v>40</v>
      </c>
      <c r="P756" s="305">
        <v>1</v>
      </c>
      <c r="Q756" s="278">
        <f t="shared" si="311"/>
        <v>48.780487804878049</v>
      </c>
      <c r="R756" s="278">
        <f t="shared" si="312"/>
        <v>60</v>
      </c>
      <c r="T756" s="306"/>
      <c r="U756" s="306">
        <f t="shared" si="316"/>
        <v>0</v>
      </c>
      <c r="V756" s="306" t="b">
        <f t="shared" si="313"/>
        <v>0</v>
      </c>
      <c r="W756" s="306">
        <f t="shared" si="309"/>
        <v>60</v>
      </c>
      <c r="X756" s="306">
        <f t="shared" si="314"/>
        <v>60</v>
      </c>
      <c r="Y756" s="278">
        <f t="shared" si="315"/>
        <v>48.780487804878049</v>
      </c>
      <c r="Z756" s="276"/>
      <c r="AA756" s="276"/>
    </row>
    <row r="757" spans="1:27" s="331" customFormat="1" ht="37.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19"/>
        <v>40</v>
      </c>
      <c r="J757" s="304">
        <f t="shared" si="308"/>
        <v>49.2</v>
      </c>
      <c r="L757" s="331">
        <v>1</v>
      </c>
      <c r="M757" s="305">
        <f t="shared" si="310"/>
        <v>0</v>
      </c>
      <c r="N757" s="305">
        <f t="shared" si="320"/>
        <v>40</v>
      </c>
      <c r="O757" s="305">
        <f t="shared" si="317"/>
        <v>40</v>
      </c>
      <c r="P757" s="331">
        <v>1</v>
      </c>
      <c r="Q757" s="278">
        <f t="shared" si="311"/>
        <v>97.560975609756099</v>
      </c>
      <c r="R757" s="278">
        <f t="shared" si="312"/>
        <v>120</v>
      </c>
      <c r="T757" s="332"/>
      <c r="U757" s="306">
        <f t="shared" si="316"/>
        <v>0</v>
      </c>
      <c r="V757" s="306" t="b">
        <f t="shared" si="313"/>
        <v>0</v>
      </c>
      <c r="W757" s="306">
        <f t="shared" si="309"/>
        <v>120</v>
      </c>
      <c r="X757" s="306">
        <f t="shared" si="314"/>
        <v>120</v>
      </c>
      <c r="Y757" s="278">
        <f t="shared" si="315"/>
        <v>97.560975609756099</v>
      </c>
      <c r="Z757" s="276"/>
      <c r="AA757" s="276"/>
    </row>
    <row r="758" spans="1:27" s="331" customFormat="1" ht="15.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0"/>
        <v>0</v>
      </c>
      <c r="N758" s="305">
        <f t="shared" ref="N758:N768" si="321">L758*G758*39</f>
        <v>0</v>
      </c>
      <c r="O758" s="305">
        <f t="shared" si="317"/>
        <v>0</v>
      </c>
      <c r="Q758" s="278">
        <f t="shared" si="311"/>
        <v>48.780487804878049</v>
      </c>
      <c r="R758" s="278">
        <f t="shared" si="312"/>
        <v>60</v>
      </c>
      <c r="T758" s="332"/>
      <c r="U758" s="306">
        <f t="shared" si="316"/>
        <v>0</v>
      </c>
      <c r="V758" s="306" t="b">
        <f t="shared" si="313"/>
        <v>0</v>
      </c>
      <c r="W758" s="306">
        <f t="shared" si="309"/>
        <v>60</v>
      </c>
      <c r="X758" s="306">
        <f t="shared" si="314"/>
        <v>60</v>
      </c>
      <c r="Y758" s="278">
        <f t="shared" si="315"/>
        <v>48.780487804878049</v>
      </c>
      <c r="Z758" s="276"/>
      <c r="AA758" s="276"/>
    </row>
    <row r="759" spans="1:27" s="331" customFormat="1" ht="15.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0"/>
        <v>0</v>
      </c>
      <c r="N759" s="305">
        <f t="shared" si="321"/>
        <v>0</v>
      </c>
      <c r="O759" s="305">
        <f t="shared" si="317"/>
        <v>0</v>
      </c>
      <c r="Q759" s="278">
        <f t="shared" si="311"/>
        <v>48.780487804878049</v>
      </c>
      <c r="R759" s="278">
        <f t="shared" si="312"/>
        <v>60</v>
      </c>
      <c r="T759" s="332"/>
      <c r="U759" s="306">
        <f t="shared" si="316"/>
        <v>0</v>
      </c>
      <c r="V759" s="306" t="b">
        <f t="shared" si="313"/>
        <v>0</v>
      </c>
      <c r="W759" s="306">
        <f t="shared" si="309"/>
        <v>60</v>
      </c>
      <c r="X759" s="306">
        <f t="shared" si="314"/>
        <v>60</v>
      </c>
      <c r="Y759" s="278">
        <f t="shared" si="315"/>
        <v>48.780487804878049</v>
      </c>
      <c r="Z759" s="276"/>
      <c r="AA759" s="276"/>
    </row>
    <row r="760" spans="1:27" s="331" customFormat="1" ht="37.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0"/>
        <v>0</v>
      </c>
      <c r="N760" s="305">
        <f t="shared" si="321"/>
        <v>0</v>
      </c>
      <c r="O760" s="305">
        <f t="shared" si="317"/>
        <v>0</v>
      </c>
      <c r="Q760" s="278">
        <f t="shared" si="311"/>
        <v>48.780487804878049</v>
      </c>
      <c r="R760" s="278">
        <f t="shared" si="312"/>
        <v>60</v>
      </c>
      <c r="T760" s="332"/>
      <c r="U760" s="306">
        <f t="shared" si="316"/>
        <v>0</v>
      </c>
      <c r="V760" s="306" t="b">
        <f t="shared" si="313"/>
        <v>0</v>
      </c>
      <c r="W760" s="306">
        <f t="shared" si="309"/>
        <v>60</v>
      </c>
      <c r="X760" s="306">
        <f t="shared" si="314"/>
        <v>60</v>
      </c>
      <c r="Y760" s="278">
        <f t="shared" si="315"/>
        <v>48.780487804878049</v>
      </c>
      <c r="Z760" s="276"/>
      <c r="AA760" s="276"/>
    </row>
    <row r="761" spans="1:27" s="331" customFormat="1" ht="15.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0"/>
        <v>0</v>
      </c>
      <c r="N761" s="305">
        <f t="shared" si="321"/>
        <v>0</v>
      </c>
      <c r="O761" s="305">
        <f t="shared" si="317"/>
        <v>0</v>
      </c>
      <c r="Q761" s="278">
        <f t="shared" si="311"/>
        <v>48.780487804878049</v>
      </c>
      <c r="R761" s="278">
        <f t="shared" si="312"/>
        <v>60</v>
      </c>
      <c r="T761" s="332"/>
      <c r="U761" s="306">
        <f t="shared" si="316"/>
        <v>0</v>
      </c>
      <c r="V761" s="306" t="b">
        <f t="shared" si="313"/>
        <v>0</v>
      </c>
      <c r="W761" s="306">
        <f t="shared" si="309"/>
        <v>60</v>
      </c>
      <c r="X761" s="306">
        <f t="shared" si="314"/>
        <v>60</v>
      </c>
      <c r="Y761" s="278">
        <f t="shared" si="315"/>
        <v>48.780487804878049</v>
      </c>
      <c r="Z761" s="276"/>
      <c r="AA761" s="276"/>
    </row>
    <row r="762" spans="1:27" s="331" customFormat="1" ht="15.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0"/>
        <v>0</v>
      </c>
      <c r="N762" s="305">
        <f t="shared" si="321"/>
        <v>0</v>
      </c>
      <c r="O762" s="305">
        <f t="shared" si="317"/>
        <v>0</v>
      </c>
      <c r="Q762" s="278">
        <f t="shared" si="311"/>
        <v>48.780487804878049</v>
      </c>
      <c r="R762" s="278">
        <f t="shared" si="312"/>
        <v>60</v>
      </c>
      <c r="T762" s="332"/>
      <c r="U762" s="306">
        <f t="shared" si="316"/>
        <v>0</v>
      </c>
      <c r="V762" s="306" t="b">
        <f t="shared" si="313"/>
        <v>0</v>
      </c>
      <c r="W762" s="306">
        <f t="shared" si="309"/>
        <v>60</v>
      </c>
      <c r="X762" s="306">
        <f t="shared" si="314"/>
        <v>60</v>
      </c>
      <c r="Y762" s="278">
        <f t="shared" si="315"/>
        <v>48.780487804878049</v>
      </c>
      <c r="Z762" s="276"/>
      <c r="AA762" s="276"/>
    </row>
    <row r="763" spans="1:27" s="331" customFormat="1" ht="37.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0"/>
        <v>0</v>
      </c>
      <c r="N763" s="305">
        <f t="shared" si="321"/>
        <v>0</v>
      </c>
      <c r="O763" s="305">
        <f t="shared" si="317"/>
        <v>0</v>
      </c>
      <c r="Q763" s="278">
        <f t="shared" si="311"/>
        <v>48.780487804878049</v>
      </c>
      <c r="R763" s="278">
        <f t="shared" si="312"/>
        <v>60</v>
      </c>
      <c r="T763" s="332"/>
      <c r="U763" s="306">
        <f t="shared" si="316"/>
        <v>0</v>
      </c>
      <c r="V763" s="306" t="b">
        <f t="shared" si="313"/>
        <v>0</v>
      </c>
      <c r="W763" s="306">
        <f t="shared" si="309"/>
        <v>60</v>
      </c>
      <c r="X763" s="306">
        <f t="shared" si="314"/>
        <v>60</v>
      </c>
      <c r="Y763" s="278">
        <f t="shared" si="315"/>
        <v>48.780487804878049</v>
      </c>
      <c r="Z763" s="276"/>
      <c r="AA763" s="276"/>
    </row>
    <row r="764" spans="1:27" s="331" customFormat="1" ht="15.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0"/>
        <v>0</v>
      </c>
      <c r="N764" s="305">
        <f t="shared" si="321"/>
        <v>0</v>
      </c>
      <c r="O764" s="305">
        <f t="shared" si="317"/>
        <v>0</v>
      </c>
      <c r="Q764" s="278">
        <f t="shared" si="311"/>
        <v>48.780487804878049</v>
      </c>
      <c r="R764" s="278">
        <f t="shared" si="312"/>
        <v>60</v>
      </c>
      <c r="T764" s="332"/>
      <c r="U764" s="306">
        <f t="shared" si="316"/>
        <v>0</v>
      </c>
      <c r="V764" s="306" t="b">
        <f t="shared" si="313"/>
        <v>0</v>
      </c>
      <c r="W764" s="306">
        <f t="shared" si="309"/>
        <v>60</v>
      </c>
      <c r="X764" s="306">
        <f t="shared" si="314"/>
        <v>60</v>
      </c>
      <c r="Y764" s="278">
        <f t="shared" si="315"/>
        <v>48.780487804878049</v>
      </c>
      <c r="Z764" s="276"/>
      <c r="AA764" s="276"/>
    </row>
    <row r="765" spans="1:27" s="331" customFormat="1" ht="15.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0"/>
        <v>0</v>
      </c>
      <c r="N765" s="305">
        <f t="shared" si="321"/>
        <v>0</v>
      </c>
      <c r="O765" s="305">
        <f t="shared" si="317"/>
        <v>0</v>
      </c>
      <c r="Q765" s="278">
        <f t="shared" si="311"/>
        <v>48.780487804878049</v>
      </c>
      <c r="R765" s="278">
        <f t="shared" si="312"/>
        <v>60</v>
      </c>
      <c r="T765" s="332"/>
      <c r="U765" s="306">
        <f t="shared" si="316"/>
        <v>0</v>
      </c>
      <c r="V765" s="306" t="b">
        <f t="shared" si="313"/>
        <v>0</v>
      </c>
      <c r="W765" s="306">
        <f t="shared" si="309"/>
        <v>60</v>
      </c>
      <c r="X765" s="306">
        <f t="shared" si="314"/>
        <v>60</v>
      </c>
      <c r="Y765" s="278">
        <f t="shared" si="315"/>
        <v>48.780487804878049</v>
      </c>
      <c r="Z765" s="276"/>
      <c r="AA765" s="276"/>
    </row>
    <row r="766" spans="1:27" s="331" customFormat="1" ht="37.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0"/>
        <v>0</v>
      </c>
      <c r="N766" s="305">
        <f t="shared" si="321"/>
        <v>0</v>
      </c>
      <c r="O766" s="305">
        <f t="shared" si="317"/>
        <v>0</v>
      </c>
      <c r="Q766" s="278">
        <f t="shared" si="311"/>
        <v>48.780487804878049</v>
      </c>
      <c r="R766" s="278">
        <f t="shared" si="312"/>
        <v>60</v>
      </c>
      <c r="T766" s="332"/>
      <c r="U766" s="306">
        <f t="shared" si="316"/>
        <v>0</v>
      </c>
      <c r="V766" s="306" t="b">
        <f t="shared" si="313"/>
        <v>0</v>
      </c>
      <c r="W766" s="306">
        <f t="shared" si="309"/>
        <v>60</v>
      </c>
      <c r="X766" s="306">
        <f t="shared" si="314"/>
        <v>60</v>
      </c>
      <c r="Y766" s="278">
        <f t="shared" si="315"/>
        <v>48.780487804878049</v>
      </c>
      <c r="Z766" s="276"/>
      <c r="AA766" s="276"/>
    </row>
    <row r="767" spans="1:27" s="331" customFormat="1" ht="15.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0"/>
        <v>0</v>
      </c>
      <c r="N767" s="305">
        <f t="shared" si="321"/>
        <v>0</v>
      </c>
      <c r="O767" s="305">
        <f t="shared" si="317"/>
        <v>0</v>
      </c>
      <c r="Q767" s="278">
        <f t="shared" si="311"/>
        <v>48.780487804878049</v>
      </c>
      <c r="R767" s="278">
        <f t="shared" si="312"/>
        <v>60</v>
      </c>
      <c r="T767" s="332"/>
      <c r="U767" s="306">
        <f t="shared" si="316"/>
        <v>0</v>
      </c>
      <c r="V767" s="306" t="b">
        <f t="shared" si="313"/>
        <v>0</v>
      </c>
      <c r="W767" s="306">
        <f t="shared" si="309"/>
        <v>60</v>
      </c>
      <c r="X767" s="306">
        <f t="shared" si="314"/>
        <v>60</v>
      </c>
      <c r="Y767" s="278">
        <f t="shared" si="315"/>
        <v>48.780487804878049</v>
      </c>
      <c r="Z767" s="276"/>
      <c r="AA767" s="276"/>
    </row>
    <row r="768" spans="1:27" s="59" customFormat="1" ht="15.5">
      <c r="A768" s="41"/>
      <c r="B768" s="42"/>
      <c r="C768" s="41"/>
      <c r="D768" s="43" t="s">
        <v>1262</v>
      </c>
      <c r="E768" s="43"/>
      <c r="F768" s="41"/>
      <c r="G768" s="41"/>
      <c r="H768" s="42"/>
      <c r="I768" s="238"/>
      <c r="J768" s="239"/>
      <c r="M768">
        <f t="shared" si="310"/>
        <v>0</v>
      </c>
      <c r="N768">
        <f t="shared" si="321"/>
        <v>0</v>
      </c>
      <c r="O768">
        <f t="shared" si="317"/>
        <v>0</v>
      </c>
      <c r="Q768" s="278">
        <f t="shared" si="311"/>
        <v>0</v>
      </c>
      <c r="R768" s="278">
        <f t="shared" si="312"/>
        <v>0</v>
      </c>
      <c r="T768" s="280"/>
      <c r="U768" s="278">
        <f t="shared" si="316"/>
        <v>0</v>
      </c>
      <c r="V768" s="278" t="b">
        <f t="shared" si="313"/>
        <v>0</v>
      </c>
      <c r="W768" s="278"/>
      <c r="X768" s="278">
        <f t="shared" si="314"/>
        <v>0</v>
      </c>
      <c r="Y768" s="278">
        <f t="shared" si="315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2">O769</f>
        <v>720</v>
      </c>
      <c r="J769" s="234">
        <f t="shared" ref="J769:J770" si="323">I769*1.23</f>
        <v>885.6</v>
      </c>
      <c r="K769">
        <v>16</v>
      </c>
      <c r="L769">
        <v>4</v>
      </c>
      <c r="M769">
        <f t="shared" si="310"/>
        <v>560</v>
      </c>
      <c r="N769">
        <f>L769*G769*40</f>
        <v>160</v>
      </c>
      <c r="O769">
        <f t="shared" si="317"/>
        <v>720</v>
      </c>
      <c r="Q769" s="278">
        <f t="shared" si="311"/>
        <v>601.92682926829275</v>
      </c>
      <c r="R769" s="278">
        <f t="shared" si="312"/>
        <v>740.37</v>
      </c>
      <c r="T769" s="280">
        <v>166.79</v>
      </c>
      <c r="U769" s="278">
        <f t="shared" si="316"/>
        <v>500.37</v>
      </c>
      <c r="V769" s="278">
        <f t="shared" si="313"/>
        <v>240</v>
      </c>
      <c r="W769" s="278"/>
      <c r="X769" s="278">
        <f t="shared" si="314"/>
        <v>740.37</v>
      </c>
      <c r="Y769" s="278">
        <f t="shared" si="315"/>
        <v>601.92682926829275</v>
      </c>
      <c r="Z769" s="276"/>
      <c r="AA769" s="276"/>
    </row>
    <row r="770" spans="1:27" s="331" customFormat="1" ht="2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2"/>
        <v>160</v>
      </c>
      <c r="J770" s="304">
        <f t="shared" si="323"/>
        <v>196.8</v>
      </c>
      <c r="K770" s="305"/>
      <c r="L770" s="305">
        <v>4</v>
      </c>
      <c r="M770" s="305">
        <f t="shared" si="310"/>
        <v>0</v>
      </c>
      <c r="N770" s="305">
        <f t="shared" ref="N770:N796" si="324">L770*G770*40</f>
        <v>160</v>
      </c>
      <c r="O770" s="305">
        <f t="shared" si="317"/>
        <v>160</v>
      </c>
      <c r="Q770" s="278">
        <f t="shared" si="311"/>
        <v>48.780487804878049</v>
      </c>
      <c r="R770" s="278">
        <f t="shared" si="312"/>
        <v>60</v>
      </c>
      <c r="T770" s="332"/>
      <c r="U770" s="306">
        <f t="shared" si="316"/>
        <v>0</v>
      </c>
      <c r="V770" s="306" t="b">
        <f t="shared" si="313"/>
        <v>0</v>
      </c>
      <c r="W770" s="306">
        <f>G770*$AD$4*$AD$7</f>
        <v>60</v>
      </c>
      <c r="X770" s="306">
        <f t="shared" si="314"/>
        <v>60</v>
      </c>
      <c r="Y770" s="278">
        <f t="shared" si="315"/>
        <v>48.780487804878049</v>
      </c>
      <c r="Z770" s="276"/>
      <c r="AA770" s="276"/>
    </row>
    <row r="771" spans="1:27" ht="15.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0"/>
        <v>0</v>
      </c>
      <c r="N771">
        <f t="shared" si="324"/>
        <v>0</v>
      </c>
      <c r="O771">
        <f t="shared" si="317"/>
        <v>0</v>
      </c>
      <c r="Q771" s="278">
        <f t="shared" si="311"/>
        <v>0</v>
      </c>
      <c r="R771" s="278">
        <f t="shared" si="312"/>
        <v>0</v>
      </c>
      <c r="T771" s="278"/>
      <c r="U771" s="278">
        <f t="shared" si="316"/>
        <v>0</v>
      </c>
      <c r="V771" s="278" t="b">
        <f t="shared" si="313"/>
        <v>0</v>
      </c>
      <c r="W771" s="278"/>
      <c r="X771" s="278">
        <f t="shared" si="314"/>
        <v>0</v>
      </c>
      <c r="Y771" s="278">
        <f t="shared" si="315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5">O772</f>
        <v>240</v>
      </c>
      <c r="J772" s="304">
        <f t="shared" ref="J772:J797" si="326">I772*1.23</f>
        <v>295.2</v>
      </c>
      <c r="L772" s="305">
        <v>1</v>
      </c>
      <c r="M772" s="305">
        <f t="shared" si="310"/>
        <v>0</v>
      </c>
      <c r="N772" s="305">
        <f t="shared" si="324"/>
        <v>240</v>
      </c>
      <c r="O772" s="305">
        <f t="shared" si="317"/>
        <v>240</v>
      </c>
      <c r="Q772" s="278">
        <f t="shared" si="311"/>
        <v>292.6829268292683</v>
      </c>
      <c r="R772" s="278">
        <f t="shared" si="312"/>
        <v>360</v>
      </c>
      <c r="T772" s="306"/>
      <c r="U772" s="306">
        <f t="shared" si="316"/>
        <v>0</v>
      </c>
      <c r="V772" s="306" t="b">
        <f t="shared" si="313"/>
        <v>0</v>
      </c>
      <c r="W772" s="306">
        <f t="shared" ref="W772:W796" si="327">G772*$AD$4*$AD$7</f>
        <v>360</v>
      </c>
      <c r="X772" s="306">
        <f t="shared" si="314"/>
        <v>360</v>
      </c>
      <c r="Y772" s="278">
        <f t="shared" si="315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5"/>
        <v>240</v>
      </c>
      <c r="J773" s="304">
        <f t="shared" si="326"/>
        <v>295.2</v>
      </c>
      <c r="L773" s="305">
        <v>1</v>
      </c>
      <c r="M773" s="305">
        <f t="shared" si="310"/>
        <v>0</v>
      </c>
      <c r="N773" s="305">
        <f t="shared" si="324"/>
        <v>240</v>
      </c>
      <c r="O773" s="305">
        <f t="shared" si="317"/>
        <v>240</v>
      </c>
      <c r="Q773" s="278">
        <f t="shared" si="311"/>
        <v>292.6829268292683</v>
      </c>
      <c r="R773" s="278">
        <f t="shared" si="312"/>
        <v>360</v>
      </c>
      <c r="T773" s="306"/>
      <c r="U773" s="306">
        <f t="shared" si="316"/>
        <v>0</v>
      </c>
      <c r="V773" s="306" t="b">
        <f t="shared" si="313"/>
        <v>0</v>
      </c>
      <c r="W773" s="306">
        <f t="shared" si="327"/>
        <v>360</v>
      </c>
      <c r="X773" s="306">
        <f t="shared" si="314"/>
        <v>360</v>
      </c>
      <c r="Y773" s="278">
        <f t="shared" si="315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5"/>
        <v>40</v>
      </c>
      <c r="J774" s="304">
        <f t="shared" si="326"/>
        <v>49.2</v>
      </c>
      <c r="L774" s="305">
        <v>1</v>
      </c>
      <c r="M774" s="305">
        <f t="shared" ref="M774:M837" si="328">K774*35</f>
        <v>0</v>
      </c>
      <c r="N774" s="305">
        <f t="shared" si="324"/>
        <v>40</v>
      </c>
      <c r="O774" s="305">
        <f t="shared" si="317"/>
        <v>40</v>
      </c>
      <c r="Q774" s="278">
        <f t="shared" si="311"/>
        <v>48.780487804878049</v>
      </c>
      <c r="R774" s="278">
        <f t="shared" si="312"/>
        <v>60</v>
      </c>
      <c r="T774" s="306"/>
      <c r="U774" s="306">
        <f t="shared" si="316"/>
        <v>0</v>
      </c>
      <c r="V774" s="306" t="b">
        <f t="shared" si="313"/>
        <v>0</v>
      </c>
      <c r="W774" s="306">
        <f t="shared" si="327"/>
        <v>60</v>
      </c>
      <c r="X774" s="306">
        <f t="shared" si="314"/>
        <v>60</v>
      </c>
      <c r="Y774" s="278">
        <f t="shared" si="315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5"/>
        <v>40</v>
      </c>
      <c r="J775" s="304">
        <f t="shared" si="326"/>
        <v>49.2</v>
      </c>
      <c r="L775" s="305">
        <v>1</v>
      </c>
      <c r="M775" s="305">
        <f t="shared" si="328"/>
        <v>0</v>
      </c>
      <c r="N775" s="305">
        <f t="shared" si="324"/>
        <v>40</v>
      </c>
      <c r="O775" s="305">
        <f t="shared" si="317"/>
        <v>40</v>
      </c>
      <c r="Q775" s="278">
        <f t="shared" ref="Q775:Q838" si="329">R775/1.23</f>
        <v>48.780487804878049</v>
      </c>
      <c r="R775" s="278">
        <f t="shared" ref="R775:R838" si="330">X775</f>
        <v>60</v>
      </c>
      <c r="T775" s="306"/>
      <c r="U775" s="306">
        <f t="shared" si="316"/>
        <v>0</v>
      </c>
      <c r="V775" s="306" t="b">
        <f t="shared" ref="V775:V838" si="331">IF(U775&gt;0,$AD$3*$AD$7)</f>
        <v>0</v>
      </c>
      <c r="W775" s="306">
        <f t="shared" si="327"/>
        <v>60</v>
      </c>
      <c r="X775" s="306">
        <f t="shared" ref="X775:X838" si="332">V775+U775+W775</f>
        <v>60</v>
      </c>
      <c r="Y775" s="278">
        <f t="shared" ref="Y775:Y838" si="333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5"/>
        <v>40</v>
      </c>
      <c r="J776" s="304">
        <f t="shared" si="326"/>
        <v>49.2</v>
      </c>
      <c r="L776" s="305">
        <v>1</v>
      </c>
      <c r="M776" s="305">
        <f t="shared" si="328"/>
        <v>0</v>
      </c>
      <c r="N776" s="305">
        <f t="shared" si="324"/>
        <v>40</v>
      </c>
      <c r="O776" s="305">
        <f t="shared" si="317"/>
        <v>40</v>
      </c>
      <c r="Q776" s="278">
        <f t="shared" si="329"/>
        <v>48.780487804878049</v>
      </c>
      <c r="R776" s="278">
        <f t="shared" si="330"/>
        <v>60</v>
      </c>
      <c r="T776" s="306"/>
      <c r="U776" s="306">
        <f t="shared" ref="U776:U839" si="334">T776*$AD$9</f>
        <v>0</v>
      </c>
      <c r="V776" s="306" t="b">
        <f t="shared" si="331"/>
        <v>0</v>
      </c>
      <c r="W776" s="306">
        <f t="shared" si="327"/>
        <v>60</v>
      </c>
      <c r="X776" s="306">
        <f t="shared" si="332"/>
        <v>60</v>
      </c>
      <c r="Y776" s="278">
        <f t="shared" si="333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5"/>
        <v>40</v>
      </c>
      <c r="J777" s="304">
        <f t="shared" si="326"/>
        <v>49.2</v>
      </c>
      <c r="L777" s="305">
        <v>1</v>
      </c>
      <c r="M777" s="305">
        <f t="shared" si="328"/>
        <v>0</v>
      </c>
      <c r="N777" s="305">
        <f t="shared" si="324"/>
        <v>40</v>
      </c>
      <c r="O777" s="305">
        <f t="shared" si="317"/>
        <v>40</v>
      </c>
      <c r="Q777" s="278">
        <f t="shared" si="329"/>
        <v>48.780487804878049</v>
      </c>
      <c r="R777" s="278">
        <f t="shared" si="330"/>
        <v>60</v>
      </c>
      <c r="T777" s="306"/>
      <c r="U777" s="306">
        <f t="shared" si="334"/>
        <v>0</v>
      </c>
      <c r="V777" s="306" t="b">
        <f t="shared" si="331"/>
        <v>0</v>
      </c>
      <c r="W777" s="306">
        <f t="shared" si="327"/>
        <v>60</v>
      </c>
      <c r="X777" s="306">
        <f t="shared" si="332"/>
        <v>60</v>
      </c>
      <c r="Y777" s="278">
        <f t="shared" si="333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5"/>
        <v>40</v>
      </c>
      <c r="J778" s="304">
        <f t="shared" si="326"/>
        <v>49.2</v>
      </c>
      <c r="L778" s="305">
        <v>1</v>
      </c>
      <c r="M778" s="305">
        <f t="shared" si="328"/>
        <v>0</v>
      </c>
      <c r="N778" s="305">
        <f t="shared" si="324"/>
        <v>40</v>
      </c>
      <c r="O778" s="305">
        <f t="shared" ref="O778:O841" si="335">M778+N778</f>
        <v>40</v>
      </c>
      <c r="Q778" s="278">
        <f t="shared" si="329"/>
        <v>48.780487804878049</v>
      </c>
      <c r="R778" s="278">
        <f t="shared" si="330"/>
        <v>60</v>
      </c>
      <c r="T778" s="306"/>
      <c r="U778" s="306">
        <f t="shared" si="334"/>
        <v>0</v>
      </c>
      <c r="V778" s="306" t="b">
        <f t="shared" si="331"/>
        <v>0</v>
      </c>
      <c r="W778" s="306">
        <f t="shared" si="327"/>
        <v>60</v>
      </c>
      <c r="X778" s="306">
        <f t="shared" si="332"/>
        <v>60</v>
      </c>
      <c r="Y778" s="278">
        <f t="shared" si="333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5"/>
        <v>40</v>
      </c>
      <c r="J779" s="304">
        <f t="shared" si="326"/>
        <v>49.2</v>
      </c>
      <c r="L779" s="305">
        <v>1</v>
      </c>
      <c r="M779" s="305">
        <f t="shared" si="328"/>
        <v>0</v>
      </c>
      <c r="N779" s="305">
        <f t="shared" si="324"/>
        <v>40</v>
      </c>
      <c r="O779" s="305">
        <f t="shared" si="335"/>
        <v>40</v>
      </c>
      <c r="Q779" s="278">
        <f t="shared" si="329"/>
        <v>48.780487804878049</v>
      </c>
      <c r="R779" s="278">
        <f t="shared" si="330"/>
        <v>60</v>
      </c>
      <c r="T779" s="306"/>
      <c r="U779" s="306">
        <f t="shared" si="334"/>
        <v>0</v>
      </c>
      <c r="V779" s="306" t="b">
        <f t="shared" si="331"/>
        <v>0</v>
      </c>
      <c r="W779" s="306">
        <f t="shared" si="327"/>
        <v>60</v>
      </c>
      <c r="X779" s="306">
        <f t="shared" si="332"/>
        <v>60</v>
      </c>
      <c r="Y779" s="278">
        <f t="shared" si="333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5"/>
        <v>40</v>
      </c>
      <c r="J780" s="304">
        <f t="shared" si="326"/>
        <v>49.2</v>
      </c>
      <c r="L780" s="305">
        <v>1</v>
      </c>
      <c r="M780" s="305">
        <f t="shared" si="328"/>
        <v>0</v>
      </c>
      <c r="N780" s="305">
        <f t="shared" si="324"/>
        <v>40</v>
      </c>
      <c r="O780" s="305">
        <f t="shared" si="335"/>
        <v>40</v>
      </c>
      <c r="Q780" s="278">
        <f t="shared" si="329"/>
        <v>48.780487804878049</v>
      </c>
      <c r="R780" s="278">
        <f t="shared" si="330"/>
        <v>60</v>
      </c>
      <c r="T780" s="306"/>
      <c r="U780" s="306">
        <f t="shared" si="334"/>
        <v>0</v>
      </c>
      <c r="V780" s="306" t="b">
        <f t="shared" si="331"/>
        <v>0</v>
      </c>
      <c r="W780" s="306">
        <f t="shared" si="327"/>
        <v>60</v>
      </c>
      <c r="X780" s="306">
        <f t="shared" si="332"/>
        <v>60</v>
      </c>
      <c r="Y780" s="278">
        <f t="shared" si="333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5"/>
        <v>40</v>
      </c>
      <c r="J781" s="304">
        <f t="shared" si="326"/>
        <v>49.2</v>
      </c>
      <c r="L781" s="305">
        <v>1</v>
      </c>
      <c r="M781" s="305">
        <f t="shared" si="328"/>
        <v>0</v>
      </c>
      <c r="N781" s="305">
        <f t="shared" si="324"/>
        <v>40</v>
      </c>
      <c r="O781" s="305">
        <f t="shared" si="335"/>
        <v>40</v>
      </c>
      <c r="Q781" s="278">
        <f t="shared" si="329"/>
        <v>48.780487804878049</v>
      </c>
      <c r="R781" s="278">
        <f t="shared" si="330"/>
        <v>60</v>
      </c>
      <c r="T781" s="306"/>
      <c r="U781" s="306">
        <f t="shared" si="334"/>
        <v>0</v>
      </c>
      <c r="V781" s="306" t="b">
        <f t="shared" si="331"/>
        <v>0</v>
      </c>
      <c r="W781" s="306">
        <f t="shared" si="327"/>
        <v>60</v>
      </c>
      <c r="X781" s="306">
        <f t="shared" si="332"/>
        <v>60</v>
      </c>
      <c r="Y781" s="278">
        <f t="shared" si="333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5"/>
        <v>40</v>
      </c>
      <c r="J782" s="304">
        <f t="shared" si="326"/>
        <v>49.2</v>
      </c>
      <c r="L782" s="305">
        <v>1</v>
      </c>
      <c r="M782" s="305">
        <f t="shared" si="328"/>
        <v>0</v>
      </c>
      <c r="N782" s="305">
        <f t="shared" si="324"/>
        <v>40</v>
      </c>
      <c r="O782" s="305">
        <f t="shared" si="335"/>
        <v>40</v>
      </c>
      <c r="Q782" s="278">
        <f t="shared" si="329"/>
        <v>48.780487804878049</v>
      </c>
      <c r="R782" s="278">
        <f t="shared" si="330"/>
        <v>60</v>
      </c>
      <c r="T782" s="306"/>
      <c r="U782" s="306">
        <f t="shared" si="334"/>
        <v>0</v>
      </c>
      <c r="V782" s="306" t="b">
        <f t="shared" si="331"/>
        <v>0</v>
      </c>
      <c r="W782" s="306">
        <f t="shared" si="327"/>
        <v>60</v>
      </c>
      <c r="X782" s="306">
        <f t="shared" si="332"/>
        <v>60</v>
      </c>
      <c r="Y782" s="278">
        <f t="shared" si="333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5"/>
        <v>40</v>
      </c>
      <c r="J783" s="304">
        <f t="shared" si="326"/>
        <v>49.2</v>
      </c>
      <c r="L783" s="305">
        <v>1</v>
      </c>
      <c r="M783" s="305">
        <f t="shared" si="328"/>
        <v>0</v>
      </c>
      <c r="N783" s="305">
        <f t="shared" si="324"/>
        <v>40</v>
      </c>
      <c r="O783" s="305">
        <f t="shared" si="335"/>
        <v>40</v>
      </c>
      <c r="Q783" s="278">
        <f t="shared" si="329"/>
        <v>48.780487804878049</v>
      </c>
      <c r="R783" s="278">
        <f t="shared" si="330"/>
        <v>60</v>
      </c>
      <c r="T783" s="306"/>
      <c r="U783" s="306">
        <f t="shared" si="334"/>
        <v>0</v>
      </c>
      <c r="V783" s="306" t="b">
        <f t="shared" si="331"/>
        <v>0</v>
      </c>
      <c r="W783" s="306">
        <f t="shared" si="327"/>
        <v>60</v>
      </c>
      <c r="X783" s="306">
        <f t="shared" si="332"/>
        <v>60</v>
      </c>
      <c r="Y783" s="278">
        <f t="shared" si="333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5"/>
        <v>40</v>
      </c>
      <c r="J784" s="304">
        <f t="shared" si="326"/>
        <v>49.2</v>
      </c>
      <c r="L784" s="305">
        <v>1</v>
      </c>
      <c r="M784" s="305">
        <f t="shared" si="328"/>
        <v>0</v>
      </c>
      <c r="N784" s="305">
        <f t="shared" si="324"/>
        <v>40</v>
      </c>
      <c r="O784" s="305">
        <f t="shared" si="335"/>
        <v>40</v>
      </c>
      <c r="Q784" s="278">
        <f t="shared" si="329"/>
        <v>48.780487804878049</v>
      </c>
      <c r="R784" s="278">
        <f t="shared" si="330"/>
        <v>60</v>
      </c>
      <c r="T784" s="306"/>
      <c r="U784" s="306">
        <f t="shared" si="334"/>
        <v>0</v>
      </c>
      <c r="V784" s="306" t="b">
        <f t="shared" si="331"/>
        <v>0</v>
      </c>
      <c r="W784" s="306">
        <f t="shared" si="327"/>
        <v>60</v>
      </c>
      <c r="X784" s="306">
        <f t="shared" si="332"/>
        <v>60</v>
      </c>
      <c r="Y784" s="278">
        <f t="shared" si="333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5"/>
        <v>40</v>
      </c>
      <c r="J785" s="304">
        <f t="shared" si="326"/>
        <v>49.2</v>
      </c>
      <c r="L785" s="305">
        <v>1</v>
      </c>
      <c r="M785" s="305">
        <f t="shared" si="328"/>
        <v>0</v>
      </c>
      <c r="N785" s="305">
        <f t="shared" si="324"/>
        <v>40</v>
      </c>
      <c r="O785" s="305">
        <f t="shared" si="335"/>
        <v>40</v>
      </c>
      <c r="Q785" s="278">
        <f t="shared" si="329"/>
        <v>48.780487804878049</v>
      </c>
      <c r="R785" s="278">
        <f t="shared" si="330"/>
        <v>60</v>
      </c>
      <c r="T785" s="306"/>
      <c r="U785" s="306">
        <f t="shared" si="334"/>
        <v>0</v>
      </c>
      <c r="V785" s="306" t="b">
        <f t="shared" si="331"/>
        <v>0</v>
      </c>
      <c r="W785" s="306">
        <f t="shared" si="327"/>
        <v>60</v>
      </c>
      <c r="X785" s="306">
        <f t="shared" si="332"/>
        <v>60</v>
      </c>
      <c r="Y785" s="278">
        <f t="shared" si="333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5"/>
        <v>40</v>
      </c>
      <c r="J786" s="304">
        <f t="shared" si="326"/>
        <v>49.2</v>
      </c>
      <c r="L786" s="305">
        <v>1</v>
      </c>
      <c r="M786" s="305">
        <f t="shared" si="328"/>
        <v>0</v>
      </c>
      <c r="N786" s="305">
        <f t="shared" si="324"/>
        <v>40</v>
      </c>
      <c r="O786" s="305">
        <f t="shared" si="335"/>
        <v>40</v>
      </c>
      <c r="Q786" s="278">
        <f t="shared" si="329"/>
        <v>48.780487804878049</v>
      </c>
      <c r="R786" s="278">
        <f t="shared" si="330"/>
        <v>60</v>
      </c>
      <c r="T786" s="306"/>
      <c r="U786" s="306">
        <f t="shared" si="334"/>
        <v>0</v>
      </c>
      <c r="V786" s="306" t="b">
        <f t="shared" si="331"/>
        <v>0</v>
      </c>
      <c r="W786" s="306">
        <f t="shared" si="327"/>
        <v>60</v>
      </c>
      <c r="X786" s="306">
        <f t="shared" si="332"/>
        <v>60</v>
      </c>
      <c r="Y786" s="278">
        <f t="shared" si="333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5"/>
        <v>40</v>
      </c>
      <c r="J787" s="304">
        <f t="shared" si="326"/>
        <v>49.2</v>
      </c>
      <c r="L787" s="305">
        <v>1</v>
      </c>
      <c r="M787" s="305">
        <f t="shared" si="328"/>
        <v>0</v>
      </c>
      <c r="N787" s="305">
        <f t="shared" si="324"/>
        <v>40</v>
      </c>
      <c r="O787" s="305">
        <f t="shared" si="335"/>
        <v>40</v>
      </c>
      <c r="Q787" s="278">
        <f t="shared" si="329"/>
        <v>48.780487804878049</v>
      </c>
      <c r="R787" s="278">
        <f t="shared" si="330"/>
        <v>60</v>
      </c>
      <c r="T787" s="306"/>
      <c r="U787" s="306">
        <f t="shared" si="334"/>
        <v>0</v>
      </c>
      <c r="V787" s="306" t="b">
        <f t="shared" si="331"/>
        <v>0</v>
      </c>
      <c r="W787" s="306">
        <f t="shared" si="327"/>
        <v>60</v>
      </c>
      <c r="X787" s="306">
        <f t="shared" si="332"/>
        <v>60</v>
      </c>
      <c r="Y787" s="278">
        <f t="shared" si="333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5"/>
        <v>40</v>
      </c>
      <c r="J788" s="304">
        <f t="shared" si="326"/>
        <v>49.2</v>
      </c>
      <c r="L788" s="305">
        <v>1</v>
      </c>
      <c r="M788" s="305">
        <f t="shared" si="328"/>
        <v>0</v>
      </c>
      <c r="N788" s="305">
        <f t="shared" si="324"/>
        <v>40</v>
      </c>
      <c r="O788" s="305">
        <f t="shared" si="335"/>
        <v>40</v>
      </c>
      <c r="Q788" s="278">
        <f t="shared" si="329"/>
        <v>48.780487804878049</v>
      </c>
      <c r="R788" s="278">
        <f t="shared" si="330"/>
        <v>60</v>
      </c>
      <c r="T788" s="306"/>
      <c r="U788" s="306">
        <f t="shared" si="334"/>
        <v>0</v>
      </c>
      <c r="V788" s="306" t="b">
        <f t="shared" si="331"/>
        <v>0</v>
      </c>
      <c r="W788" s="306">
        <f t="shared" si="327"/>
        <v>60</v>
      </c>
      <c r="X788" s="306">
        <f t="shared" si="332"/>
        <v>60</v>
      </c>
      <c r="Y788" s="278">
        <f t="shared" si="333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5"/>
        <v>40</v>
      </c>
      <c r="J789" s="304">
        <f t="shared" si="326"/>
        <v>49.2</v>
      </c>
      <c r="L789" s="305">
        <v>1</v>
      </c>
      <c r="M789" s="305">
        <f t="shared" si="328"/>
        <v>0</v>
      </c>
      <c r="N789" s="305">
        <f t="shared" si="324"/>
        <v>40</v>
      </c>
      <c r="O789" s="305">
        <f t="shared" si="335"/>
        <v>40</v>
      </c>
      <c r="Q789" s="278">
        <f t="shared" si="329"/>
        <v>48.780487804878049</v>
      </c>
      <c r="R789" s="278">
        <f t="shared" si="330"/>
        <v>60</v>
      </c>
      <c r="T789" s="306"/>
      <c r="U789" s="306">
        <f t="shared" si="334"/>
        <v>0</v>
      </c>
      <c r="V789" s="306" t="b">
        <f t="shared" si="331"/>
        <v>0</v>
      </c>
      <c r="W789" s="306">
        <f t="shared" si="327"/>
        <v>60</v>
      </c>
      <c r="X789" s="306">
        <f t="shared" si="332"/>
        <v>60</v>
      </c>
      <c r="Y789" s="278">
        <f t="shared" si="333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5"/>
        <v>40</v>
      </c>
      <c r="J790" s="304">
        <f t="shared" si="326"/>
        <v>49.2</v>
      </c>
      <c r="L790" s="305">
        <v>1</v>
      </c>
      <c r="M790" s="305">
        <f t="shared" si="328"/>
        <v>0</v>
      </c>
      <c r="N790" s="305">
        <f t="shared" si="324"/>
        <v>40</v>
      </c>
      <c r="O790" s="305">
        <f t="shared" si="335"/>
        <v>40</v>
      </c>
      <c r="Q790" s="278">
        <f t="shared" si="329"/>
        <v>48.780487804878049</v>
      </c>
      <c r="R790" s="278">
        <f t="shared" si="330"/>
        <v>60</v>
      </c>
      <c r="T790" s="306"/>
      <c r="U790" s="306">
        <f t="shared" si="334"/>
        <v>0</v>
      </c>
      <c r="V790" s="306" t="b">
        <f t="shared" si="331"/>
        <v>0</v>
      </c>
      <c r="W790" s="306">
        <f t="shared" si="327"/>
        <v>60</v>
      </c>
      <c r="X790" s="306">
        <f t="shared" si="332"/>
        <v>60</v>
      </c>
      <c r="Y790" s="278">
        <f t="shared" si="333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5"/>
        <v>40</v>
      </c>
      <c r="J791" s="304">
        <f t="shared" si="326"/>
        <v>49.2</v>
      </c>
      <c r="L791" s="305">
        <v>1</v>
      </c>
      <c r="M791" s="305">
        <f t="shared" si="328"/>
        <v>0</v>
      </c>
      <c r="N791" s="305">
        <f t="shared" si="324"/>
        <v>40</v>
      </c>
      <c r="O791" s="305">
        <f t="shared" si="335"/>
        <v>40</v>
      </c>
      <c r="Q791" s="278">
        <f t="shared" si="329"/>
        <v>48.780487804878049</v>
      </c>
      <c r="R791" s="278">
        <f t="shared" si="330"/>
        <v>60</v>
      </c>
      <c r="T791" s="306"/>
      <c r="U791" s="306">
        <f t="shared" si="334"/>
        <v>0</v>
      </c>
      <c r="V791" s="306" t="b">
        <f t="shared" si="331"/>
        <v>0</v>
      </c>
      <c r="W791" s="306">
        <f t="shared" si="327"/>
        <v>60</v>
      </c>
      <c r="X791" s="306">
        <f t="shared" si="332"/>
        <v>60</v>
      </c>
      <c r="Y791" s="278">
        <f t="shared" si="333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5"/>
        <v>40</v>
      </c>
      <c r="J792" s="304">
        <f t="shared" si="326"/>
        <v>49.2</v>
      </c>
      <c r="L792" s="305">
        <v>1</v>
      </c>
      <c r="M792" s="305">
        <f t="shared" si="328"/>
        <v>0</v>
      </c>
      <c r="N792" s="305">
        <f t="shared" si="324"/>
        <v>40</v>
      </c>
      <c r="O792" s="305">
        <f t="shared" si="335"/>
        <v>40</v>
      </c>
      <c r="Q792" s="278">
        <f t="shared" si="329"/>
        <v>48.780487804878049</v>
      </c>
      <c r="R792" s="278">
        <f t="shared" si="330"/>
        <v>60</v>
      </c>
      <c r="T792" s="306"/>
      <c r="U792" s="306">
        <f t="shared" si="334"/>
        <v>0</v>
      </c>
      <c r="V792" s="306" t="b">
        <f t="shared" si="331"/>
        <v>0</v>
      </c>
      <c r="W792" s="306">
        <f t="shared" si="327"/>
        <v>60</v>
      </c>
      <c r="X792" s="306">
        <f t="shared" si="332"/>
        <v>60</v>
      </c>
      <c r="Y792" s="278">
        <f t="shared" si="333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5"/>
        <v>40</v>
      </c>
      <c r="J793" s="304">
        <f t="shared" si="326"/>
        <v>49.2</v>
      </c>
      <c r="L793" s="305">
        <v>1</v>
      </c>
      <c r="M793" s="305">
        <f t="shared" si="328"/>
        <v>0</v>
      </c>
      <c r="N793" s="305">
        <f t="shared" si="324"/>
        <v>40</v>
      </c>
      <c r="O793" s="305">
        <f t="shared" si="335"/>
        <v>40</v>
      </c>
      <c r="Q793" s="278">
        <f t="shared" si="329"/>
        <v>48.780487804878049</v>
      </c>
      <c r="R793" s="278">
        <f t="shared" si="330"/>
        <v>60</v>
      </c>
      <c r="T793" s="306"/>
      <c r="U793" s="306">
        <f t="shared" si="334"/>
        <v>0</v>
      </c>
      <c r="V793" s="306" t="b">
        <f t="shared" si="331"/>
        <v>0</v>
      </c>
      <c r="W793" s="306">
        <f t="shared" si="327"/>
        <v>60</v>
      </c>
      <c r="X793" s="306">
        <f t="shared" si="332"/>
        <v>60</v>
      </c>
      <c r="Y793" s="278">
        <f t="shared" si="333"/>
        <v>48.780487804878049</v>
      </c>
      <c r="Z793" s="276"/>
      <c r="AA793" s="276"/>
    </row>
    <row r="794" spans="1:27" s="331" customFormat="1" ht="15.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5"/>
        <v>40</v>
      </c>
      <c r="J794" s="304">
        <f t="shared" si="326"/>
        <v>49.2</v>
      </c>
      <c r="K794" s="305"/>
      <c r="L794" s="305">
        <v>1</v>
      </c>
      <c r="M794" s="305">
        <f t="shared" si="328"/>
        <v>0</v>
      </c>
      <c r="N794" s="305">
        <f t="shared" si="324"/>
        <v>40</v>
      </c>
      <c r="O794" s="305">
        <f t="shared" si="335"/>
        <v>40</v>
      </c>
      <c r="Q794" s="278">
        <f t="shared" si="329"/>
        <v>48.780487804878049</v>
      </c>
      <c r="R794" s="278">
        <f t="shared" si="330"/>
        <v>60</v>
      </c>
      <c r="T794" s="332"/>
      <c r="U794" s="306">
        <f t="shared" si="334"/>
        <v>0</v>
      </c>
      <c r="V794" s="306" t="b">
        <f t="shared" si="331"/>
        <v>0</v>
      </c>
      <c r="W794" s="306">
        <f t="shared" si="327"/>
        <v>60</v>
      </c>
      <c r="X794" s="306">
        <f t="shared" si="332"/>
        <v>60</v>
      </c>
      <c r="Y794" s="278">
        <f t="shared" si="333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5"/>
        <v>40</v>
      </c>
      <c r="J795" s="304">
        <f t="shared" si="326"/>
        <v>49.2</v>
      </c>
      <c r="L795" s="305">
        <v>1</v>
      </c>
      <c r="M795" s="305">
        <f t="shared" si="328"/>
        <v>0</v>
      </c>
      <c r="N795" s="305">
        <f t="shared" si="324"/>
        <v>40</v>
      </c>
      <c r="O795" s="305">
        <f t="shared" si="335"/>
        <v>40</v>
      </c>
      <c r="Q795" s="278">
        <f t="shared" si="329"/>
        <v>48.780487804878049</v>
      </c>
      <c r="R795" s="278">
        <f t="shared" si="330"/>
        <v>60</v>
      </c>
      <c r="T795" s="306"/>
      <c r="U795" s="306">
        <f t="shared" si="334"/>
        <v>0</v>
      </c>
      <c r="V795" s="306" t="b">
        <f t="shared" si="331"/>
        <v>0</v>
      </c>
      <c r="W795" s="306">
        <f t="shared" si="327"/>
        <v>60</v>
      </c>
      <c r="X795" s="306">
        <f t="shared" si="332"/>
        <v>60</v>
      </c>
      <c r="Y795" s="278">
        <f t="shared" si="333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5"/>
        <v>40</v>
      </c>
      <c r="J796" s="304">
        <f t="shared" si="326"/>
        <v>49.2</v>
      </c>
      <c r="L796" s="305">
        <v>1</v>
      </c>
      <c r="M796" s="305">
        <f t="shared" si="328"/>
        <v>0</v>
      </c>
      <c r="N796" s="305">
        <f t="shared" si="324"/>
        <v>40</v>
      </c>
      <c r="O796" s="305">
        <f t="shared" si="335"/>
        <v>40</v>
      </c>
      <c r="Q796" s="278">
        <f t="shared" si="329"/>
        <v>48.780487804878049</v>
      </c>
      <c r="R796" s="278">
        <f t="shared" si="330"/>
        <v>60</v>
      </c>
      <c r="T796" s="306"/>
      <c r="U796" s="306">
        <f t="shared" si="334"/>
        <v>0</v>
      </c>
      <c r="V796" s="306" t="b">
        <f t="shared" si="331"/>
        <v>0</v>
      </c>
      <c r="W796" s="306">
        <f t="shared" si="327"/>
        <v>60</v>
      </c>
      <c r="X796" s="306">
        <f t="shared" si="332"/>
        <v>60</v>
      </c>
      <c r="Y796" s="278">
        <f t="shared" si="333"/>
        <v>48.780487804878049</v>
      </c>
      <c r="Z796" s="276"/>
      <c r="AA796" s="276"/>
    </row>
    <row r="797" spans="1:27" s="331" customFormat="1" ht="38.5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6"/>
        <v>86.1</v>
      </c>
      <c r="K797" s="305"/>
      <c r="L797" s="305">
        <v>1</v>
      </c>
      <c r="M797" s="305">
        <f t="shared" si="328"/>
        <v>0</v>
      </c>
      <c r="N797" s="305">
        <f>L797*P797*40</f>
        <v>40</v>
      </c>
      <c r="O797" s="305">
        <f t="shared" si="335"/>
        <v>40</v>
      </c>
      <c r="P797" s="331">
        <v>1</v>
      </c>
      <c r="Q797" s="278">
        <f t="shared" si="329"/>
        <v>0</v>
      </c>
      <c r="R797" s="278">
        <f t="shared" si="330"/>
        <v>0</v>
      </c>
      <c r="T797" s="332"/>
      <c r="U797" s="306">
        <f t="shared" si="334"/>
        <v>0</v>
      </c>
      <c r="V797" s="306" t="b">
        <f t="shared" si="331"/>
        <v>0</v>
      </c>
      <c r="W797" s="306"/>
      <c r="X797" s="306">
        <f t="shared" si="332"/>
        <v>0</v>
      </c>
      <c r="Y797" s="278">
        <f t="shared" si="333"/>
        <v>0</v>
      </c>
      <c r="Z797" s="276"/>
      <c r="AA797" s="276"/>
    </row>
    <row r="798" spans="1:27" s="331" customFormat="1" ht="15.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28"/>
        <v>0</v>
      </c>
      <c r="N798" s="305">
        <f t="shared" ref="N798:N820" si="336">L798*G798*39</f>
        <v>0</v>
      </c>
      <c r="O798" s="305">
        <f t="shared" si="335"/>
        <v>0</v>
      </c>
      <c r="Q798" s="278">
        <f t="shared" si="329"/>
        <v>0</v>
      </c>
      <c r="R798" s="278">
        <f t="shared" si="330"/>
        <v>0</v>
      </c>
      <c r="T798" s="332"/>
      <c r="U798" s="306">
        <f t="shared" si="334"/>
        <v>0</v>
      </c>
      <c r="V798" s="306" t="b">
        <f t="shared" si="331"/>
        <v>0</v>
      </c>
      <c r="W798" s="306"/>
      <c r="X798" s="306">
        <f t="shared" si="332"/>
        <v>0</v>
      </c>
      <c r="Y798" s="278">
        <f t="shared" si="333"/>
        <v>0</v>
      </c>
      <c r="Z798" s="276"/>
      <c r="AA798" s="276"/>
    </row>
    <row r="799" spans="1:27" s="331" customFormat="1" ht="15.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28"/>
        <v>0</v>
      </c>
      <c r="N799" s="305">
        <f t="shared" si="336"/>
        <v>0</v>
      </c>
      <c r="O799" s="305">
        <f t="shared" si="335"/>
        <v>0</v>
      </c>
      <c r="Q799" s="278">
        <f t="shared" si="329"/>
        <v>0</v>
      </c>
      <c r="R799" s="278">
        <f t="shared" si="330"/>
        <v>0</v>
      </c>
      <c r="T799" s="332"/>
      <c r="U799" s="306">
        <f t="shared" si="334"/>
        <v>0</v>
      </c>
      <c r="V799" s="306" t="b">
        <f t="shared" si="331"/>
        <v>0</v>
      </c>
      <c r="W799" s="306"/>
      <c r="X799" s="306">
        <f t="shared" si="332"/>
        <v>0</v>
      </c>
      <c r="Y799" s="278">
        <f t="shared" si="333"/>
        <v>0</v>
      </c>
      <c r="Z799" s="276"/>
      <c r="AA799" s="276"/>
    </row>
    <row r="800" spans="1:27" s="331" customFormat="1" ht="15.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28"/>
        <v>0</v>
      </c>
      <c r="N800" s="305">
        <f t="shared" si="336"/>
        <v>0</v>
      </c>
      <c r="O800" s="305">
        <f t="shared" si="335"/>
        <v>0</v>
      </c>
      <c r="Q800" s="278">
        <f t="shared" si="329"/>
        <v>0</v>
      </c>
      <c r="R800" s="278">
        <f t="shared" si="330"/>
        <v>0</v>
      </c>
      <c r="T800" s="332"/>
      <c r="U800" s="306">
        <f t="shared" si="334"/>
        <v>0</v>
      </c>
      <c r="V800" s="306" t="b">
        <f t="shared" si="331"/>
        <v>0</v>
      </c>
      <c r="W800" s="306"/>
      <c r="X800" s="306">
        <f t="shared" si="332"/>
        <v>0</v>
      </c>
      <c r="Y800" s="278">
        <f t="shared" si="333"/>
        <v>0</v>
      </c>
      <c r="Z800" s="276"/>
      <c r="AA800" s="276"/>
    </row>
    <row r="801" spans="1:27" s="331" customFormat="1" ht="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28"/>
        <v>0</v>
      </c>
      <c r="N801" s="305">
        <f t="shared" si="336"/>
        <v>0</v>
      </c>
      <c r="O801" s="305">
        <f t="shared" si="335"/>
        <v>0</v>
      </c>
      <c r="Q801" s="278">
        <f t="shared" si="329"/>
        <v>0</v>
      </c>
      <c r="R801" s="278">
        <f t="shared" si="330"/>
        <v>0</v>
      </c>
      <c r="T801" s="332"/>
      <c r="U801" s="306">
        <f t="shared" si="334"/>
        <v>0</v>
      </c>
      <c r="V801" s="306" t="b">
        <f t="shared" si="331"/>
        <v>0</v>
      </c>
      <c r="W801" s="306"/>
      <c r="X801" s="306">
        <f t="shared" si="332"/>
        <v>0</v>
      </c>
      <c r="Y801" s="278">
        <f t="shared" si="333"/>
        <v>0</v>
      </c>
      <c r="Z801" s="276"/>
      <c r="AA801" s="276"/>
    </row>
    <row r="802" spans="1:27" s="331" customFormat="1" ht="15.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28"/>
        <v>0</v>
      </c>
      <c r="N802" s="305">
        <f t="shared" si="336"/>
        <v>0</v>
      </c>
      <c r="O802" s="305">
        <f t="shared" si="335"/>
        <v>0</v>
      </c>
      <c r="Q802" s="278">
        <f t="shared" si="329"/>
        <v>0</v>
      </c>
      <c r="R802" s="278">
        <f t="shared" si="330"/>
        <v>0</v>
      </c>
      <c r="T802" s="332"/>
      <c r="U802" s="306">
        <f t="shared" si="334"/>
        <v>0</v>
      </c>
      <c r="V802" s="306" t="b">
        <f t="shared" si="331"/>
        <v>0</v>
      </c>
      <c r="W802" s="306"/>
      <c r="X802" s="306">
        <f t="shared" si="332"/>
        <v>0</v>
      </c>
      <c r="Y802" s="278">
        <f t="shared" si="333"/>
        <v>0</v>
      </c>
      <c r="Z802" s="276"/>
      <c r="AA802" s="276"/>
    </row>
    <row r="803" spans="1:27" s="331" customFormat="1" ht="15.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28"/>
        <v>0</v>
      </c>
      <c r="N803" s="305">
        <f t="shared" si="336"/>
        <v>0</v>
      </c>
      <c r="O803" s="305">
        <f t="shared" si="335"/>
        <v>0</v>
      </c>
      <c r="Q803" s="278">
        <f t="shared" si="329"/>
        <v>0</v>
      </c>
      <c r="R803" s="278">
        <f t="shared" si="330"/>
        <v>0</v>
      </c>
      <c r="T803" s="332"/>
      <c r="U803" s="306">
        <f t="shared" si="334"/>
        <v>0</v>
      </c>
      <c r="V803" s="306" t="b">
        <f t="shared" si="331"/>
        <v>0</v>
      </c>
      <c r="W803" s="306"/>
      <c r="X803" s="306">
        <f t="shared" si="332"/>
        <v>0</v>
      </c>
      <c r="Y803" s="278">
        <f t="shared" si="333"/>
        <v>0</v>
      </c>
      <c r="Z803" s="276"/>
      <c r="AA803" s="276"/>
    </row>
    <row r="804" spans="1:27" s="331" customFormat="1" ht="15.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28"/>
        <v>0</v>
      </c>
      <c r="N804" s="305">
        <f t="shared" si="336"/>
        <v>0</v>
      </c>
      <c r="O804" s="305">
        <f t="shared" si="335"/>
        <v>0</v>
      </c>
      <c r="Q804" s="278">
        <f t="shared" si="329"/>
        <v>0</v>
      </c>
      <c r="R804" s="278">
        <f t="shared" si="330"/>
        <v>0</v>
      </c>
      <c r="T804" s="332"/>
      <c r="U804" s="306">
        <f t="shared" si="334"/>
        <v>0</v>
      </c>
      <c r="V804" s="306" t="b">
        <f t="shared" si="331"/>
        <v>0</v>
      </c>
      <c r="W804" s="306"/>
      <c r="X804" s="306">
        <f t="shared" si="332"/>
        <v>0</v>
      </c>
      <c r="Y804" s="278">
        <f t="shared" si="333"/>
        <v>0</v>
      </c>
      <c r="Z804" s="276"/>
      <c r="AA804" s="276"/>
    </row>
    <row r="805" spans="1:27" s="331" customFormat="1" ht="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28"/>
        <v>0</v>
      </c>
      <c r="N805" s="305">
        <f t="shared" si="336"/>
        <v>0</v>
      </c>
      <c r="O805" s="305">
        <f t="shared" si="335"/>
        <v>0</v>
      </c>
      <c r="Q805" s="278">
        <f t="shared" si="329"/>
        <v>0</v>
      </c>
      <c r="R805" s="278">
        <f t="shared" si="330"/>
        <v>0</v>
      </c>
      <c r="T805" s="332"/>
      <c r="U805" s="306">
        <f t="shared" si="334"/>
        <v>0</v>
      </c>
      <c r="V805" s="306" t="b">
        <f t="shared" si="331"/>
        <v>0</v>
      </c>
      <c r="W805" s="306"/>
      <c r="X805" s="306">
        <f t="shared" si="332"/>
        <v>0</v>
      </c>
      <c r="Y805" s="278">
        <f t="shared" si="333"/>
        <v>0</v>
      </c>
      <c r="Z805" s="276"/>
      <c r="AA805" s="276"/>
    </row>
    <row r="806" spans="1:27" s="331" customFormat="1" ht="15.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28"/>
        <v>0</v>
      </c>
      <c r="N806" s="305">
        <f t="shared" si="336"/>
        <v>0</v>
      </c>
      <c r="O806" s="305">
        <f t="shared" si="335"/>
        <v>0</v>
      </c>
      <c r="Q806" s="278">
        <f t="shared" si="329"/>
        <v>0</v>
      </c>
      <c r="R806" s="278">
        <f t="shared" si="330"/>
        <v>0</v>
      </c>
      <c r="T806" s="332"/>
      <c r="U806" s="306">
        <f t="shared" si="334"/>
        <v>0</v>
      </c>
      <c r="V806" s="306" t="b">
        <f t="shared" si="331"/>
        <v>0</v>
      </c>
      <c r="W806" s="306"/>
      <c r="X806" s="306">
        <f t="shared" si="332"/>
        <v>0</v>
      </c>
      <c r="Y806" s="278">
        <f t="shared" si="333"/>
        <v>0</v>
      </c>
      <c r="Z806" s="276"/>
      <c r="AA806" s="276"/>
    </row>
    <row r="807" spans="1:27" s="331" customFormat="1" ht="15.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28"/>
        <v>0</v>
      </c>
      <c r="N807" s="305">
        <f t="shared" si="336"/>
        <v>0</v>
      </c>
      <c r="O807" s="305">
        <f t="shared" si="335"/>
        <v>0</v>
      </c>
      <c r="Q807" s="278">
        <f t="shared" si="329"/>
        <v>0</v>
      </c>
      <c r="R807" s="278">
        <f t="shared" si="330"/>
        <v>0</v>
      </c>
      <c r="T807" s="332"/>
      <c r="U807" s="306">
        <f t="shared" si="334"/>
        <v>0</v>
      </c>
      <c r="V807" s="306" t="b">
        <f t="shared" si="331"/>
        <v>0</v>
      </c>
      <c r="W807" s="306"/>
      <c r="X807" s="306">
        <f t="shared" si="332"/>
        <v>0</v>
      </c>
      <c r="Y807" s="278">
        <f t="shared" si="333"/>
        <v>0</v>
      </c>
      <c r="Z807" s="276"/>
      <c r="AA807" s="276"/>
    </row>
    <row r="808" spans="1:27" s="331" customFormat="1" ht="15.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28"/>
        <v>0</v>
      </c>
      <c r="N808" s="305">
        <f t="shared" si="336"/>
        <v>0</v>
      </c>
      <c r="O808" s="305">
        <f t="shared" si="335"/>
        <v>0</v>
      </c>
      <c r="Q808" s="278">
        <f t="shared" si="329"/>
        <v>0</v>
      </c>
      <c r="R808" s="278">
        <f t="shared" si="330"/>
        <v>0</v>
      </c>
      <c r="T808" s="332"/>
      <c r="U808" s="306">
        <f t="shared" si="334"/>
        <v>0</v>
      </c>
      <c r="V808" s="306" t="b">
        <f t="shared" si="331"/>
        <v>0</v>
      </c>
      <c r="W808" s="306"/>
      <c r="X808" s="306">
        <f t="shared" si="332"/>
        <v>0</v>
      </c>
      <c r="Y808" s="278">
        <f t="shared" si="333"/>
        <v>0</v>
      </c>
      <c r="Z808" s="276"/>
      <c r="AA808" s="276"/>
    </row>
    <row r="809" spans="1:27" s="331" customFormat="1" ht="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28"/>
        <v>0</v>
      </c>
      <c r="N809" s="305">
        <f t="shared" si="336"/>
        <v>0</v>
      </c>
      <c r="O809" s="305">
        <f t="shared" si="335"/>
        <v>0</v>
      </c>
      <c r="Q809" s="278">
        <f t="shared" si="329"/>
        <v>0</v>
      </c>
      <c r="R809" s="278">
        <f t="shared" si="330"/>
        <v>0</v>
      </c>
      <c r="T809" s="332"/>
      <c r="U809" s="306">
        <f t="shared" si="334"/>
        <v>0</v>
      </c>
      <c r="V809" s="306" t="b">
        <f t="shared" si="331"/>
        <v>0</v>
      </c>
      <c r="W809" s="306"/>
      <c r="X809" s="306">
        <f t="shared" si="332"/>
        <v>0</v>
      </c>
      <c r="Y809" s="278">
        <f t="shared" si="333"/>
        <v>0</v>
      </c>
      <c r="Z809" s="276"/>
      <c r="AA809" s="276"/>
    </row>
    <row r="810" spans="1:27" s="331" customFormat="1" ht="15.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28"/>
        <v>0</v>
      </c>
      <c r="N810" s="305">
        <f t="shared" si="336"/>
        <v>0</v>
      </c>
      <c r="O810" s="305">
        <f t="shared" si="335"/>
        <v>0</v>
      </c>
      <c r="Q810" s="278">
        <f t="shared" si="329"/>
        <v>0</v>
      </c>
      <c r="R810" s="278">
        <f t="shared" si="330"/>
        <v>0</v>
      </c>
      <c r="T810" s="332"/>
      <c r="U810" s="306">
        <f t="shared" si="334"/>
        <v>0</v>
      </c>
      <c r="V810" s="306" t="b">
        <f t="shared" si="331"/>
        <v>0</v>
      </c>
      <c r="W810" s="306"/>
      <c r="X810" s="306">
        <f t="shared" si="332"/>
        <v>0</v>
      </c>
      <c r="Y810" s="278">
        <f t="shared" si="333"/>
        <v>0</v>
      </c>
      <c r="Z810" s="276"/>
      <c r="AA810" s="276"/>
    </row>
    <row r="811" spans="1:27" s="331" customFormat="1" ht="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28"/>
        <v>0</v>
      </c>
      <c r="N811" s="305">
        <f t="shared" si="336"/>
        <v>0</v>
      </c>
      <c r="O811" s="305">
        <f t="shared" si="335"/>
        <v>0</v>
      </c>
      <c r="Q811" s="278">
        <f t="shared" si="329"/>
        <v>0</v>
      </c>
      <c r="R811" s="278">
        <f t="shared" si="330"/>
        <v>0</v>
      </c>
      <c r="T811" s="332"/>
      <c r="U811" s="306">
        <f t="shared" si="334"/>
        <v>0</v>
      </c>
      <c r="V811" s="306" t="b">
        <f t="shared" si="331"/>
        <v>0</v>
      </c>
      <c r="W811" s="306"/>
      <c r="X811" s="306">
        <f t="shared" si="332"/>
        <v>0</v>
      </c>
      <c r="Y811" s="278">
        <f t="shared" si="333"/>
        <v>0</v>
      </c>
      <c r="Z811" s="276"/>
      <c r="AA811" s="276"/>
    </row>
    <row r="812" spans="1:27" s="331" customFormat="1" ht="15.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28"/>
        <v>0</v>
      </c>
      <c r="N812" s="305">
        <f t="shared" si="336"/>
        <v>0</v>
      </c>
      <c r="O812" s="305">
        <f t="shared" si="335"/>
        <v>0</v>
      </c>
      <c r="Q812" s="278">
        <f t="shared" si="329"/>
        <v>0</v>
      </c>
      <c r="R812" s="278">
        <f t="shared" si="330"/>
        <v>0</v>
      </c>
      <c r="T812" s="332"/>
      <c r="U812" s="306">
        <f t="shared" si="334"/>
        <v>0</v>
      </c>
      <c r="V812" s="306" t="b">
        <f t="shared" si="331"/>
        <v>0</v>
      </c>
      <c r="W812" s="306"/>
      <c r="X812" s="306">
        <f t="shared" si="332"/>
        <v>0</v>
      </c>
      <c r="Y812" s="278">
        <f t="shared" si="333"/>
        <v>0</v>
      </c>
      <c r="Z812" s="276"/>
      <c r="AA812" s="276"/>
    </row>
    <row r="813" spans="1:27" s="331" customFormat="1" ht="2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28"/>
        <v>0</v>
      </c>
      <c r="N813" s="305">
        <f t="shared" si="336"/>
        <v>0</v>
      </c>
      <c r="O813" s="305">
        <f t="shared" si="335"/>
        <v>0</v>
      </c>
      <c r="Q813" s="278">
        <f t="shared" si="329"/>
        <v>0</v>
      </c>
      <c r="R813" s="278">
        <f t="shared" si="330"/>
        <v>0</v>
      </c>
      <c r="T813" s="332"/>
      <c r="U813" s="306">
        <f t="shared" si="334"/>
        <v>0</v>
      </c>
      <c r="V813" s="306" t="b">
        <f t="shared" si="331"/>
        <v>0</v>
      </c>
      <c r="W813" s="306"/>
      <c r="X813" s="306">
        <f t="shared" si="332"/>
        <v>0</v>
      </c>
      <c r="Y813" s="278">
        <f t="shared" si="333"/>
        <v>0</v>
      </c>
      <c r="Z813" s="276"/>
      <c r="AA813" s="276"/>
    </row>
    <row r="814" spans="1:27" s="331" customFormat="1" ht="15.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28"/>
        <v>0</v>
      </c>
      <c r="N814" s="305">
        <f t="shared" si="336"/>
        <v>0</v>
      </c>
      <c r="O814" s="305">
        <f t="shared" si="335"/>
        <v>0</v>
      </c>
      <c r="Q814" s="278">
        <f t="shared" si="329"/>
        <v>0</v>
      </c>
      <c r="R814" s="278">
        <f t="shared" si="330"/>
        <v>0</v>
      </c>
      <c r="T814" s="332"/>
      <c r="U814" s="306">
        <f t="shared" si="334"/>
        <v>0</v>
      </c>
      <c r="V814" s="306" t="b">
        <f t="shared" si="331"/>
        <v>0</v>
      </c>
      <c r="W814" s="306"/>
      <c r="X814" s="306">
        <f t="shared" si="332"/>
        <v>0</v>
      </c>
      <c r="Y814" s="278">
        <f t="shared" si="333"/>
        <v>0</v>
      </c>
      <c r="Z814" s="276"/>
      <c r="AA814" s="276"/>
    </row>
    <row r="815" spans="1:27" s="331" customFormat="1" ht="2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28"/>
        <v>0</v>
      </c>
      <c r="N815" s="305">
        <f t="shared" si="336"/>
        <v>0</v>
      </c>
      <c r="O815" s="305">
        <f t="shared" si="335"/>
        <v>0</v>
      </c>
      <c r="Q815" s="278">
        <f t="shared" si="329"/>
        <v>0</v>
      </c>
      <c r="R815" s="278">
        <f t="shared" si="330"/>
        <v>0</v>
      </c>
      <c r="T815" s="332"/>
      <c r="U815" s="306">
        <f t="shared" si="334"/>
        <v>0</v>
      </c>
      <c r="V815" s="306" t="b">
        <f t="shared" si="331"/>
        <v>0</v>
      </c>
      <c r="W815" s="306"/>
      <c r="X815" s="306">
        <f t="shared" si="332"/>
        <v>0</v>
      </c>
      <c r="Y815" s="278">
        <f t="shared" si="333"/>
        <v>0</v>
      </c>
      <c r="Z815" s="276"/>
      <c r="AA815" s="276"/>
    </row>
    <row r="816" spans="1:27" s="331" customFormat="1" ht="15.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28"/>
        <v>0</v>
      </c>
      <c r="N816" s="305">
        <f t="shared" si="336"/>
        <v>0</v>
      </c>
      <c r="O816" s="305">
        <f t="shared" si="335"/>
        <v>0</v>
      </c>
      <c r="Q816" s="278">
        <f t="shared" si="329"/>
        <v>0</v>
      </c>
      <c r="R816" s="278">
        <f t="shared" si="330"/>
        <v>0</v>
      </c>
      <c r="T816" s="332"/>
      <c r="U816" s="306">
        <f t="shared" si="334"/>
        <v>0</v>
      </c>
      <c r="V816" s="306" t="b">
        <f t="shared" si="331"/>
        <v>0</v>
      </c>
      <c r="W816" s="306"/>
      <c r="X816" s="306">
        <f t="shared" si="332"/>
        <v>0</v>
      </c>
      <c r="Y816" s="278">
        <f t="shared" si="333"/>
        <v>0</v>
      </c>
      <c r="Z816" s="276"/>
      <c r="AA816" s="276"/>
    </row>
    <row r="817" spans="1:27" s="331" customFormat="1" ht="15.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28"/>
        <v>0</v>
      </c>
      <c r="N817" s="305">
        <f t="shared" si="336"/>
        <v>0</v>
      </c>
      <c r="O817" s="305">
        <f t="shared" si="335"/>
        <v>0</v>
      </c>
      <c r="Q817" s="278">
        <f t="shared" si="329"/>
        <v>0</v>
      </c>
      <c r="R817" s="278">
        <f t="shared" si="330"/>
        <v>0</v>
      </c>
      <c r="T817" s="332"/>
      <c r="U817" s="306">
        <f t="shared" si="334"/>
        <v>0</v>
      </c>
      <c r="V817" s="306" t="b">
        <f t="shared" si="331"/>
        <v>0</v>
      </c>
      <c r="W817" s="306"/>
      <c r="X817" s="306">
        <f t="shared" si="332"/>
        <v>0</v>
      </c>
      <c r="Y817" s="278">
        <f t="shared" si="333"/>
        <v>0</v>
      </c>
      <c r="Z817" s="276"/>
      <c r="AA817" s="276"/>
    </row>
    <row r="818" spans="1:27" ht="15.5">
      <c r="A818" s="41"/>
      <c r="B818" s="42"/>
      <c r="C818" s="41"/>
      <c r="D818" s="43" t="s">
        <v>1334</v>
      </c>
      <c r="E818" s="43"/>
      <c r="F818" s="41"/>
      <c r="G818" s="41"/>
      <c r="H818" s="42"/>
      <c r="I818" s="238"/>
      <c r="J818" s="239"/>
      <c r="M818">
        <f t="shared" si="328"/>
        <v>0</v>
      </c>
      <c r="N818">
        <f t="shared" si="336"/>
        <v>0</v>
      </c>
      <c r="O818">
        <f t="shared" si="335"/>
        <v>0</v>
      </c>
      <c r="Q818" s="278">
        <f t="shared" si="329"/>
        <v>0</v>
      </c>
      <c r="R818" s="278">
        <f t="shared" si="330"/>
        <v>0</v>
      </c>
      <c r="T818" s="278"/>
      <c r="U818" s="278">
        <f t="shared" si="334"/>
        <v>0</v>
      </c>
      <c r="V818" s="278" t="b">
        <f t="shared" si="331"/>
        <v>0</v>
      </c>
      <c r="W818" s="278"/>
      <c r="X818" s="278">
        <f t="shared" si="332"/>
        <v>0</v>
      </c>
      <c r="Y818" s="278">
        <f t="shared" si="333"/>
        <v>0</v>
      </c>
      <c r="Z818" s="276"/>
      <c r="AA818" s="276"/>
    </row>
    <row r="819" spans="1:27" ht="2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28"/>
        <v>0</v>
      </c>
      <c r="N819">
        <f t="shared" si="336"/>
        <v>0</v>
      </c>
      <c r="O819">
        <f t="shared" si="335"/>
        <v>0</v>
      </c>
      <c r="Q819" s="278">
        <f t="shared" si="329"/>
        <v>0</v>
      </c>
      <c r="R819" s="278">
        <f t="shared" si="330"/>
        <v>0</v>
      </c>
      <c r="T819" s="278"/>
      <c r="U819" s="278">
        <f t="shared" si="334"/>
        <v>0</v>
      </c>
      <c r="V819" s="278" t="b">
        <f t="shared" si="331"/>
        <v>0</v>
      </c>
      <c r="W819" s="278"/>
      <c r="X819" s="278">
        <f t="shared" si="332"/>
        <v>0</v>
      </c>
      <c r="Y819" s="278">
        <f t="shared" si="333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28"/>
        <v>0</v>
      </c>
      <c r="N820">
        <f t="shared" si="336"/>
        <v>0</v>
      </c>
      <c r="O820">
        <f t="shared" si="335"/>
        <v>0</v>
      </c>
      <c r="Q820" s="278">
        <f t="shared" si="329"/>
        <v>0</v>
      </c>
      <c r="R820" s="278">
        <f t="shared" si="330"/>
        <v>0</v>
      </c>
      <c r="T820" s="278"/>
      <c r="U820" s="278">
        <f t="shared" si="334"/>
        <v>0</v>
      </c>
      <c r="V820" s="278" t="b">
        <f t="shared" si="331"/>
        <v>0</v>
      </c>
      <c r="W820" s="278"/>
      <c r="X820" s="278">
        <f t="shared" si="332"/>
        <v>0</v>
      </c>
      <c r="Y820" s="278">
        <f t="shared" si="333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7">O821</f>
        <v>440</v>
      </c>
      <c r="J821" s="234">
        <f t="shared" ref="J821:J823" si="338">I821*1.23</f>
        <v>541.20000000000005</v>
      </c>
      <c r="K821">
        <v>8</v>
      </c>
      <c r="L821">
        <v>4</v>
      </c>
      <c r="M821">
        <f t="shared" si="328"/>
        <v>280</v>
      </c>
      <c r="N821">
        <f>L821*G821*40</f>
        <v>160</v>
      </c>
      <c r="O821">
        <f t="shared" si="335"/>
        <v>440</v>
      </c>
      <c r="Q821" s="278">
        <f t="shared" si="329"/>
        <v>532.31707317073176</v>
      </c>
      <c r="R821" s="278">
        <f t="shared" si="330"/>
        <v>654.75</v>
      </c>
      <c r="T821" s="278">
        <v>138.25</v>
      </c>
      <c r="U821" s="278">
        <f t="shared" si="334"/>
        <v>414.75</v>
      </c>
      <c r="V821" s="278">
        <f t="shared" si="331"/>
        <v>240</v>
      </c>
      <c r="W821" s="278"/>
      <c r="X821" s="278">
        <f t="shared" si="332"/>
        <v>654.75</v>
      </c>
      <c r="Y821" s="278">
        <f t="shared" si="333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28"/>
        <v>0</v>
      </c>
      <c r="N822">
        <f t="shared" ref="N822:N885" si="339">L822*G822*40</f>
        <v>0</v>
      </c>
      <c r="O822">
        <f t="shared" si="335"/>
        <v>0</v>
      </c>
      <c r="Q822" s="278">
        <f t="shared" si="329"/>
        <v>0</v>
      </c>
      <c r="R822" s="278">
        <f t="shared" si="330"/>
        <v>0</v>
      </c>
      <c r="T822" s="278"/>
      <c r="U822" s="278">
        <f t="shared" si="334"/>
        <v>0</v>
      </c>
      <c r="V822" s="278" t="b">
        <f t="shared" si="331"/>
        <v>0</v>
      </c>
      <c r="W822" s="278"/>
      <c r="X822" s="278">
        <f t="shared" si="332"/>
        <v>0</v>
      </c>
      <c r="Y822" s="278">
        <f t="shared" si="333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0">O823</f>
        <v>600</v>
      </c>
      <c r="J823" s="234">
        <f t="shared" si="338"/>
        <v>738</v>
      </c>
      <c r="K823">
        <v>8</v>
      </c>
      <c r="L823">
        <v>4</v>
      </c>
      <c r="M823">
        <f t="shared" si="328"/>
        <v>280</v>
      </c>
      <c r="N823">
        <f t="shared" si="339"/>
        <v>320</v>
      </c>
      <c r="O823">
        <f t="shared" si="335"/>
        <v>600</v>
      </c>
      <c r="Q823" s="278">
        <f t="shared" si="329"/>
        <v>247.3170731707317</v>
      </c>
      <c r="R823" s="278">
        <f t="shared" si="330"/>
        <v>304.2</v>
      </c>
      <c r="T823" s="278">
        <v>21.4</v>
      </c>
      <c r="U823" s="278">
        <f t="shared" si="334"/>
        <v>64.199999999999989</v>
      </c>
      <c r="V823" s="278">
        <f t="shared" si="331"/>
        <v>240</v>
      </c>
      <c r="W823" s="278"/>
      <c r="X823" s="278">
        <f t="shared" si="332"/>
        <v>304.2</v>
      </c>
      <c r="Y823" s="278">
        <f t="shared" si="333"/>
        <v>247.3170731707317</v>
      </c>
      <c r="Z823" s="276"/>
      <c r="AA823" s="276"/>
    </row>
    <row r="824" spans="1:27" ht="13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28"/>
        <v>0</v>
      </c>
      <c r="N824">
        <f t="shared" si="339"/>
        <v>0</v>
      </c>
      <c r="O824">
        <f t="shared" si="335"/>
        <v>0</v>
      </c>
      <c r="Q824" s="278">
        <f t="shared" si="329"/>
        <v>0</v>
      </c>
      <c r="R824" s="278">
        <f t="shared" si="330"/>
        <v>0</v>
      </c>
      <c r="T824" s="278"/>
      <c r="U824" s="278">
        <f t="shared" si="334"/>
        <v>0</v>
      </c>
      <c r="V824" s="278" t="b">
        <f t="shared" si="331"/>
        <v>0</v>
      </c>
      <c r="W824" s="278"/>
      <c r="X824" s="278">
        <f t="shared" si="332"/>
        <v>0</v>
      </c>
      <c r="Y824" s="278">
        <f t="shared" si="333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1">O825</f>
        <v>40</v>
      </c>
      <c r="J825" s="304">
        <f t="shared" ref="J825:J828" si="342">I825*1.23</f>
        <v>49.2</v>
      </c>
      <c r="L825" s="305">
        <v>1</v>
      </c>
      <c r="M825" s="305">
        <f t="shared" si="328"/>
        <v>0</v>
      </c>
      <c r="N825" s="305">
        <f t="shared" si="339"/>
        <v>40</v>
      </c>
      <c r="O825" s="305">
        <f t="shared" si="335"/>
        <v>40</v>
      </c>
      <c r="Q825" s="278">
        <f t="shared" si="329"/>
        <v>48.780487804878049</v>
      </c>
      <c r="R825" s="278">
        <f t="shared" si="330"/>
        <v>60</v>
      </c>
      <c r="T825" s="306"/>
      <c r="U825" s="306">
        <f t="shared" si="334"/>
        <v>0</v>
      </c>
      <c r="V825" s="306" t="b">
        <f t="shared" si="331"/>
        <v>0</v>
      </c>
      <c r="W825" s="306">
        <f t="shared" ref="W825:W830" si="343">G825*$AD$4*$AD$7</f>
        <v>60</v>
      </c>
      <c r="X825" s="306">
        <f t="shared" si="332"/>
        <v>60</v>
      </c>
      <c r="Y825" s="278">
        <f t="shared" si="333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1"/>
        <v>40</v>
      </c>
      <c r="J826" s="304">
        <f t="shared" si="342"/>
        <v>49.2</v>
      </c>
      <c r="L826" s="305">
        <v>1</v>
      </c>
      <c r="M826" s="305">
        <f t="shared" si="328"/>
        <v>0</v>
      </c>
      <c r="N826" s="305">
        <f t="shared" si="339"/>
        <v>40</v>
      </c>
      <c r="O826" s="305">
        <f t="shared" si="335"/>
        <v>40</v>
      </c>
      <c r="Q826" s="278">
        <f t="shared" si="329"/>
        <v>48.780487804878049</v>
      </c>
      <c r="R826" s="278">
        <f t="shared" si="330"/>
        <v>60</v>
      </c>
      <c r="T826" s="306"/>
      <c r="U826" s="306">
        <f t="shared" si="334"/>
        <v>0</v>
      </c>
      <c r="V826" s="306" t="b">
        <f t="shared" si="331"/>
        <v>0</v>
      </c>
      <c r="W826" s="306">
        <f t="shared" si="343"/>
        <v>60</v>
      </c>
      <c r="X826" s="306">
        <f t="shared" si="332"/>
        <v>60</v>
      </c>
      <c r="Y826" s="278">
        <f t="shared" si="333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1"/>
        <v>80</v>
      </c>
      <c r="J827" s="304">
        <f t="shared" si="342"/>
        <v>98.4</v>
      </c>
      <c r="L827" s="305">
        <v>1</v>
      </c>
      <c r="M827" s="305">
        <f t="shared" si="328"/>
        <v>0</v>
      </c>
      <c r="N827" s="305">
        <f t="shared" si="339"/>
        <v>80</v>
      </c>
      <c r="O827" s="305">
        <f t="shared" si="335"/>
        <v>80</v>
      </c>
      <c r="Q827" s="278">
        <f t="shared" si="329"/>
        <v>97.560975609756099</v>
      </c>
      <c r="R827" s="278">
        <f t="shared" si="330"/>
        <v>120</v>
      </c>
      <c r="T827" s="306"/>
      <c r="U827" s="306">
        <f t="shared" si="334"/>
        <v>0</v>
      </c>
      <c r="V827" s="306" t="b">
        <f t="shared" si="331"/>
        <v>0</v>
      </c>
      <c r="W827" s="306">
        <f t="shared" si="343"/>
        <v>120</v>
      </c>
      <c r="X827" s="306">
        <f t="shared" si="332"/>
        <v>120</v>
      </c>
      <c r="Y827" s="278">
        <f t="shared" si="333"/>
        <v>97.560975609756099</v>
      </c>
      <c r="Z827" s="276"/>
      <c r="AA827" s="276"/>
    </row>
    <row r="828" spans="1:27" s="305" customFormat="1" ht="37.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2"/>
        <v>98.4</v>
      </c>
      <c r="L828" s="305">
        <v>1</v>
      </c>
      <c r="M828" s="305">
        <f t="shared" si="328"/>
        <v>0</v>
      </c>
      <c r="N828" s="305">
        <f t="shared" si="339"/>
        <v>80</v>
      </c>
      <c r="O828" s="305">
        <f t="shared" si="335"/>
        <v>80</v>
      </c>
      <c r="Q828" s="278">
        <f t="shared" si="329"/>
        <v>97.560975609756099</v>
      </c>
      <c r="R828" s="278">
        <f t="shared" si="330"/>
        <v>120</v>
      </c>
      <c r="T828" s="306"/>
      <c r="U828" s="306">
        <f t="shared" si="334"/>
        <v>0</v>
      </c>
      <c r="V828" s="306" t="b">
        <f t="shared" si="331"/>
        <v>0</v>
      </c>
      <c r="W828" s="306">
        <f t="shared" si="343"/>
        <v>120</v>
      </c>
      <c r="X828" s="306">
        <f t="shared" si="332"/>
        <v>120</v>
      </c>
      <c r="Y828" s="278">
        <f t="shared" si="333"/>
        <v>97.560975609756099</v>
      </c>
      <c r="Z828" s="276"/>
      <c r="AA828" s="276"/>
    </row>
    <row r="829" spans="1:27" s="305" customFormat="1" ht="2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28"/>
        <v>0</v>
      </c>
      <c r="N829" s="305">
        <f t="shared" si="339"/>
        <v>0</v>
      </c>
      <c r="Q829" s="278">
        <f t="shared" si="329"/>
        <v>146.34146341463415</v>
      </c>
      <c r="R829" s="278">
        <f t="shared" si="330"/>
        <v>180</v>
      </c>
      <c r="T829" s="306"/>
      <c r="U829" s="306">
        <f t="shared" si="334"/>
        <v>0</v>
      </c>
      <c r="V829" s="306" t="b">
        <f t="shared" si="331"/>
        <v>0</v>
      </c>
      <c r="W829" s="306">
        <f t="shared" si="343"/>
        <v>180</v>
      </c>
      <c r="X829" s="306">
        <f t="shared" si="332"/>
        <v>180</v>
      </c>
      <c r="Y829" s="278">
        <f t="shared" si="333"/>
        <v>146.34146341463415</v>
      </c>
      <c r="Z829" s="276"/>
      <c r="AA829" s="276"/>
    </row>
    <row r="830" spans="1:27" s="331" customFormat="1" ht="16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4">O830</f>
        <v>40</v>
      </c>
      <c r="J830" s="304">
        <f t="shared" ref="J830" si="345">I830*1.23</f>
        <v>49.2</v>
      </c>
      <c r="K830" s="305"/>
      <c r="L830" s="305">
        <v>1</v>
      </c>
      <c r="M830" s="305">
        <f t="shared" si="328"/>
        <v>0</v>
      </c>
      <c r="N830" s="305">
        <f t="shared" si="339"/>
        <v>40</v>
      </c>
      <c r="O830" s="305">
        <f t="shared" si="335"/>
        <v>40</v>
      </c>
      <c r="Q830" s="278">
        <f t="shared" si="329"/>
        <v>387.60975609756099</v>
      </c>
      <c r="R830" s="278">
        <f t="shared" si="330"/>
        <v>476.76</v>
      </c>
      <c r="T830" s="332">
        <v>58.92</v>
      </c>
      <c r="U830" s="306">
        <f t="shared" si="334"/>
        <v>176.76</v>
      </c>
      <c r="V830" s="306">
        <f t="shared" si="331"/>
        <v>240</v>
      </c>
      <c r="W830" s="306">
        <f t="shared" si="343"/>
        <v>60</v>
      </c>
      <c r="X830" s="306">
        <f t="shared" si="332"/>
        <v>476.76</v>
      </c>
      <c r="Y830" s="278">
        <f t="shared" si="333"/>
        <v>387.60975609756099</v>
      </c>
      <c r="Z830" s="276"/>
      <c r="AA830" s="276"/>
    </row>
    <row r="831" spans="1:27" ht="16" thickBot="1">
      <c r="A831" s="41"/>
      <c r="B831" s="42"/>
      <c r="C831" s="41"/>
      <c r="D831" s="43" t="s">
        <v>1361</v>
      </c>
      <c r="E831" s="43"/>
      <c r="F831" s="41"/>
      <c r="G831" s="41"/>
      <c r="H831" s="42"/>
      <c r="I831" s="238"/>
      <c r="J831" s="239"/>
      <c r="M831">
        <f t="shared" si="328"/>
        <v>0</v>
      </c>
      <c r="N831">
        <f t="shared" si="339"/>
        <v>0</v>
      </c>
      <c r="O831">
        <f t="shared" si="335"/>
        <v>0</v>
      </c>
      <c r="Q831" s="278">
        <f t="shared" si="329"/>
        <v>0</v>
      </c>
      <c r="R831" s="278">
        <f t="shared" si="330"/>
        <v>0</v>
      </c>
      <c r="T831" s="278"/>
      <c r="U831" s="278">
        <f t="shared" si="334"/>
        <v>0</v>
      </c>
      <c r="V831" s="278" t="b">
        <f t="shared" si="331"/>
        <v>0</v>
      </c>
      <c r="W831" s="278"/>
      <c r="X831" s="278">
        <f t="shared" si="332"/>
        <v>0</v>
      </c>
      <c r="Y831" s="278">
        <f t="shared" si="333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6">O832</f>
        <v>720</v>
      </c>
      <c r="J832" s="234">
        <f t="shared" ref="J832:J838" si="347">I832*1.23</f>
        <v>885.6</v>
      </c>
      <c r="K832">
        <v>16</v>
      </c>
      <c r="L832">
        <v>4</v>
      </c>
      <c r="M832">
        <f t="shared" si="328"/>
        <v>560</v>
      </c>
      <c r="N832">
        <f t="shared" si="339"/>
        <v>160</v>
      </c>
      <c r="O832">
        <f t="shared" si="335"/>
        <v>720</v>
      </c>
      <c r="Q832" s="278">
        <f t="shared" si="329"/>
        <v>903.1219512195122</v>
      </c>
      <c r="R832" s="278">
        <f t="shared" si="330"/>
        <v>1110.8399999999999</v>
      </c>
      <c r="T832" s="278">
        <v>290.27999999999997</v>
      </c>
      <c r="U832" s="278">
        <f t="shared" si="334"/>
        <v>870.83999999999992</v>
      </c>
      <c r="V832" s="278">
        <f t="shared" si="331"/>
        <v>240</v>
      </c>
      <c r="W832" s="278"/>
      <c r="X832" s="278">
        <f t="shared" si="332"/>
        <v>1110.8399999999999</v>
      </c>
      <c r="Y832" s="278">
        <f t="shared" si="333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6"/>
        <v>300</v>
      </c>
      <c r="J833" s="234">
        <f t="shared" si="347"/>
        <v>369</v>
      </c>
      <c r="K833">
        <v>4</v>
      </c>
      <c r="L833">
        <v>4</v>
      </c>
      <c r="M833">
        <f t="shared" si="328"/>
        <v>140</v>
      </c>
      <c r="N833">
        <f t="shared" si="339"/>
        <v>160</v>
      </c>
      <c r="O833">
        <f t="shared" si="335"/>
        <v>300</v>
      </c>
      <c r="Q833" s="278">
        <f t="shared" si="329"/>
        <v>0</v>
      </c>
      <c r="R833" s="278">
        <f t="shared" si="330"/>
        <v>0</v>
      </c>
      <c r="T833" s="278"/>
      <c r="U833" s="278">
        <f t="shared" si="334"/>
        <v>0</v>
      </c>
      <c r="V833" s="278" t="b">
        <f t="shared" si="331"/>
        <v>0</v>
      </c>
      <c r="W833" s="278"/>
      <c r="X833" s="278">
        <f t="shared" si="332"/>
        <v>0</v>
      </c>
      <c r="Y833" s="278">
        <f t="shared" si="333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6"/>
        <v>720</v>
      </c>
      <c r="J834" s="234">
        <f t="shared" si="347"/>
        <v>885.6</v>
      </c>
      <c r="K834">
        <v>16</v>
      </c>
      <c r="L834">
        <v>4</v>
      </c>
      <c r="M834">
        <f t="shared" si="328"/>
        <v>560</v>
      </c>
      <c r="N834">
        <f t="shared" si="339"/>
        <v>160</v>
      </c>
      <c r="O834">
        <f t="shared" si="335"/>
        <v>720</v>
      </c>
      <c r="Q834" s="278">
        <f t="shared" si="329"/>
        <v>903.1219512195122</v>
      </c>
      <c r="R834" s="278">
        <f t="shared" si="330"/>
        <v>1110.8399999999999</v>
      </c>
      <c r="T834" s="278">
        <v>290.27999999999997</v>
      </c>
      <c r="U834" s="278">
        <f t="shared" si="334"/>
        <v>870.83999999999992</v>
      </c>
      <c r="V834" s="278">
        <f t="shared" si="331"/>
        <v>240</v>
      </c>
      <c r="W834" s="278"/>
      <c r="X834" s="278">
        <f t="shared" si="332"/>
        <v>1110.8399999999999</v>
      </c>
      <c r="Y834" s="278">
        <f t="shared" si="333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6"/>
        <v>300</v>
      </c>
      <c r="J835" s="234">
        <f t="shared" si="347"/>
        <v>369</v>
      </c>
      <c r="K835">
        <v>4</v>
      </c>
      <c r="L835">
        <v>4</v>
      </c>
      <c r="M835">
        <f t="shared" si="328"/>
        <v>140</v>
      </c>
      <c r="N835">
        <f t="shared" si="339"/>
        <v>160</v>
      </c>
      <c r="O835">
        <f t="shared" si="335"/>
        <v>300</v>
      </c>
      <c r="Q835" s="278">
        <f t="shared" si="329"/>
        <v>0</v>
      </c>
      <c r="R835" s="278">
        <f t="shared" si="330"/>
        <v>0</v>
      </c>
      <c r="T835" s="278"/>
      <c r="U835" s="278">
        <f t="shared" si="334"/>
        <v>0</v>
      </c>
      <c r="V835" s="278" t="b">
        <f t="shared" si="331"/>
        <v>0</v>
      </c>
      <c r="W835" s="278"/>
      <c r="X835" s="278">
        <f t="shared" si="332"/>
        <v>0</v>
      </c>
      <c r="Y835" s="278">
        <f t="shared" si="333"/>
        <v>0</v>
      </c>
      <c r="Z835" s="276"/>
      <c r="AA835" s="276"/>
    </row>
    <row r="836" spans="1:27" ht="2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6"/>
        <v>720</v>
      </c>
      <c r="J836" s="234">
        <f t="shared" si="347"/>
        <v>885.6</v>
      </c>
      <c r="K836">
        <v>16</v>
      </c>
      <c r="L836">
        <v>4</v>
      </c>
      <c r="M836">
        <f t="shared" si="328"/>
        <v>560</v>
      </c>
      <c r="N836">
        <f t="shared" si="339"/>
        <v>160</v>
      </c>
      <c r="O836">
        <f t="shared" si="335"/>
        <v>720</v>
      </c>
      <c r="Q836" s="278">
        <f t="shared" si="329"/>
        <v>903.1219512195122</v>
      </c>
      <c r="R836" s="278">
        <f t="shared" si="330"/>
        <v>1110.8399999999999</v>
      </c>
      <c r="T836" s="278">
        <v>290.27999999999997</v>
      </c>
      <c r="U836" s="278">
        <f t="shared" si="334"/>
        <v>870.83999999999992</v>
      </c>
      <c r="V836" s="278">
        <f t="shared" si="331"/>
        <v>240</v>
      </c>
      <c r="W836" s="278"/>
      <c r="X836" s="278">
        <f t="shared" si="332"/>
        <v>1110.8399999999999</v>
      </c>
      <c r="Y836" s="278">
        <f t="shared" si="333"/>
        <v>903.1219512195122</v>
      </c>
      <c r="Z836" s="276"/>
      <c r="AA836" s="276"/>
    </row>
    <row r="837" spans="1:27" ht="37.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6"/>
        <v>720</v>
      </c>
      <c r="J837" s="234">
        <f t="shared" si="347"/>
        <v>885.6</v>
      </c>
      <c r="K837">
        <v>16</v>
      </c>
      <c r="L837">
        <v>4</v>
      </c>
      <c r="M837">
        <f t="shared" si="328"/>
        <v>560</v>
      </c>
      <c r="N837">
        <f t="shared" si="339"/>
        <v>160</v>
      </c>
      <c r="O837">
        <f t="shared" si="335"/>
        <v>720</v>
      </c>
      <c r="Q837" s="278">
        <f t="shared" si="329"/>
        <v>639.1219512195122</v>
      </c>
      <c r="R837" s="278">
        <f t="shared" si="330"/>
        <v>786.12</v>
      </c>
      <c r="T837" s="278">
        <v>182.04</v>
      </c>
      <c r="U837" s="278">
        <f t="shared" si="334"/>
        <v>546.12</v>
      </c>
      <c r="V837" s="278">
        <f t="shared" si="331"/>
        <v>240</v>
      </c>
      <c r="W837" s="278"/>
      <c r="X837" s="278">
        <f t="shared" si="332"/>
        <v>786.12</v>
      </c>
      <c r="Y837" s="278">
        <f t="shared" si="333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6"/>
        <v>160</v>
      </c>
      <c r="J838" s="234">
        <f t="shared" si="347"/>
        <v>196.8</v>
      </c>
      <c r="L838">
        <v>4</v>
      </c>
      <c r="M838">
        <f t="shared" ref="M838:M901" si="348">K838*35</f>
        <v>0</v>
      </c>
      <c r="N838">
        <f t="shared" si="339"/>
        <v>160</v>
      </c>
      <c r="O838">
        <f t="shared" si="335"/>
        <v>160</v>
      </c>
      <c r="Q838" s="278">
        <f t="shared" si="329"/>
        <v>0</v>
      </c>
      <c r="R838" s="278">
        <f t="shared" si="330"/>
        <v>0</v>
      </c>
      <c r="T838" s="278"/>
      <c r="U838" s="278">
        <f t="shared" si="334"/>
        <v>0</v>
      </c>
      <c r="V838" s="278" t="b">
        <f t="shared" si="331"/>
        <v>0</v>
      </c>
      <c r="W838" s="278"/>
      <c r="X838" s="278">
        <f t="shared" si="332"/>
        <v>0</v>
      </c>
      <c r="Y838" s="278">
        <f t="shared" si="333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48"/>
        <v>0</v>
      </c>
      <c r="N839">
        <f t="shared" si="339"/>
        <v>0</v>
      </c>
      <c r="O839">
        <f t="shared" si="335"/>
        <v>0</v>
      </c>
      <c r="Q839" s="278">
        <f t="shared" ref="Q839:Q902" si="349">R839/1.23</f>
        <v>0</v>
      </c>
      <c r="R839" s="278">
        <f t="shared" ref="R839:R902" si="350">X839</f>
        <v>0</v>
      </c>
      <c r="T839" s="278"/>
      <c r="U839" s="278">
        <f t="shared" si="334"/>
        <v>0</v>
      </c>
      <c r="V839" s="278" t="b">
        <f t="shared" ref="V839:V902" si="351">IF(U839&gt;0,$AD$3*$AD$7)</f>
        <v>0</v>
      </c>
      <c r="W839" s="278"/>
      <c r="X839" s="278">
        <f t="shared" ref="X839:X902" si="352">V839+U839+W839</f>
        <v>0</v>
      </c>
      <c r="Y839" s="278">
        <f t="shared" ref="Y839:Y902" si="353">X839/1.23</f>
        <v>0</v>
      </c>
      <c r="Z839" s="276"/>
      <c r="AA839" s="276"/>
    </row>
    <row r="840" spans="1:27" ht="13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48"/>
        <v>0</v>
      </c>
      <c r="N840">
        <f t="shared" si="339"/>
        <v>0</v>
      </c>
      <c r="O840">
        <f t="shared" si="335"/>
        <v>0</v>
      </c>
      <c r="Q840" s="278">
        <f t="shared" si="349"/>
        <v>0</v>
      </c>
      <c r="R840" s="278">
        <f t="shared" si="350"/>
        <v>0</v>
      </c>
      <c r="T840" s="278"/>
      <c r="U840" s="278">
        <f t="shared" ref="U840:U903" si="354">T840*$AD$9</f>
        <v>0</v>
      </c>
      <c r="V840" s="278" t="b">
        <f t="shared" si="351"/>
        <v>0</v>
      </c>
      <c r="W840" s="278"/>
      <c r="X840" s="278">
        <f t="shared" si="352"/>
        <v>0</v>
      </c>
      <c r="Y840" s="278">
        <f t="shared" si="353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5">O841</f>
        <v>40</v>
      </c>
      <c r="J841" s="304">
        <f t="shared" ref="J841:J861" si="356">I841*1.23</f>
        <v>49.2</v>
      </c>
      <c r="L841" s="305">
        <v>1</v>
      </c>
      <c r="M841" s="305">
        <f t="shared" si="348"/>
        <v>0</v>
      </c>
      <c r="N841" s="305">
        <f t="shared" si="339"/>
        <v>40</v>
      </c>
      <c r="O841" s="305">
        <f t="shared" si="335"/>
        <v>40</v>
      </c>
      <c r="Q841" s="278">
        <f t="shared" si="349"/>
        <v>48.780487804878049</v>
      </c>
      <c r="R841" s="278">
        <f t="shared" si="350"/>
        <v>60</v>
      </c>
      <c r="T841" s="306"/>
      <c r="U841" s="306">
        <f t="shared" si="354"/>
        <v>0</v>
      </c>
      <c r="V841" s="306" t="b">
        <f t="shared" si="351"/>
        <v>0</v>
      </c>
      <c r="W841" s="306">
        <f t="shared" ref="W841:W861" si="357">G841*$AD$4*$AD$7</f>
        <v>60</v>
      </c>
      <c r="X841" s="306">
        <f t="shared" si="352"/>
        <v>60</v>
      </c>
      <c r="Y841" s="278">
        <f t="shared" si="353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5"/>
        <v>40</v>
      </c>
      <c r="J842" s="304">
        <f t="shared" si="356"/>
        <v>49.2</v>
      </c>
      <c r="L842" s="305">
        <v>1</v>
      </c>
      <c r="M842" s="305">
        <f t="shared" si="348"/>
        <v>0</v>
      </c>
      <c r="N842" s="305">
        <f t="shared" si="339"/>
        <v>40</v>
      </c>
      <c r="O842" s="305">
        <f t="shared" ref="O842:O905" si="358">M842+N842</f>
        <v>40</v>
      </c>
      <c r="Q842" s="278">
        <f t="shared" si="349"/>
        <v>48.780487804878049</v>
      </c>
      <c r="R842" s="278">
        <f t="shared" si="350"/>
        <v>60</v>
      </c>
      <c r="T842" s="306"/>
      <c r="U842" s="306">
        <f t="shared" si="354"/>
        <v>0</v>
      </c>
      <c r="V842" s="306" t="b">
        <f t="shared" si="351"/>
        <v>0</v>
      </c>
      <c r="W842" s="306">
        <f t="shared" si="357"/>
        <v>60</v>
      </c>
      <c r="X842" s="306">
        <f t="shared" si="352"/>
        <v>60</v>
      </c>
      <c r="Y842" s="278">
        <f t="shared" si="353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5"/>
        <v>40</v>
      </c>
      <c r="J843" s="304">
        <f t="shared" si="356"/>
        <v>49.2</v>
      </c>
      <c r="L843" s="305">
        <v>1</v>
      </c>
      <c r="M843" s="305">
        <f t="shared" si="348"/>
        <v>0</v>
      </c>
      <c r="N843" s="305">
        <f t="shared" si="339"/>
        <v>40</v>
      </c>
      <c r="O843" s="305">
        <f t="shared" si="358"/>
        <v>40</v>
      </c>
      <c r="Q843" s="278">
        <f t="shared" si="349"/>
        <v>48.780487804878049</v>
      </c>
      <c r="R843" s="278">
        <f t="shared" si="350"/>
        <v>60</v>
      </c>
      <c r="T843" s="306"/>
      <c r="U843" s="306">
        <f t="shared" si="354"/>
        <v>0</v>
      </c>
      <c r="V843" s="306" t="b">
        <f t="shared" si="351"/>
        <v>0</v>
      </c>
      <c r="W843" s="306">
        <f t="shared" si="357"/>
        <v>60</v>
      </c>
      <c r="X843" s="306">
        <f t="shared" si="352"/>
        <v>60</v>
      </c>
      <c r="Y843" s="278">
        <f t="shared" si="353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5"/>
        <v>120</v>
      </c>
      <c r="J844" s="304">
        <f t="shared" si="356"/>
        <v>147.6</v>
      </c>
      <c r="L844" s="305">
        <v>1</v>
      </c>
      <c r="M844" s="305">
        <f t="shared" si="348"/>
        <v>0</v>
      </c>
      <c r="N844" s="305">
        <f t="shared" si="339"/>
        <v>120</v>
      </c>
      <c r="O844" s="305">
        <f t="shared" si="358"/>
        <v>120</v>
      </c>
      <c r="Q844" s="278">
        <f t="shared" si="349"/>
        <v>146.34146341463415</v>
      </c>
      <c r="R844" s="278">
        <f t="shared" si="350"/>
        <v>180</v>
      </c>
      <c r="T844" s="306"/>
      <c r="U844" s="306">
        <f t="shared" si="354"/>
        <v>0</v>
      </c>
      <c r="V844" s="306" t="b">
        <f t="shared" si="351"/>
        <v>0</v>
      </c>
      <c r="W844" s="306">
        <f t="shared" si="357"/>
        <v>180</v>
      </c>
      <c r="X844" s="306">
        <f t="shared" si="352"/>
        <v>180</v>
      </c>
      <c r="Y844" s="278">
        <f t="shared" si="353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5"/>
        <v>120</v>
      </c>
      <c r="J845" s="304">
        <f t="shared" si="356"/>
        <v>147.6</v>
      </c>
      <c r="L845" s="305">
        <v>1</v>
      </c>
      <c r="M845" s="305">
        <f t="shared" si="348"/>
        <v>0</v>
      </c>
      <c r="N845" s="305">
        <f t="shared" si="339"/>
        <v>120</v>
      </c>
      <c r="O845" s="305">
        <f t="shared" si="358"/>
        <v>120</v>
      </c>
      <c r="Q845" s="278">
        <f t="shared" si="349"/>
        <v>146.34146341463415</v>
      </c>
      <c r="R845" s="278">
        <f t="shared" si="350"/>
        <v>180</v>
      </c>
      <c r="T845" s="306"/>
      <c r="U845" s="306">
        <f t="shared" si="354"/>
        <v>0</v>
      </c>
      <c r="V845" s="306" t="b">
        <f t="shared" si="351"/>
        <v>0</v>
      </c>
      <c r="W845" s="306">
        <f t="shared" si="357"/>
        <v>180</v>
      </c>
      <c r="X845" s="306">
        <f t="shared" si="352"/>
        <v>180</v>
      </c>
      <c r="Y845" s="278">
        <f t="shared" si="353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5"/>
        <v>40</v>
      </c>
      <c r="J846" s="304">
        <f t="shared" si="356"/>
        <v>49.2</v>
      </c>
      <c r="L846" s="305">
        <v>1</v>
      </c>
      <c r="M846" s="305">
        <f t="shared" si="348"/>
        <v>0</v>
      </c>
      <c r="N846" s="305">
        <f t="shared" si="339"/>
        <v>40</v>
      </c>
      <c r="O846" s="305">
        <f t="shared" si="358"/>
        <v>40</v>
      </c>
      <c r="Q846" s="278">
        <f t="shared" si="349"/>
        <v>48.780487804878049</v>
      </c>
      <c r="R846" s="278">
        <f t="shared" si="350"/>
        <v>60</v>
      </c>
      <c r="T846" s="306"/>
      <c r="U846" s="306">
        <f t="shared" si="354"/>
        <v>0</v>
      </c>
      <c r="V846" s="306" t="b">
        <f t="shared" si="351"/>
        <v>0</v>
      </c>
      <c r="W846" s="306">
        <f t="shared" si="357"/>
        <v>60</v>
      </c>
      <c r="X846" s="306">
        <f t="shared" si="352"/>
        <v>60</v>
      </c>
      <c r="Y846" s="278">
        <f t="shared" si="353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5"/>
        <v>40</v>
      </c>
      <c r="J847" s="304">
        <f t="shared" si="356"/>
        <v>49.2</v>
      </c>
      <c r="L847" s="305">
        <v>1</v>
      </c>
      <c r="M847" s="305">
        <f t="shared" si="348"/>
        <v>0</v>
      </c>
      <c r="N847" s="305">
        <f t="shared" si="339"/>
        <v>40</v>
      </c>
      <c r="O847" s="305">
        <f t="shared" si="358"/>
        <v>40</v>
      </c>
      <c r="Q847" s="278">
        <f t="shared" si="349"/>
        <v>48.780487804878049</v>
      </c>
      <c r="R847" s="278">
        <f t="shared" si="350"/>
        <v>60</v>
      </c>
      <c r="T847" s="306"/>
      <c r="U847" s="306">
        <f t="shared" si="354"/>
        <v>0</v>
      </c>
      <c r="V847" s="306" t="b">
        <f t="shared" si="351"/>
        <v>0</v>
      </c>
      <c r="W847" s="306">
        <f t="shared" si="357"/>
        <v>60</v>
      </c>
      <c r="X847" s="306">
        <f t="shared" si="352"/>
        <v>60</v>
      </c>
      <c r="Y847" s="278">
        <f t="shared" si="353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5"/>
        <v>40</v>
      </c>
      <c r="J848" s="304">
        <f t="shared" si="356"/>
        <v>49.2</v>
      </c>
      <c r="L848" s="305">
        <v>1</v>
      </c>
      <c r="M848" s="305">
        <f t="shared" si="348"/>
        <v>0</v>
      </c>
      <c r="N848" s="305">
        <f t="shared" si="339"/>
        <v>40</v>
      </c>
      <c r="O848" s="305">
        <f t="shared" si="358"/>
        <v>40</v>
      </c>
      <c r="Q848" s="278">
        <f t="shared" si="349"/>
        <v>48.780487804878049</v>
      </c>
      <c r="R848" s="278">
        <f t="shared" si="350"/>
        <v>60</v>
      </c>
      <c r="T848" s="306"/>
      <c r="U848" s="306">
        <f t="shared" si="354"/>
        <v>0</v>
      </c>
      <c r="V848" s="306" t="b">
        <f t="shared" si="351"/>
        <v>0</v>
      </c>
      <c r="W848" s="306">
        <f t="shared" si="357"/>
        <v>60</v>
      </c>
      <c r="X848" s="306">
        <f t="shared" si="352"/>
        <v>60</v>
      </c>
      <c r="Y848" s="278">
        <f t="shared" si="353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5"/>
        <v>40</v>
      </c>
      <c r="J849" s="304">
        <f t="shared" si="356"/>
        <v>49.2</v>
      </c>
      <c r="L849" s="305">
        <v>1</v>
      </c>
      <c r="M849" s="305">
        <f t="shared" si="348"/>
        <v>0</v>
      </c>
      <c r="N849" s="305">
        <f t="shared" si="339"/>
        <v>40</v>
      </c>
      <c r="O849" s="305">
        <f t="shared" si="358"/>
        <v>40</v>
      </c>
      <c r="Q849" s="278">
        <f t="shared" si="349"/>
        <v>48.780487804878049</v>
      </c>
      <c r="R849" s="278">
        <f t="shared" si="350"/>
        <v>60</v>
      </c>
      <c r="T849" s="306"/>
      <c r="U849" s="306">
        <f t="shared" si="354"/>
        <v>0</v>
      </c>
      <c r="V849" s="306" t="b">
        <f t="shared" si="351"/>
        <v>0</v>
      </c>
      <c r="W849" s="306">
        <f t="shared" si="357"/>
        <v>60</v>
      </c>
      <c r="X849" s="306">
        <f t="shared" si="352"/>
        <v>60</v>
      </c>
      <c r="Y849" s="278">
        <f t="shared" si="353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5"/>
        <v>80</v>
      </c>
      <c r="J850" s="304">
        <f t="shared" si="356"/>
        <v>98.4</v>
      </c>
      <c r="L850" s="305">
        <v>1</v>
      </c>
      <c r="M850" s="305">
        <f t="shared" si="348"/>
        <v>0</v>
      </c>
      <c r="N850" s="305">
        <f t="shared" si="339"/>
        <v>80</v>
      </c>
      <c r="O850" s="305">
        <f t="shared" si="358"/>
        <v>80</v>
      </c>
      <c r="Q850" s="278">
        <f t="shared" si="349"/>
        <v>97.560975609756099</v>
      </c>
      <c r="R850" s="278">
        <f t="shared" si="350"/>
        <v>120</v>
      </c>
      <c r="T850" s="306"/>
      <c r="U850" s="306">
        <f t="shared" si="354"/>
        <v>0</v>
      </c>
      <c r="V850" s="306" t="b">
        <f t="shared" si="351"/>
        <v>0</v>
      </c>
      <c r="W850" s="306">
        <f t="shared" si="357"/>
        <v>120</v>
      </c>
      <c r="X850" s="306">
        <f t="shared" si="352"/>
        <v>120</v>
      </c>
      <c r="Y850" s="278">
        <f t="shared" si="353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5"/>
        <v>120</v>
      </c>
      <c r="J851" s="304">
        <f t="shared" si="356"/>
        <v>147.6</v>
      </c>
      <c r="L851" s="305">
        <v>1</v>
      </c>
      <c r="M851" s="305">
        <f t="shared" si="348"/>
        <v>0</v>
      </c>
      <c r="N851" s="305">
        <f t="shared" si="339"/>
        <v>120</v>
      </c>
      <c r="O851" s="305">
        <f t="shared" si="358"/>
        <v>120</v>
      </c>
      <c r="Q851" s="278">
        <f t="shared" si="349"/>
        <v>146.34146341463415</v>
      </c>
      <c r="R851" s="278">
        <f t="shared" si="350"/>
        <v>180</v>
      </c>
      <c r="T851" s="306"/>
      <c r="U851" s="306">
        <f t="shared" si="354"/>
        <v>0</v>
      </c>
      <c r="V851" s="306" t="b">
        <f t="shared" si="351"/>
        <v>0</v>
      </c>
      <c r="W851" s="306">
        <f t="shared" si="357"/>
        <v>180</v>
      </c>
      <c r="X851" s="306">
        <f t="shared" si="352"/>
        <v>180</v>
      </c>
      <c r="Y851" s="278">
        <f t="shared" si="353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5"/>
        <v>120</v>
      </c>
      <c r="J852" s="304">
        <f t="shared" si="356"/>
        <v>147.6</v>
      </c>
      <c r="L852" s="305">
        <v>1</v>
      </c>
      <c r="M852" s="305">
        <f t="shared" si="348"/>
        <v>0</v>
      </c>
      <c r="N852" s="305">
        <f t="shared" si="339"/>
        <v>120</v>
      </c>
      <c r="O852" s="305">
        <f t="shared" si="358"/>
        <v>120</v>
      </c>
      <c r="Q852" s="278">
        <f t="shared" si="349"/>
        <v>146.34146341463415</v>
      </c>
      <c r="R852" s="278">
        <f t="shared" si="350"/>
        <v>180</v>
      </c>
      <c r="T852" s="306"/>
      <c r="U852" s="306">
        <f t="shared" si="354"/>
        <v>0</v>
      </c>
      <c r="V852" s="306" t="b">
        <f t="shared" si="351"/>
        <v>0</v>
      </c>
      <c r="W852" s="306">
        <f t="shared" si="357"/>
        <v>180</v>
      </c>
      <c r="X852" s="306">
        <f t="shared" si="352"/>
        <v>180</v>
      </c>
      <c r="Y852" s="278">
        <f t="shared" si="353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5"/>
        <v>120</v>
      </c>
      <c r="J853" s="304">
        <f t="shared" si="356"/>
        <v>147.6</v>
      </c>
      <c r="L853" s="305">
        <v>1</v>
      </c>
      <c r="M853" s="305">
        <f t="shared" si="348"/>
        <v>0</v>
      </c>
      <c r="N853" s="305">
        <f t="shared" si="339"/>
        <v>120</v>
      </c>
      <c r="O853" s="305">
        <f t="shared" si="358"/>
        <v>120</v>
      </c>
      <c r="Q853" s="278">
        <f t="shared" si="349"/>
        <v>146.34146341463415</v>
      </c>
      <c r="R853" s="278">
        <f t="shared" si="350"/>
        <v>180</v>
      </c>
      <c r="T853" s="306"/>
      <c r="U853" s="306">
        <f t="shared" si="354"/>
        <v>0</v>
      </c>
      <c r="V853" s="306" t="b">
        <f t="shared" si="351"/>
        <v>0</v>
      </c>
      <c r="W853" s="306">
        <f t="shared" si="357"/>
        <v>180</v>
      </c>
      <c r="X853" s="306">
        <f t="shared" si="352"/>
        <v>180</v>
      </c>
      <c r="Y853" s="278">
        <f t="shared" si="353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5"/>
        <v>40</v>
      </c>
      <c r="J854" s="304">
        <f t="shared" si="356"/>
        <v>49.2</v>
      </c>
      <c r="L854" s="305">
        <v>1</v>
      </c>
      <c r="M854" s="305">
        <f t="shared" si="348"/>
        <v>0</v>
      </c>
      <c r="N854" s="305">
        <f t="shared" si="339"/>
        <v>40</v>
      </c>
      <c r="O854" s="305">
        <f t="shared" si="358"/>
        <v>40</v>
      </c>
      <c r="Q854" s="278">
        <f t="shared" si="349"/>
        <v>48.780487804878049</v>
      </c>
      <c r="R854" s="278">
        <f t="shared" si="350"/>
        <v>60</v>
      </c>
      <c r="T854" s="306"/>
      <c r="U854" s="306">
        <f t="shared" si="354"/>
        <v>0</v>
      </c>
      <c r="V854" s="306" t="b">
        <f t="shared" si="351"/>
        <v>0</v>
      </c>
      <c r="W854" s="306">
        <f t="shared" si="357"/>
        <v>60</v>
      </c>
      <c r="X854" s="306">
        <f t="shared" si="352"/>
        <v>60</v>
      </c>
      <c r="Y854" s="278">
        <f t="shared" si="353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5"/>
        <v>40</v>
      </c>
      <c r="J855" s="304">
        <f t="shared" si="356"/>
        <v>49.2</v>
      </c>
      <c r="L855" s="305">
        <v>1</v>
      </c>
      <c r="M855" s="305">
        <f t="shared" si="348"/>
        <v>0</v>
      </c>
      <c r="N855" s="305">
        <f t="shared" si="339"/>
        <v>40</v>
      </c>
      <c r="O855" s="305">
        <f t="shared" si="358"/>
        <v>40</v>
      </c>
      <c r="Q855" s="278">
        <f t="shared" si="349"/>
        <v>48.780487804878049</v>
      </c>
      <c r="R855" s="278">
        <f t="shared" si="350"/>
        <v>60</v>
      </c>
      <c r="T855" s="306"/>
      <c r="U855" s="306">
        <f t="shared" si="354"/>
        <v>0</v>
      </c>
      <c r="V855" s="306" t="b">
        <f t="shared" si="351"/>
        <v>0</v>
      </c>
      <c r="W855" s="306">
        <f t="shared" si="357"/>
        <v>60</v>
      </c>
      <c r="X855" s="306">
        <f t="shared" si="352"/>
        <v>60</v>
      </c>
      <c r="Y855" s="278">
        <f t="shared" si="353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5"/>
        <v>40</v>
      </c>
      <c r="J856" s="304">
        <f t="shared" si="356"/>
        <v>49.2</v>
      </c>
      <c r="L856" s="305">
        <v>1</v>
      </c>
      <c r="M856" s="305">
        <f t="shared" si="348"/>
        <v>0</v>
      </c>
      <c r="N856" s="305">
        <f t="shared" si="339"/>
        <v>40</v>
      </c>
      <c r="O856" s="305">
        <f t="shared" si="358"/>
        <v>40</v>
      </c>
      <c r="Q856" s="278">
        <f t="shared" si="349"/>
        <v>48.780487804878049</v>
      </c>
      <c r="R856" s="278">
        <f t="shared" si="350"/>
        <v>60</v>
      </c>
      <c r="T856" s="306"/>
      <c r="U856" s="306">
        <f t="shared" si="354"/>
        <v>0</v>
      </c>
      <c r="V856" s="306" t="b">
        <f t="shared" si="351"/>
        <v>0</v>
      </c>
      <c r="W856" s="306">
        <f t="shared" si="357"/>
        <v>60</v>
      </c>
      <c r="X856" s="306">
        <f t="shared" si="352"/>
        <v>60</v>
      </c>
      <c r="Y856" s="278">
        <f t="shared" si="353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5"/>
        <v>40</v>
      </c>
      <c r="J857" s="304">
        <f t="shared" si="356"/>
        <v>49.2</v>
      </c>
      <c r="L857" s="305">
        <v>1</v>
      </c>
      <c r="M857" s="305">
        <f t="shared" si="348"/>
        <v>0</v>
      </c>
      <c r="N857" s="305">
        <f t="shared" si="339"/>
        <v>40</v>
      </c>
      <c r="O857" s="305">
        <f t="shared" si="358"/>
        <v>40</v>
      </c>
      <c r="Q857" s="278">
        <f t="shared" si="349"/>
        <v>48.780487804878049</v>
      </c>
      <c r="R857" s="278">
        <f t="shared" si="350"/>
        <v>60</v>
      </c>
      <c r="T857" s="306"/>
      <c r="U857" s="306">
        <f t="shared" si="354"/>
        <v>0</v>
      </c>
      <c r="V857" s="306" t="b">
        <f t="shared" si="351"/>
        <v>0</v>
      </c>
      <c r="W857" s="306">
        <f t="shared" si="357"/>
        <v>60</v>
      </c>
      <c r="X857" s="306">
        <f t="shared" si="352"/>
        <v>60</v>
      </c>
      <c r="Y857" s="278">
        <f t="shared" si="353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5"/>
        <v>80</v>
      </c>
      <c r="J858" s="304">
        <f t="shared" si="356"/>
        <v>98.4</v>
      </c>
      <c r="L858" s="305">
        <v>1</v>
      </c>
      <c r="M858" s="305">
        <f t="shared" si="348"/>
        <v>0</v>
      </c>
      <c r="N858" s="305">
        <f t="shared" si="339"/>
        <v>80</v>
      </c>
      <c r="O858" s="305">
        <f t="shared" si="358"/>
        <v>80</v>
      </c>
      <c r="Q858" s="278">
        <f t="shared" si="349"/>
        <v>97.560975609756099</v>
      </c>
      <c r="R858" s="278">
        <f t="shared" si="350"/>
        <v>120</v>
      </c>
      <c r="T858" s="306"/>
      <c r="U858" s="306">
        <f t="shared" si="354"/>
        <v>0</v>
      </c>
      <c r="V858" s="306" t="b">
        <f t="shared" si="351"/>
        <v>0</v>
      </c>
      <c r="W858" s="306">
        <f t="shared" si="357"/>
        <v>120</v>
      </c>
      <c r="X858" s="306">
        <f t="shared" si="352"/>
        <v>120</v>
      </c>
      <c r="Y858" s="278">
        <f t="shared" si="353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5"/>
        <v>40</v>
      </c>
      <c r="J859" s="304">
        <f t="shared" si="356"/>
        <v>49.2</v>
      </c>
      <c r="L859" s="305">
        <v>1</v>
      </c>
      <c r="M859" s="305">
        <f t="shared" si="348"/>
        <v>0</v>
      </c>
      <c r="N859" s="305">
        <f t="shared" si="339"/>
        <v>40</v>
      </c>
      <c r="O859" s="305">
        <f t="shared" si="358"/>
        <v>40</v>
      </c>
      <c r="Q859" s="278">
        <f t="shared" si="349"/>
        <v>48.780487804878049</v>
      </c>
      <c r="R859" s="278">
        <f t="shared" si="350"/>
        <v>60</v>
      </c>
      <c r="T859" s="306"/>
      <c r="U859" s="306">
        <f t="shared" si="354"/>
        <v>0</v>
      </c>
      <c r="V859" s="306" t="b">
        <f t="shared" si="351"/>
        <v>0</v>
      </c>
      <c r="W859" s="306">
        <f t="shared" si="357"/>
        <v>60</v>
      </c>
      <c r="X859" s="306">
        <f t="shared" si="352"/>
        <v>60</v>
      </c>
      <c r="Y859" s="278">
        <f t="shared" si="353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5"/>
        <v>40</v>
      </c>
      <c r="J860" s="304">
        <f t="shared" si="356"/>
        <v>49.2</v>
      </c>
      <c r="L860" s="305">
        <v>1</v>
      </c>
      <c r="M860" s="305">
        <f t="shared" si="348"/>
        <v>0</v>
      </c>
      <c r="N860" s="305">
        <f t="shared" si="339"/>
        <v>40</v>
      </c>
      <c r="O860" s="305">
        <f t="shared" si="358"/>
        <v>40</v>
      </c>
      <c r="Q860" s="278">
        <f t="shared" si="349"/>
        <v>48.780487804878049</v>
      </c>
      <c r="R860" s="278">
        <f t="shared" si="350"/>
        <v>60</v>
      </c>
      <c r="T860" s="306"/>
      <c r="U860" s="306">
        <f t="shared" si="354"/>
        <v>0</v>
      </c>
      <c r="V860" s="306" t="b">
        <f t="shared" si="351"/>
        <v>0</v>
      </c>
      <c r="W860" s="306">
        <f t="shared" si="357"/>
        <v>60</v>
      </c>
      <c r="X860" s="306">
        <f t="shared" si="352"/>
        <v>60</v>
      </c>
      <c r="Y860" s="278">
        <f t="shared" si="353"/>
        <v>48.780487804878049</v>
      </c>
      <c r="Z860" s="276"/>
      <c r="AA860" s="276"/>
    </row>
    <row r="861" spans="1:27" s="331" customFormat="1" ht="37.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5"/>
        <v>80</v>
      </c>
      <c r="J861" s="304">
        <f t="shared" si="356"/>
        <v>98.4</v>
      </c>
      <c r="K861" s="305"/>
      <c r="L861" s="305">
        <v>1</v>
      </c>
      <c r="M861" s="305">
        <f t="shared" si="348"/>
        <v>0</v>
      </c>
      <c r="N861" s="305">
        <f t="shared" si="339"/>
        <v>80</v>
      </c>
      <c r="O861" s="305">
        <f t="shared" si="358"/>
        <v>80</v>
      </c>
      <c r="Q861" s="278">
        <f t="shared" si="349"/>
        <v>97.560975609756099</v>
      </c>
      <c r="R861" s="278">
        <f t="shared" si="350"/>
        <v>120</v>
      </c>
      <c r="T861" s="332"/>
      <c r="U861" s="306">
        <f t="shared" si="354"/>
        <v>0</v>
      </c>
      <c r="V861" s="306" t="b">
        <f t="shared" si="351"/>
        <v>0</v>
      </c>
      <c r="W861" s="306">
        <f t="shared" si="357"/>
        <v>120</v>
      </c>
      <c r="X861" s="306">
        <f t="shared" si="352"/>
        <v>120</v>
      </c>
      <c r="Y861" s="278">
        <f t="shared" si="353"/>
        <v>97.560975609756099</v>
      </c>
      <c r="Z861" s="276"/>
      <c r="AA861" s="276"/>
    </row>
    <row r="862" spans="1:27" ht="15.5">
      <c r="A862" s="41"/>
      <c r="B862" s="42"/>
      <c r="C862" s="41"/>
      <c r="D862" s="43" t="s">
        <v>1401</v>
      </c>
      <c r="E862" s="43"/>
      <c r="F862" s="41"/>
      <c r="G862" s="41"/>
      <c r="H862" s="42"/>
      <c r="I862" s="238"/>
      <c r="J862" s="239"/>
      <c r="M862">
        <f t="shared" si="348"/>
        <v>0</v>
      </c>
      <c r="N862">
        <f t="shared" si="339"/>
        <v>0</v>
      </c>
      <c r="O862">
        <f t="shared" si="358"/>
        <v>0</v>
      </c>
      <c r="Q862" s="278">
        <f t="shared" si="349"/>
        <v>0</v>
      </c>
      <c r="R862" s="278">
        <f t="shared" si="350"/>
        <v>0</v>
      </c>
      <c r="T862" s="278"/>
      <c r="U862" s="278">
        <f t="shared" si="354"/>
        <v>0</v>
      </c>
      <c r="V862" s="278" t="b">
        <f t="shared" si="351"/>
        <v>0</v>
      </c>
      <c r="W862" s="278"/>
      <c r="X862" s="278">
        <f t="shared" si="352"/>
        <v>0</v>
      </c>
      <c r="Y862" s="278">
        <f t="shared" si="353"/>
        <v>0</v>
      </c>
      <c r="Z862" s="276"/>
      <c r="AA862" s="276"/>
    </row>
    <row r="863" spans="1:27" s="6" customFormat="1" ht="15.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59">O863</f>
        <v>1920</v>
      </c>
      <c r="J863" s="265">
        <f t="shared" ref="J863:J899" si="360">I863*1.23</f>
        <v>2361.6</v>
      </c>
      <c r="K863" s="163"/>
      <c r="L863" s="163">
        <v>4</v>
      </c>
      <c r="M863" s="163">
        <f t="shared" si="348"/>
        <v>0</v>
      </c>
      <c r="N863" s="163">
        <f t="shared" si="339"/>
        <v>1920</v>
      </c>
      <c r="O863" s="163">
        <f t="shared" si="358"/>
        <v>1920</v>
      </c>
      <c r="P863" s="164"/>
      <c r="Q863" s="278">
        <f t="shared" si="349"/>
        <v>0</v>
      </c>
      <c r="R863" s="278">
        <f t="shared" si="350"/>
        <v>0</v>
      </c>
      <c r="T863" s="279"/>
      <c r="U863" s="278">
        <f t="shared" si="354"/>
        <v>0</v>
      </c>
      <c r="V863" s="278" t="b">
        <f t="shared" si="351"/>
        <v>0</v>
      </c>
      <c r="W863" s="278"/>
      <c r="X863" s="278">
        <f t="shared" si="352"/>
        <v>0</v>
      </c>
      <c r="Y863" s="278">
        <f t="shared" si="353"/>
        <v>0</v>
      </c>
      <c r="Z863" s="276"/>
      <c r="AA863" s="276"/>
    </row>
    <row r="864" spans="1:27" s="6" customFormat="1" ht="15.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59"/>
        <v>800</v>
      </c>
      <c r="J864" s="234">
        <f t="shared" si="360"/>
        <v>984</v>
      </c>
      <c r="K864"/>
      <c r="L864">
        <v>4</v>
      </c>
      <c r="M864">
        <f t="shared" si="348"/>
        <v>0</v>
      </c>
      <c r="N864">
        <f t="shared" si="339"/>
        <v>800</v>
      </c>
      <c r="O864">
        <f t="shared" si="358"/>
        <v>800</v>
      </c>
      <c r="Q864" s="278">
        <f t="shared" si="349"/>
        <v>0</v>
      </c>
      <c r="R864" s="278">
        <f t="shared" si="350"/>
        <v>0</v>
      </c>
      <c r="T864" s="279"/>
      <c r="U864" s="278">
        <f t="shared" si="354"/>
        <v>0</v>
      </c>
      <c r="V864" s="278" t="b">
        <f t="shared" si="351"/>
        <v>0</v>
      </c>
      <c r="W864" s="278"/>
      <c r="X864" s="278">
        <f t="shared" si="352"/>
        <v>0</v>
      </c>
      <c r="Y864" s="278">
        <f t="shared" si="353"/>
        <v>0</v>
      </c>
      <c r="Z864" s="276"/>
      <c r="AA864" s="276"/>
    </row>
    <row r="865" spans="1:27" s="6" customFormat="1" ht="15.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59"/>
        <v>640</v>
      </c>
      <c r="J865" s="234">
        <f t="shared" si="360"/>
        <v>787.2</v>
      </c>
      <c r="K865"/>
      <c r="L865">
        <v>4</v>
      </c>
      <c r="M865">
        <f t="shared" si="348"/>
        <v>0</v>
      </c>
      <c r="N865">
        <f t="shared" si="339"/>
        <v>640</v>
      </c>
      <c r="O865">
        <f t="shared" si="358"/>
        <v>640</v>
      </c>
      <c r="Q865" s="278">
        <f t="shared" si="349"/>
        <v>0</v>
      </c>
      <c r="R865" s="278">
        <f t="shared" si="350"/>
        <v>0</v>
      </c>
      <c r="T865" s="279"/>
      <c r="U865" s="278">
        <f t="shared" si="354"/>
        <v>0</v>
      </c>
      <c r="V865" s="278" t="b">
        <f t="shared" si="351"/>
        <v>0</v>
      </c>
      <c r="W865" s="278"/>
      <c r="X865" s="278">
        <f t="shared" si="352"/>
        <v>0</v>
      </c>
      <c r="Y865" s="278">
        <f t="shared" si="353"/>
        <v>0</v>
      </c>
      <c r="Z865" s="276"/>
      <c r="AA865" s="276"/>
    </row>
    <row r="866" spans="1:27" s="6" customFormat="1" ht="15.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59"/>
        <v>640</v>
      </c>
      <c r="J866" s="234">
        <f t="shared" si="360"/>
        <v>787.2</v>
      </c>
      <c r="K866"/>
      <c r="L866">
        <v>4</v>
      </c>
      <c r="M866">
        <f t="shared" si="348"/>
        <v>0</v>
      </c>
      <c r="N866">
        <f t="shared" si="339"/>
        <v>640</v>
      </c>
      <c r="O866">
        <f t="shared" si="358"/>
        <v>640</v>
      </c>
      <c r="Q866" s="278">
        <f t="shared" si="349"/>
        <v>0</v>
      </c>
      <c r="R866" s="278">
        <f t="shared" si="350"/>
        <v>0</v>
      </c>
      <c r="T866" s="279"/>
      <c r="U866" s="278">
        <f t="shared" si="354"/>
        <v>0</v>
      </c>
      <c r="V866" s="278" t="b">
        <f t="shared" si="351"/>
        <v>0</v>
      </c>
      <c r="W866" s="278"/>
      <c r="X866" s="278">
        <f t="shared" si="352"/>
        <v>0</v>
      </c>
      <c r="Y866" s="278">
        <f t="shared" si="353"/>
        <v>0</v>
      </c>
      <c r="Z866" s="276"/>
      <c r="AA866" s="276"/>
    </row>
    <row r="867" spans="1:27" s="6" customFormat="1" ht="15.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59"/>
        <v>160</v>
      </c>
      <c r="J867" s="234">
        <f t="shared" si="360"/>
        <v>196.8</v>
      </c>
      <c r="K867"/>
      <c r="L867">
        <v>4</v>
      </c>
      <c r="M867">
        <f t="shared" si="348"/>
        <v>0</v>
      </c>
      <c r="N867">
        <f t="shared" si="339"/>
        <v>160</v>
      </c>
      <c r="O867">
        <f t="shared" si="358"/>
        <v>160</v>
      </c>
      <c r="Q867" s="278">
        <f t="shared" si="349"/>
        <v>0</v>
      </c>
      <c r="R867" s="278">
        <f t="shared" si="350"/>
        <v>0</v>
      </c>
      <c r="T867" s="279"/>
      <c r="U867" s="278">
        <f t="shared" si="354"/>
        <v>0</v>
      </c>
      <c r="V867" s="278" t="b">
        <f t="shared" si="351"/>
        <v>0</v>
      </c>
      <c r="W867" s="278"/>
      <c r="X867" s="278">
        <f t="shared" si="352"/>
        <v>0</v>
      </c>
      <c r="Y867" s="278">
        <f t="shared" si="353"/>
        <v>0</v>
      </c>
      <c r="Z867" s="276"/>
      <c r="AA867" s="276"/>
    </row>
    <row r="868" spans="1:27" s="6" customFormat="1" ht="15.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59"/>
        <v>320</v>
      </c>
      <c r="J868" s="234">
        <f t="shared" si="360"/>
        <v>393.6</v>
      </c>
      <c r="K868"/>
      <c r="L868">
        <v>4</v>
      </c>
      <c r="M868">
        <f t="shared" si="348"/>
        <v>0</v>
      </c>
      <c r="N868">
        <f t="shared" si="339"/>
        <v>320</v>
      </c>
      <c r="O868">
        <f t="shared" si="358"/>
        <v>320</v>
      </c>
      <c r="Q868" s="278">
        <f t="shared" si="349"/>
        <v>0</v>
      </c>
      <c r="R868" s="278">
        <f t="shared" si="350"/>
        <v>0</v>
      </c>
      <c r="T868" s="279"/>
      <c r="U868" s="278">
        <f t="shared" si="354"/>
        <v>0</v>
      </c>
      <c r="V868" s="278" t="b">
        <f t="shared" si="351"/>
        <v>0</v>
      </c>
      <c r="W868" s="278"/>
      <c r="X868" s="278">
        <f t="shared" si="352"/>
        <v>0</v>
      </c>
      <c r="Y868" s="278">
        <f t="shared" si="353"/>
        <v>0</v>
      </c>
      <c r="Z868" s="276"/>
      <c r="AA868" s="276"/>
    </row>
    <row r="869" spans="1:27" s="6" customFormat="1" ht="15.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59"/>
        <v>160</v>
      </c>
      <c r="J869" s="234">
        <f t="shared" si="360"/>
        <v>196.8</v>
      </c>
      <c r="K869"/>
      <c r="L869">
        <v>4</v>
      </c>
      <c r="M869">
        <f t="shared" si="348"/>
        <v>0</v>
      </c>
      <c r="N869">
        <f t="shared" si="339"/>
        <v>160</v>
      </c>
      <c r="O869">
        <f t="shared" si="358"/>
        <v>160</v>
      </c>
      <c r="Q869" s="278">
        <f t="shared" si="349"/>
        <v>0</v>
      </c>
      <c r="R869" s="278">
        <f t="shared" si="350"/>
        <v>0</v>
      </c>
      <c r="T869" s="279"/>
      <c r="U869" s="278">
        <f t="shared" si="354"/>
        <v>0</v>
      </c>
      <c r="V869" s="278" t="b">
        <f t="shared" si="351"/>
        <v>0</v>
      </c>
      <c r="W869" s="278"/>
      <c r="X869" s="278">
        <f t="shared" si="352"/>
        <v>0</v>
      </c>
      <c r="Y869" s="278">
        <f t="shared" si="353"/>
        <v>0</v>
      </c>
      <c r="Z869" s="276"/>
      <c r="AA869" s="276"/>
    </row>
    <row r="870" spans="1:27" s="6" customFormat="1" ht="15.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59"/>
        <v>0</v>
      </c>
      <c r="J870" s="234">
        <f t="shared" si="360"/>
        <v>0</v>
      </c>
      <c r="K870"/>
      <c r="L870">
        <v>4</v>
      </c>
      <c r="M870">
        <f t="shared" si="348"/>
        <v>0</v>
      </c>
      <c r="N870">
        <f t="shared" si="339"/>
        <v>0</v>
      </c>
      <c r="O870">
        <f t="shared" si="358"/>
        <v>0</v>
      </c>
      <c r="Q870" s="278">
        <f t="shared" si="349"/>
        <v>0</v>
      </c>
      <c r="R870" s="278">
        <f t="shared" si="350"/>
        <v>0</v>
      </c>
      <c r="T870" s="279"/>
      <c r="U870" s="278">
        <f t="shared" si="354"/>
        <v>0</v>
      </c>
      <c r="V870" s="278" t="b">
        <f t="shared" si="351"/>
        <v>0</v>
      </c>
      <c r="W870" s="278"/>
      <c r="X870" s="278">
        <f t="shared" si="352"/>
        <v>0</v>
      </c>
      <c r="Y870" s="278">
        <f t="shared" si="353"/>
        <v>0</v>
      </c>
      <c r="Z870" s="276"/>
      <c r="AA870" s="276"/>
    </row>
    <row r="871" spans="1:27" s="6" customFormat="1" ht="2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59"/>
        <v>880</v>
      </c>
      <c r="J871" s="234">
        <f t="shared" si="360"/>
        <v>1082.4000000000001</v>
      </c>
      <c r="K871">
        <v>16</v>
      </c>
      <c r="L871">
        <v>4</v>
      </c>
      <c r="M871">
        <f t="shared" si="348"/>
        <v>560</v>
      </c>
      <c r="N871">
        <f t="shared" si="339"/>
        <v>320</v>
      </c>
      <c r="O871">
        <f t="shared" si="358"/>
        <v>880</v>
      </c>
      <c r="Q871" s="278">
        <f t="shared" si="349"/>
        <v>903.1219512195122</v>
      </c>
      <c r="R871" s="278">
        <f t="shared" si="350"/>
        <v>1110.8399999999999</v>
      </c>
      <c r="T871" s="278">
        <v>290.27999999999997</v>
      </c>
      <c r="U871" s="278">
        <f t="shared" si="354"/>
        <v>870.83999999999992</v>
      </c>
      <c r="V871" s="278">
        <f t="shared" si="351"/>
        <v>240</v>
      </c>
      <c r="W871" s="278"/>
      <c r="X871" s="278">
        <f t="shared" si="352"/>
        <v>1110.8399999999999</v>
      </c>
      <c r="Y871" s="278">
        <f t="shared" si="353"/>
        <v>903.1219512195122</v>
      </c>
      <c r="Z871" s="276"/>
      <c r="AA871" s="276"/>
    </row>
    <row r="872" spans="1:27" s="6" customFormat="1" ht="2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59"/>
        <v>880</v>
      </c>
      <c r="J872" s="234">
        <f t="shared" si="360"/>
        <v>1082.4000000000001</v>
      </c>
      <c r="K872">
        <v>16</v>
      </c>
      <c r="L872">
        <v>4</v>
      </c>
      <c r="M872">
        <f t="shared" si="348"/>
        <v>560</v>
      </c>
      <c r="N872">
        <f t="shared" si="339"/>
        <v>320</v>
      </c>
      <c r="O872">
        <f t="shared" si="358"/>
        <v>880</v>
      </c>
      <c r="Q872" s="278">
        <f t="shared" si="349"/>
        <v>639.1219512195122</v>
      </c>
      <c r="R872" s="278">
        <f t="shared" si="350"/>
        <v>786.12</v>
      </c>
      <c r="T872" s="278">
        <v>182.04</v>
      </c>
      <c r="U872" s="278">
        <f t="shared" si="354"/>
        <v>546.12</v>
      </c>
      <c r="V872" s="278">
        <f t="shared" si="351"/>
        <v>240</v>
      </c>
      <c r="W872" s="278"/>
      <c r="X872" s="278">
        <f t="shared" si="352"/>
        <v>786.12</v>
      </c>
      <c r="Y872" s="278">
        <f t="shared" si="353"/>
        <v>639.1219512195122</v>
      </c>
      <c r="Z872" s="276"/>
      <c r="AA872" s="276"/>
    </row>
    <row r="873" spans="1:27" s="6" customFormat="1" ht="2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59"/>
        <v>720</v>
      </c>
      <c r="J873" s="234">
        <f t="shared" si="360"/>
        <v>885.6</v>
      </c>
      <c r="K873">
        <v>16</v>
      </c>
      <c r="L873">
        <v>4</v>
      </c>
      <c r="M873">
        <f t="shared" si="348"/>
        <v>560</v>
      </c>
      <c r="N873">
        <f t="shared" si="339"/>
        <v>160</v>
      </c>
      <c r="O873">
        <f t="shared" si="358"/>
        <v>720</v>
      </c>
      <c r="Q873" s="278">
        <f t="shared" si="349"/>
        <v>601.92682926829275</v>
      </c>
      <c r="R873" s="278">
        <f t="shared" si="350"/>
        <v>740.37</v>
      </c>
      <c r="T873" s="280">
        <v>166.79</v>
      </c>
      <c r="U873" s="278">
        <f t="shared" si="354"/>
        <v>500.37</v>
      </c>
      <c r="V873" s="278">
        <f t="shared" si="351"/>
        <v>240</v>
      </c>
      <c r="W873" s="278"/>
      <c r="X873" s="278">
        <f t="shared" si="352"/>
        <v>740.37</v>
      </c>
      <c r="Y873" s="278">
        <f t="shared" si="353"/>
        <v>601.92682926829275</v>
      </c>
      <c r="Z873" s="276"/>
      <c r="AA873" s="276"/>
    </row>
    <row r="874" spans="1:27" s="6" customFormat="1" ht="15.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59"/>
        <v>0</v>
      </c>
      <c r="J874" s="234">
        <f t="shared" si="360"/>
        <v>0</v>
      </c>
      <c r="K874"/>
      <c r="L874">
        <v>4</v>
      </c>
      <c r="M874">
        <f t="shared" si="348"/>
        <v>0</v>
      </c>
      <c r="N874">
        <f t="shared" si="339"/>
        <v>0</v>
      </c>
      <c r="O874">
        <f t="shared" si="358"/>
        <v>0</v>
      </c>
      <c r="Q874" s="278">
        <f t="shared" si="349"/>
        <v>0</v>
      </c>
      <c r="R874" s="278">
        <f t="shared" si="350"/>
        <v>0</v>
      </c>
      <c r="T874" s="279"/>
      <c r="U874" s="278">
        <f t="shared" si="354"/>
        <v>0</v>
      </c>
      <c r="V874" s="278" t="b">
        <f t="shared" si="351"/>
        <v>0</v>
      </c>
      <c r="W874" s="278"/>
      <c r="X874" s="278">
        <f t="shared" si="352"/>
        <v>0</v>
      </c>
      <c r="Y874" s="278">
        <f t="shared" si="353"/>
        <v>0</v>
      </c>
      <c r="Z874" s="276"/>
      <c r="AA874" s="276"/>
    </row>
    <row r="875" spans="1:27" s="515" customFormat="1" ht="15.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59"/>
        <v>160</v>
      </c>
      <c r="J875" s="481">
        <f t="shared" si="360"/>
        <v>196.8</v>
      </c>
      <c r="K875" s="482"/>
      <c r="L875" s="482">
        <v>4</v>
      </c>
      <c r="M875" s="482">
        <f t="shared" si="348"/>
        <v>0</v>
      </c>
      <c r="N875" s="482">
        <f t="shared" si="339"/>
        <v>160</v>
      </c>
      <c r="O875" s="482">
        <f t="shared" si="358"/>
        <v>160</v>
      </c>
      <c r="Q875" s="278">
        <f t="shared" si="349"/>
        <v>48.780487804878049</v>
      </c>
      <c r="R875" s="278">
        <f t="shared" si="350"/>
        <v>60</v>
      </c>
      <c r="T875" s="516"/>
      <c r="U875" s="485">
        <f t="shared" si="354"/>
        <v>0</v>
      </c>
      <c r="V875" s="485" t="b">
        <f t="shared" si="351"/>
        <v>0</v>
      </c>
      <c r="W875" s="485">
        <f t="shared" ref="W875:W899" si="361">G875*$AD$4*$AD$7</f>
        <v>60</v>
      </c>
      <c r="X875" s="485">
        <f t="shared" si="352"/>
        <v>60</v>
      </c>
      <c r="Y875" s="278">
        <f t="shared" si="353"/>
        <v>48.780487804878049</v>
      </c>
      <c r="Z875" s="517"/>
      <c r="AA875" s="517"/>
    </row>
    <row r="876" spans="1:27" s="515" customFormat="1" ht="15.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59"/>
        <v>160</v>
      </c>
      <c r="J876" s="481">
        <f t="shared" si="360"/>
        <v>196.8</v>
      </c>
      <c r="K876" s="482"/>
      <c r="L876" s="482">
        <v>4</v>
      </c>
      <c r="M876" s="482">
        <f t="shared" si="348"/>
        <v>0</v>
      </c>
      <c r="N876" s="482">
        <f t="shared" si="339"/>
        <v>160</v>
      </c>
      <c r="O876" s="482">
        <f t="shared" si="358"/>
        <v>160</v>
      </c>
      <c r="Q876" s="278">
        <f t="shared" si="349"/>
        <v>48.780487804878049</v>
      </c>
      <c r="R876" s="278">
        <f t="shared" si="350"/>
        <v>60</v>
      </c>
      <c r="T876" s="516"/>
      <c r="U876" s="485">
        <f t="shared" si="354"/>
        <v>0</v>
      </c>
      <c r="V876" s="485" t="b">
        <f t="shared" si="351"/>
        <v>0</v>
      </c>
      <c r="W876" s="485">
        <f t="shared" si="361"/>
        <v>60</v>
      </c>
      <c r="X876" s="485">
        <f t="shared" si="352"/>
        <v>60</v>
      </c>
      <c r="Y876" s="278">
        <f t="shared" si="353"/>
        <v>48.780487804878049</v>
      </c>
      <c r="Z876" s="517"/>
      <c r="AA876" s="517"/>
    </row>
    <row r="877" spans="1:27" s="515" customFormat="1" ht="15.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59"/>
        <v>320</v>
      </c>
      <c r="J877" s="481">
        <f t="shared" si="360"/>
        <v>393.6</v>
      </c>
      <c r="K877" s="482"/>
      <c r="L877" s="482">
        <v>4</v>
      </c>
      <c r="M877" s="482">
        <f t="shared" si="348"/>
        <v>0</v>
      </c>
      <c r="N877" s="482">
        <f t="shared" si="339"/>
        <v>320</v>
      </c>
      <c r="O877" s="482">
        <f t="shared" si="358"/>
        <v>320</v>
      </c>
      <c r="Q877" s="278">
        <f t="shared" si="349"/>
        <v>97.560975609756099</v>
      </c>
      <c r="R877" s="278">
        <f t="shared" si="350"/>
        <v>120</v>
      </c>
      <c r="T877" s="516"/>
      <c r="U877" s="485">
        <f t="shared" si="354"/>
        <v>0</v>
      </c>
      <c r="V877" s="485" t="b">
        <f t="shared" si="351"/>
        <v>0</v>
      </c>
      <c r="W877" s="485">
        <f t="shared" si="361"/>
        <v>120</v>
      </c>
      <c r="X877" s="485">
        <f t="shared" si="352"/>
        <v>120</v>
      </c>
      <c r="Y877" s="278">
        <f t="shared" si="353"/>
        <v>97.560975609756099</v>
      </c>
      <c r="Z877" s="517"/>
      <c r="AA877" s="517"/>
    </row>
    <row r="878" spans="1:27" s="6" customFormat="1" ht="15.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59"/>
        <v>0</v>
      </c>
      <c r="J878" s="234">
        <f t="shared" si="360"/>
        <v>0</v>
      </c>
      <c r="K878"/>
      <c r="L878">
        <v>4</v>
      </c>
      <c r="M878">
        <f t="shared" si="348"/>
        <v>0</v>
      </c>
      <c r="N878">
        <f t="shared" si="339"/>
        <v>0</v>
      </c>
      <c r="O878">
        <f t="shared" si="358"/>
        <v>0</v>
      </c>
      <c r="Q878" s="278">
        <f t="shared" si="349"/>
        <v>0</v>
      </c>
      <c r="R878" s="278">
        <f t="shared" si="350"/>
        <v>0</v>
      </c>
      <c r="T878" s="279"/>
      <c r="U878" s="278">
        <f t="shared" si="354"/>
        <v>0</v>
      </c>
      <c r="V878" s="278" t="b">
        <f t="shared" si="351"/>
        <v>0</v>
      </c>
      <c r="W878" s="278">
        <f t="shared" si="361"/>
        <v>0</v>
      </c>
      <c r="X878" s="278">
        <f t="shared" si="352"/>
        <v>0</v>
      </c>
      <c r="Y878" s="278">
        <f t="shared" si="353"/>
        <v>0</v>
      </c>
      <c r="Z878" s="276"/>
      <c r="AA878" s="276"/>
    </row>
    <row r="879" spans="1:27" s="331" customFormat="1" ht="15.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59"/>
        <v>720</v>
      </c>
      <c r="J879" s="304">
        <f t="shared" si="360"/>
        <v>885.6</v>
      </c>
      <c r="K879" s="305"/>
      <c r="L879" s="305">
        <v>1</v>
      </c>
      <c r="M879" s="305">
        <f t="shared" si="348"/>
        <v>0</v>
      </c>
      <c r="N879" s="305">
        <f t="shared" si="339"/>
        <v>720</v>
      </c>
      <c r="O879" s="305">
        <f t="shared" si="358"/>
        <v>720</v>
      </c>
      <c r="Q879" s="278">
        <f t="shared" si="349"/>
        <v>878.04878048780495</v>
      </c>
      <c r="R879" s="278">
        <f t="shared" si="350"/>
        <v>1080</v>
      </c>
      <c r="T879" s="332"/>
      <c r="U879" s="306">
        <f t="shared" si="354"/>
        <v>0</v>
      </c>
      <c r="V879" s="306" t="b">
        <f t="shared" si="351"/>
        <v>0</v>
      </c>
      <c r="W879" s="306">
        <f t="shared" si="361"/>
        <v>1080</v>
      </c>
      <c r="X879" s="306">
        <f t="shared" si="352"/>
        <v>1080</v>
      </c>
      <c r="Y879" s="278">
        <f t="shared" si="353"/>
        <v>878.04878048780495</v>
      </c>
      <c r="Z879" s="276"/>
      <c r="AA879" s="276"/>
    </row>
    <row r="880" spans="1:27" s="331" customFormat="1" ht="15.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59"/>
        <v>280</v>
      </c>
      <c r="J880" s="304">
        <f t="shared" si="360"/>
        <v>344.4</v>
      </c>
      <c r="K880" s="305"/>
      <c r="L880" s="305">
        <v>1</v>
      </c>
      <c r="M880" s="305">
        <f t="shared" si="348"/>
        <v>0</v>
      </c>
      <c r="N880" s="305">
        <f t="shared" si="339"/>
        <v>280</v>
      </c>
      <c r="O880" s="305">
        <f t="shared" si="358"/>
        <v>280</v>
      </c>
      <c r="Q880" s="278">
        <f t="shared" si="349"/>
        <v>341.46341463414637</v>
      </c>
      <c r="R880" s="278">
        <f t="shared" si="350"/>
        <v>420</v>
      </c>
      <c r="T880" s="332"/>
      <c r="U880" s="306">
        <f t="shared" si="354"/>
        <v>0</v>
      </c>
      <c r="V880" s="306" t="b">
        <f t="shared" si="351"/>
        <v>0</v>
      </c>
      <c r="W880" s="306">
        <f t="shared" si="361"/>
        <v>420</v>
      </c>
      <c r="X880" s="306">
        <f t="shared" si="352"/>
        <v>420</v>
      </c>
      <c r="Y880" s="278">
        <f t="shared" si="353"/>
        <v>341.46341463414637</v>
      </c>
      <c r="Z880" s="276"/>
      <c r="AA880" s="276"/>
    </row>
    <row r="881" spans="1:27" s="331" customFormat="1" ht="15.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59"/>
        <v>160</v>
      </c>
      <c r="J881" s="304">
        <f t="shared" si="360"/>
        <v>196.8</v>
      </c>
      <c r="K881" s="305"/>
      <c r="L881" s="305">
        <v>1</v>
      </c>
      <c r="M881" s="305">
        <f t="shared" si="348"/>
        <v>0</v>
      </c>
      <c r="N881" s="305">
        <f t="shared" si="339"/>
        <v>160</v>
      </c>
      <c r="O881" s="305">
        <f t="shared" si="358"/>
        <v>160</v>
      </c>
      <c r="Q881" s="278">
        <f t="shared" si="349"/>
        <v>195.1219512195122</v>
      </c>
      <c r="R881" s="278">
        <f t="shared" si="350"/>
        <v>240</v>
      </c>
      <c r="T881" s="332"/>
      <c r="U881" s="306">
        <f t="shared" si="354"/>
        <v>0</v>
      </c>
      <c r="V881" s="306" t="b">
        <f t="shared" si="351"/>
        <v>0</v>
      </c>
      <c r="W881" s="306">
        <f t="shared" si="361"/>
        <v>240</v>
      </c>
      <c r="X881" s="306">
        <f t="shared" si="352"/>
        <v>240</v>
      </c>
      <c r="Y881" s="278">
        <f t="shared" si="353"/>
        <v>195.1219512195122</v>
      </c>
      <c r="Z881" s="276"/>
      <c r="AA881" s="276"/>
    </row>
    <row r="882" spans="1:27" s="331" customFormat="1" ht="15.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59"/>
        <v>3440</v>
      </c>
      <c r="J882" s="304">
        <f t="shared" si="360"/>
        <v>4231.2</v>
      </c>
      <c r="K882" s="305"/>
      <c r="L882" s="305">
        <v>1</v>
      </c>
      <c r="M882" s="305">
        <f t="shared" si="348"/>
        <v>0</v>
      </c>
      <c r="N882" s="305">
        <f t="shared" si="339"/>
        <v>3440</v>
      </c>
      <c r="O882" s="305">
        <f t="shared" si="358"/>
        <v>3440</v>
      </c>
      <c r="Q882" s="278">
        <f t="shared" si="349"/>
        <v>4195.1219512195121</v>
      </c>
      <c r="R882" s="278">
        <f t="shared" si="350"/>
        <v>5160</v>
      </c>
      <c r="T882" s="332"/>
      <c r="U882" s="306">
        <f t="shared" si="354"/>
        <v>0</v>
      </c>
      <c r="V882" s="306" t="b">
        <f t="shared" si="351"/>
        <v>0</v>
      </c>
      <c r="W882" s="306">
        <f t="shared" si="361"/>
        <v>5160</v>
      </c>
      <c r="X882" s="306">
        <f t="shared" si="352"/>
        <v>5160</v>
      </c>
      <c r="Y882" s="278">
        <f t="shared" si="353"/>
        <v>4195.1219512195121</v>
      </c>
      <c r="Z882" s="276"/>
      <c r="AA882" s="276"/>
    </row>
    <row r="883" spans="1:27" s="331" customFormat="1" ht="15.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59"/>
        <v>480</v>
      </c>
      <c r="J883" s="304">
        <f t="shared" si="360"/>
        <v>590.4</v>
      </c>
      <c r="K883" s="305"/>
      <c r="L883" s="305">
        <v>1</v>
      </c>
      <c r="M883" s="305">
        <f t="shared" si="348"/>
        <v>0</v>
      </c>
      <c r="N883" s="305">
        <f t="shared" si="339"/>
        <v>480</v>
      </c>
      <c r="O883" s="305">
        <f t="shared" si="358"/>
        <v>480</v>
      </c>
      <c r="Q883" s="278">
        <f t="shared" si="349"/>
        <v>585.36585365853659</v>
      </c>
      <c r="R883" s="278">
        <f t="shared" si="350"/>
        <v>720</v>
      </c>
      <c r="T883" s="332"/>
      <c r="U883" s="306">
        <f t="shared" si="354"/>
        <v>0</v>
      </c>
      <c r="V883" s="306" t="b">
        <f t="shared" si="351"/>
        <v>0</v>
      </c>
      <c r="W883" s="306">
        <f t="shared" si="361"/>
        <v>720</v>
      </c>
      <c r="X883" s="306">
        <f t="shared" si="352"/>
        <v>720</v>
      </c>
      <c r="Y883" s="278">
        <f t="shared" si="353"/>
        <v>585.36585365853659</v>
      </c>
      <c r="Z883" s="276"/>
      <c r="AA883" s="276"/>
    </row>
    <row r="884" spans="1:27" s="331" customFormat="1" ht="15.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59"/>
        <v>320</v>
      </c>
      <c r="J884" s="304">
        <f t="shared" si="360"/>
        <v>393.6</v>
      </c>
      <c r="K884" s="305"/>
      <c r="L884" s="305">
        <v>1</v>
      </c>
      <c r="M884" s="305">
        <f t="shared" si="348"/>
        <v>0</v>
      </c>
      <c r="N884" s="305">
        <f t="shared" si="339"/>
        <v>320</v>
      </c>
      <c r="O884" s="305">
        <f t="shared" si="358"/>
        <v>320</v>
      </c>
      <c r="Q884" s="278">
        <f t="shared" si="349"/>
        <v>390.2439024390244</v>
      </c>
      <c r="R884" s="278">
        <f t="shared" si="350"/>
        <v>480</v>
      </c>
      <c r="T884" s="332"/>
      <c r="U884" s="306">
        <f t="shared" si="354"/>
        <v>0</v>
      </c>
      <c r="V884" s="306" t="b">
        <f t="shared" si="351"/>
        <v>0</v>
      </c>
      <c r="W884" s="306">
        <f t="shared" si="361"/>
        <v>480</v>
      </c>
      <c r="X884" s="306">
        <f t="shared" si="352"/>
        <v>480</v>
      </c>
      <c r="Y884" s="278">
        <f t="shared" si="353"/>
        <v>390.2439024390244</v>
      </c>
      <c r="Z884" s="276"/>
      <c r="AA884" s="276"/>
    </row>
    <row r="885" spans="1:27" s="331" customFormat="1" ht="15.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59"/>
        <v>480</v>
      </c>
      <c r="J885" s="304">
        <f t="shared" si="360"/>
        <v>590.4</v>
      </c>
      <c r="K885" s="305"/>
      <c r="L885" s="305">
        <v>1</v>
      </c>
      <c r="M885" s="305">
        <f t="shared" si="348"/>
        <v>0</v>
      </c>
      <c r="N885" s="305">
        <f t="shared" si="339"/>
        <v>480</v>
      </c>
      <c r="O885" s="305">
        <f t="shared" si="358"/>
        <v>480</v>
      </c>
      <c r="Q885" s="278">
        <f t="shared" si="349"/>
        <v>585.36585365853659</v>
      </c>
      <c r="R885" s="278">
        <f t="shared" si="350"/>
        <v>720</v>
      </c>
      <c r="T885" s="332"/>
      <c r="U885" s="306">
        <f t="shared" si="354"/>
        <v>0</v>
      </c>
      <c r="V885" s="306" t="b">
        <f t="shared" si="351"/>
        <v>0</v>
      </c>
      <c r="W885" s="306">
        <f t="shared" si="361"/>
        <v>720</v>
      </c>
      <c r="X885" s="306">
        <f t="shared" si="352"/>
        <v>720</v>
      </c>
      <c r="Y885" s="278">
        <f t="shared" si="353"/>
        <v>585.36585365853659</v>
      </c>
      <c r="Z885" s="276"/>
      <c r="AA885" s="276"/>
    </row>
    <row r="886" spans="1:27" s="331" customFormat="1" ht="15.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59"/>
        <v>160</v>
      </c>
      <c r="J886" s="304">
        <f t="shared" si="360"/>
        <v>196.8</v>
      </c>
      <c r="K886" s="305"/>
      <c r="L886" s="305">
        <v>1</v>
      </c>
      <c r="M886" s="305">
        <f t="shared" si="348"/>
        <v>0</v>
      </c>
      <c r="N886" s="305">
        <f t="shared" ref="N886:N949" si="362">L886*G886*40</f>
        <v>160</v>
      </c>
      <c r="O886" s="305">
        <f t="shared" si="358"/>
        <v>160</v>
      </c>
      <c r="Q886" s="278">
        <f t="shared" si="349"/>
        <v>195.1219512195122</v>
      </c>
      <c r="R886" s="278">
        <f t="shared" si="350"/>
        <v>240</v>
      </c>
      <c r="T886" s="332"/>
      <c r="U886" s="306">
        <f t="shared" si="354"/>
        <v>0</v>
      </c>
      <c r="V886" s="306" t="b">
        <f t="shared" si="351"/>
        <v>0</v>
      </c>
      <c r="W886" s="306">
        <f t="shared" si="361"/>
        <v>240</v>
      </c>
      <c r="X886" s="306">
        <f t="shared" si="352"/>
        <v>240</v>
      </c>
      <c r="Y886" s="278">
        <f t="shared" si="353"/>
        <v>195.1219512195122</v>
      </c>
      <c r="Z886" s="276"/>
      <c r="AA886" s="276"/>
    </row>
    <row r="887" spans="1:27" s="331" customFormat="1" ht="15.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59"/>
        <v>120</v>
      </c>
      <c r="J887" s="304">
        <f t="shared" si="360"/>
        <v>147.6</v>
      </c>
      <c r="K887" s="305"/>
      <c r="L887" s="305">
        <v>1</v>
      </c>
      <c r="M887" s="305">
        <f t="shared" si="348"/>
        <v>0</v>
      </c>
      <c r="N887" s="305">
        <f t="shared" si="362"/>
        <v>120</v>
      </c>
      <c r="O887" s="305">
        <f t="shared" si="358"/>
        <v>120</v>
      </c>
      <c r="Q887" s="278">
        <f t="shared" si="349"/>
        <v>146.34146341463415</v>
      </c>
      <c r="R887" s="278">
        <f t="shared" si="350"/>
        <v>180</v>
      </c>
      <c r="T887" s="332"/>
      <c r="U887" s="306">
        <f t="shared" si="354"/>
        <v>0</v>
      </c>
      <c r="V887" s="306" t="b">
        <f t="shared" si="351"/>
        <v>0</v>
      </c>
      <c r="W887" s="306">
        <f t="shared" si="361"/>
        <v>180</v>
      </c>
      <c r="X887" s="306">
        <f t="shared" si="352"/>
        <v>180</v>
      </c>
      <c r="Y887" s="278">
        <f t="shared" si="353"/>
        <v>146.34146341463415</v>
      </c>
      <c r="Z887" s="276"/>
      <c r="AA887" s="276"/>
    </row>
    <row r="888" spans="1:27" s="331" customFormat="1" ht="15.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59"/>
        <v>360</v>
      </c>
      <c r="J888" s="304">
        <f t="shared" si="360"/>
        <v>442.8</v>
      </c>
      <c r="K888" s="305"/>
      <c r="L888" s="305">
        <v>1</v>
      </c>
      <c r="M888" s="305">
        <f t="shared" si="348"/>
        <v>0</v>
      </c>
      <c r="N888" s="305">
        <f t="shared" si="362"/>
        <v>360</v>
      </c>
      <c r="O888" s="305">
        <f t="shared" si="358"/>
        <v>360</v>
      </c>
      <c r="Q888" s="278">
        <f t="shared" si="349"/>
        <v>439.02439024390247</v>
      </c>
      <c r="R888" s="278">
        <f t="shared" si="350"/>
        <v>540</v>
      </c>
      <c r="T888" s="332"/>
      <c r="U888" s="306">
        <f t="shared" si="354"/>
        <v>0</v>
      </c>
      <c r="V888" s="306" t="b">
        <f t="shared" si="351"/>
        <v>0</v>
      </c>
      <c r="W888" s="306">
        <f t="shared" si="361"/>
        <v>540</v>
      </c>
      <c r="X888" s="306">
        <f t="shared" si="352"/>
        <v>540</v>
      </c>
      <c r="Y888" s="278">
        <f t="shared" si="353"/>
        <v>439.02439024390247</v>
      </c>
      <c r="Z888" s="276"/>
      <c r="AA888" s="276"/>
    </row>
    <row r="889" spans="1:27" s="331" customFormat="1" ht="15.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59"/>
        <v>1400</v>
      </c>
      <c r="J889" s="304">
        <f t="shared" si="360"/>
        <v>1722</v>
      </c>
      <c r="K889" s="305"/>
      <c r="L889" s="305">
        <v>1</v>
      </c>
      <c r="M889" s="305">
        <f t="shared" si="348"/>
        <v>0</v>
      </c>
      <c r="N889" s="305">
        <f t="shared" si="362"/>
        <v>1400</v>
      </c>
      <c r="O889" s="305">
        <f t="shared" si="358"/>
        <v>1400</v>
      </c>
      <c r="Q889" s="278">
        <f t="shared" si="349"/>
        <v>1707.3170731707316</v>
      </c>
      <c r="R889" s="278">
        <f t="shared" si="350"/>
        <v>2100</v>
      </c>
      <c r="T889" s="332"/>
      <c r="U889" s="306">
        <f t="shared" si="354"/>
        <v>0</v>
      </c>
      <c r="V889" s="306" t="b">
        <f t="shared" si="351"/>
        <v>0</v>
      </c>
      <c r="W889" s="306">
        <f t="shared" si="361"/>
        <v>2100</v>
      </c>
      <c r="X889" s="306">
        <f t="shared" si="352"/>
        <v>2100</v>
      </c>
      <c r="Y889" s="278">
        <f t="shared" si="353"/>
        <v>1707.3170731707316</v>
      </c>
      <c r="Z889" s="276"/>
      <c r="AA889" s="276"/>
    </row>
    <row r="890" spans="1:27" s="331" customFormat="1" ht="15.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59"/>
        <v>360</v>
      </c>
      <c r="J890" s="304">
        <f t="shared" si="360"/>
        <v>442.8</v>
      </c>
      <c r="K890" s="305"/>
      <c r="L890" s="305">
        <v>1</v>
      </c>
      <c r="M890" s="305">
        <f t="shared" si="348"/>
        <v>0</v>
      </c>
      <c r="N890" s="305">
        <f t="shared" si="362"/>
        <v>360</v>
      </c>
      <c r="O890" s="305">
        <f t="shared" si="358"/>
        <v>360</v>
      </c>
      <c r="Q890" s="278">
        <f t="shared" si="349"/>
        <v>439.02439024390247</v>
      </c>
      <c r="R890" s="278">
        <f t="shared" si="350"/>
        <v>540</v>
      </c>
      <c r="T890" s="332"/>
      <c r="U890" s="306">
        <f t="shared" si="354"/>
        <v>0</v>
      </c>
      <c r="V890" s="306" t="b">
        <f t="shared" si="351"/>
        <v>0</v>
      </c>
      <c r="W890" s="306">
        <f t="shared" si="361"/>
        <v>540</v>
      </c>
      <c r="X890" s="306">
        <f t="shared" si="352"/>
        <v>540</v>
      </c>
      <c r="Y890" s="278">
        <f t="shared" si="353"/>
        <v>439.02439024390247</v>
      </c>
      <c r="Z890" s="276"/>
      <c r="AA890" s="276"/>
    </row>
    <row r="891" spans="1:27" s="331" customFormat="1" ht="15.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59"/>
        <v>1560</v>
      </c>
      <c r="J891" s="304">
        <f t="shared" si="360"/>
        <v>1918.8</v>
      </c>
      <c r="K891" s="305"/>
      <c r="L891" s="305">
        <v>1</v>
      </c>
      <c r="M891" s="305">
        <f t="shared" si="348"/>
        <v>0</v>
      </c>
      <c r="N891" s="305">
        <f t="shared" si="362"/>
        <v>1560</v>
      </c>
      <c r="O891" s="305">
        <f t="shared" si="358"/>
        <v>1560</v>
      </c>
      <c r="Q891" s="278">
        <f t="shared" si="349"/>
        <v>1902.439024390244</v>
      </c>
      <c r="R891" s="278">
        <f t="shared" si="350"/>
        <v>2340</v>
      </c>
      <c r="T891" s="332"/>
      <c r="U891" s="306">
        <f t="shared" si="354"/>
        <v>0</v>
      </c>
      <c r="V891" s="306" t="b">
        <f t="shared" si="351"/>
        <v>0</v>
      </c>
      <c r="W891" s="306">
        <f t="shared" si="361"/>
        <v>2340</v>
      </c>
      <c r="X891" s="306">
        <f t="shared" si="352"/>
        <v>2340</v>
      </c>
      <c r="Y891" s="278">
        <f t="shared" si="353"/>
        <v>1902.439024390244</v>
      </c>
      <c r="Z891" s="276"/>
      <c r="AA891" s="276"/>
    </row>
    <row r="892" spans="1:27" s="331" customFormat="1" ht="15.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59"/>
        <v>1160</v>
      </c>
      <c r="J892" s="304">
        <f t="shared" si="360"/>
        <v>1426.8</v>
      </c>
      <c r="K892" s="305"/>
      <c r="L892" s="305">
        <v>1</v>
      </c>
      <c r="M892" s="305">
        <f t="shared" si="348"/>
        <v>0</v>
      </c>
      <c r="N892" s="305">
        <f t="shared" si="362"/>
        <v>1160</v>
      </c>
      <c r="O892" s="305">
        <f t="shared" si="358"/>
        <v>1160</v>
      </c>
      <c r="Q892" s="278">
        <f t="shared" si="349"/>
        <v>1414.6341463414635</v>
      </c>
      <c r="R892" s="278">
        <f t="shared" si="350"/>
        <v>1740</v>
      </c>
      <c r="T892" s="332"/>
      <c r="U892" s="306">
        <f t="shared" si="354"/>
        <v>0</v>
      </c>
      <c r="V892" s="306" t="b">
        <f t="shared" si="351"/>
        <v>0</v>
      </c>
      <c r="W892" s="306">
        <f t="shared" si="361"/>
        <v>1740</v>
      </c>
      <c r="X892" s="306">
        <f t="shared" si="352"/>
        <v>1740</v>
      </c>
      <c r="Y892" s="278">
        <f t="shared" si="353"/>
        <v>1414.6341463414635</v>
      </c>
      <c r="Z892" s="276"/>
      <c r="AA892" s="276"/>
    </row>
    <row r="893" spans="1:27" s="331" customFormat="1" ht="15.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59"/>
        <v>1360</v>
      </c>
      <c r="J893" s="304">
        <f t="shared" si="360"/>
        <v>1672.8</v>
      </c>
      <c r="K893" s="305"/>
      <c r="L893" s="305">
        <v>1</v>
      </c>
      <c r="M893" s="305">
        <f t="shared" si="348"/>
        <v>0</v>
      </c>
      <c r="N893" s="305">
        <f t="shared" si="362"/>
        <v>1360</v>
      </c>
      <c r="O893" s="305">
        <f t="shared" si="358"/>
        <v>1360</v>
      </c>
      <c r="Q893" s="278">
        <f t="shared" si="349"/>
        <v>1658.5365853658536</v>
      </c>
      <c r="R893" s="278">
        <f t="shared" si="350"/>
        <v>2040</v>
      </c>
      <c r="T893" s="332"/>
      <c r="U893" s="306">
        <f t="shared" si="354"/>
        <v>0</v>
      </c>
      <c r="V893" s="306" t="b">
        <f t="shared" si="351"/>
        <v>0</v>
      </c>
      <c r="W893" s="306">
        <f t="shared" si="361"/>
        <v>2040</v>
      </c>
      <c r="X893" s="306">
        <f t="shared" si="352"/>
        <v>2040</v>
      </c>
      <c r="Y893" s="278">
        <f t="shared" si="353"/>
        <v>1658.5365853658536</v>
      </c>
      <c r="Z893" s="276"/>
      <c r="AA893" s="276"/>
    </row>
    <row r="894" spans="1:27" s="331" customFormat="1" ht="15.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59"/>
        <v>2280</v>
      </c>
      <c r="J894" s="304">
        <f t="shared" si="360"/>
        <v>2804.4</v>
      </c>
      <c r="K894" s="305"/>
      <c r="L894" s="305">
        <v>1</v>
      </c>
      <c r="M894" s="305">
        <f t="shared" si="348"/>
        <v>0</v>
      </c>
      <c r="N894" s="305">
        <f t="shared" si="362"/>
        <v>2280</v>
      </c>
      <c r="O894" s="305">
        <f t="shared" si="358"/>
        <v>2280</v>
      </c>
      <c r="Q894" s="278">
        <f t="shared" si="349"/>
        <v>2780.4878048780488</v>
      </c>
      <c r="R894" s="278">
        <f t="shared" si="350"/>
        <v>3420</v>
      </c>
      <c r="T894" s="332"/>
      <c r="U894" s="306">
        <f t="shared" si="354"/>
        <v>0</v>
      </c>
      <c r="V894" s="306" t="b">
        <f t="shared" si="351"/>
        <v>0</v>
      </c>
      <c r="W894" s="306">
        <f t="shared" si="361"/>
        <v>3420</v>
      </c>
      <c r="X894" s="306">
        <f t="shared" si="352"/>
        <v>3420</v>
      </c>
      <c r="Y894" s="278">
        <f t="shared" si="353"/>
        <v>2780.4878048780488</v>
      </c>
      <c r="Z894" s="276"/>
      <c r="AA894" s="276"/>
    </row>
    <row r="895" spans="1:27" s="331" customFormat="1" ht="15.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59"/>
        <v>120</v>
      </c>
      <c r="J895" s="304">
        <f t="shared" si="360"/>
        <v>147.6</v>
      </c>
      <c r="K895" s="305"/>
      <c r="L895" s="305">
        <v>1</v>
      </c>
      <c r="M895" s="305">
        <f t="shared" si="348"/>
        <v>0</v>
      </c>
      <c r="N895" s="305">
        <f t="shared" si="362"/>
        <v>120</v>
      </c>
      <c r="O895" s="305">
        <f t="shared" si="358"/>
        <v>120</v>
      </c>
      <c r="Q895" s="278">
        <f t="shared" si="349"/>
        <v>146.34146341463415</v>
      </c>
      <c r="R895" s="278">
        <f t="shared" si="350"/>
        <v>180</v>
      </c>
      <c r="T895" s="332"/>
      <c r="U895" s="306">
        <f t="shared" si="354"/>
        <v>0</v>
      </c>
      <c r="V895" s="306" t="b">
        <f t="shared" si="351"/>
        <v>0</v>
      </c>
      <c r="W895" s="306">
        <f t="shared" si="361"/>
        <v>180</v>
      </c>
      <c r="X895" s="306">
        <f t="shared" si="352"/>
        <v>180</v>
      </c>
      <c r="Y895" s="278">
        <f t="shared" si="353"/>
        <v>146.34146341463415</v>
      </c>
      <c r="Z895" s="276"/>
      <c r="AA895" s="276"/>
    </row>
    <row r="896" spans="1:27" s="331" customFormat="1" ht="15.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59"/>
        <v>600</v>
      </c>
      <c r="J896" s="304">
        <f t="shared" si="360"/>
        <v>738</v>
      </c>
      <c r="K896" s="305"/>
      <c r="L896" s="305">
        <v>1</v>
      </c>
      <c r="M896" s="305">
        <f t="shared" si="348"/>
        <v>0</v>
      </c>
      <c r="N896" s="305">
        <f t="shared" si="362"/>
        <v>600</v>
      </c>
      <c r="O896" s="305">
        <f t="shared" si="358"/>
        <v>600</v>
      </c>
      <c r="Q896" s="278">
        <f t="shared" si="349"/>
        <v>731.70731707317077</v>
      </c>
      <c r="R896" s="278">
        <f t="shared" si="350"/>
        <v>900</v>
      </c>
      <c r="T896" s="332"/>
      <c r="U896" s="306">
        <f t="shared" si="354"/>
        <v>0</v>
      </c>
      <c r="V896" s="306" t="b">
        <f t="shared" si="351"/>
        <v>0</v>
      </c>
      <c r="W896" s="306">
        <f t="shared" si="361"/>
        <v>900</v>
      </c>
      <c r="X896" s="306">
        <f t="shared" si="352"/>
        <v>900</v>
      </c>
      <c r="Y896" s="278">
        <f t="shared" si="353"/>
        <v>731.70731707317077</v>
      </c>
      <c r="Z896" s="276"/>
      <c r="AA896" s="276"/>
    </row>
    <row r="897" spans="1:27" s="331" customFormat="1" ht="15.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59"/>
        <v>80</v>
      </c>
      <c r="J897" s="304">
        <f t="shared" si="360"/>
        <v>98.4</v>
      </c>
      <c r="K897" s="305"/>
      <c r="L897" s="305">
        <v>1</v>
      </c>
      <c r="M897" s="305">
        <f t="shared" si="348"/>
        <v>0</v>
      </c>
      <c r="N897" s="305">
        <f t="shared" si="362"/>
        <v>80</v>
      </c>
      <c r="O897" s="305">
        <f t="shared" si="358"/>
        <v>80</v>
      </c>
      <c r="Q897" s="278">
        <f t="shared" si="349"/>
        <v>97.560975609756099</v>
      </c>
      <c r="R897" s="278">
        <f t="shared" si="350"/>
        <v>120</v>
      </c>
      <c r="T897" s="332"/>
      <c r="U897" s="306">
        <f t="shared" si="354"/>
        <v>0</v>
      </c>
      <c r="V897" s="306" t="b">
        <f t="shared" si="351"/>
        <v>0</v>
      </c>
      <c r="W897" s="306">
        <f t="shared" si="361"/>
        <v>120</v>
      </c>
      <c r="X897" s="306">
        <f t="shared" si="352"/>
        <v>120</v>
      </c>
      <c r="Y897" s="278">
        <f t="shared" si="353"/>
        <v>97.560975609756099</v>
      </c>
      <c r="Z897" s="276"/>
      <c r="AA897" s="276"/>
    </row>
    <row r="898" spans="1:27" s="331" customFormat="1" ht="15.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59"/>
        <v>80</v>
      </c>
      <c r="J898" s="304">
        <f t="shared" si="360"/>
        <v>98.4</v>
      </c>
      <c r="K898" s="305"/>
      <c r="L898" s="305">
        <v>1</v>
      </c>
      <c r="M898" s="305">
        <f t="shared" si="348"/>
        <v>0</v>
      </c>
      <c r="N898" s="305">
        <f t="shared" si="362"/>
        <v>80</v>
      </c>
      <c r="O898" s="305">
        <f t="shared" si="358"/>
        <v>80</v>
      </c>
      <c r="Q898" s="278">
        <f t="shared" si="349"/>
        <v>97.560975609756099</v>
      </c>
      <c r="R898" s="278">
        <f t="shared" si="350"/>
        <v>120</v>
      </c>
      <c r="T898" s="332"/>
      <c r="U898" s="306">
        <f t="shared" si="354"/>
        <v>0</v>
      </c>
      <c r="V898" s="306" t="b">
        <f t="shared" si="351"/>
        <v>0</v>
      </c>
      <c r="W898" s="306">
        <f t="shared" si="361"/>
        <v>120</v>
      </c>
      <c r="X898" s="306">
        <f t="shared" si="352"/>
        <v>120</v>
      </c>
      <c r="Y898" s="278">
        <f t="shared" si="353"/>
        <v>97.560975609756099</v>
      </c>
      <c r="Z898" s="276"/>
      <c r="AA898" s="276"/>
    </row>
    <row r="899" spans="1:27" s="331" customFormat="1" ht="15.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59"/>
        <v>680</v>
      </c>
      <c r="J899" s="304">
        <f t="shared" si="360"/>
        <v>836.4</v>
      </c>
      <c r="K899" s="305"/>
      <c r="L899" s="305">
        <v>1</v>
      </c>
      <c r="M899" s="305">
        <f t="shared" si="348"/>
        <v>0</v>
      </c>
      <c r="N899" s="305">
        <f t="shared" si="362"/>
        <v>680</v>
      </c>
      <c r="O899" s="305">
        <f t="shared" si="358"/>
        <v>680</v>
      </c>
      <c r="Q899" s="278">
        <f t="shared" si="349"/>
        <v>829.26829268292681</v>
      </c>
      <c r="R899" s="278">
        <f t="shared" si="350"/>
        <v>1020</v>
      </c>
      <c r="T899" s="332"/>
      <c r="U899" s="306">
        <f t="shared" si="354"/>
        <v>0</v>
      </c>
      <c r="V899" s="306" t="b">
        <f t="shared" si="351"/>
        <v>0</v>
      </c>
      <c r="W899" s="306">
        <f t="shared" si="361"/>
        <v>1020</v>
      </c>
      <c r="X899" s="306">
        <f t="shared" si="352"/>
        <v>1020</v>
      </c>
      <c r="Y899" s="278">
        <f t="shared" si="353"/>
        <v>829.26829268292681</v>
      </c>
      <c r="Z899" s="276"/>
      <c r="AA899" s="276"/>
    </row>
    <row r="900" spans="1:27" ht="15.5">
      <c r="A900" s="41"/>
      <c r="B900" s="42"/>
      <c r="C900" s="41"/>
      <c r="D900" s="43" t="s">
        <v>1443</v>
      </c>
      <c r="E900" s="43"/>
      <c r="F900" s="41"/>
      <c r="G900" s="41"/>
      <c r="H900" s="42"/>
      <c r="I900" s="251"/>
      <c r="J900" s="251"/>
      <c r="M900">
        <f t="shared" si="348"/>
        <v>0</v>
      </c>
      <c r="N900">
        <f t="shared" si="362"/>
        <v>0</v>
      </c>
      <c r="O900">
        <f t="shared" si="358"/>
        <v>0</v>
      </c>
      <c r="Q900" s="278">
        <f t="shared" si="349"/>
        <v>0</v>
      </c>
      <c r="R900" s="278">
        <f t="shared" si="350"/>
        <v>0</v>
      </c>
      <c r="T900" s="278"/>
      <c r="U900" s="278">
        <f t="shared" si="354"/>
        <v>0</v>
      </c>
      <c r="V900" s="278" t="b">
        <f t="shared" si="351"/>
        <v>0</v>
      </c>
      <c r="W900" s="278"/>
      <c r="X900" s="278">
        <f t="shared" si="352"/>
        <v>0</v>
      </c>
      <c r="Y900" s="278">
        <f t="shared" si="353"/>
        <v>0</v>
      </c>
      <c r="Z900" s="276"/>
      <c r="AA900" s="276"/>
    </row>
    <row r="901" spans="1:27" s="6" customFormat="1" ht="15.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3">O901</f>
        <v>480</v>
      </c>
      <c r="J901" s="234">
        <f t="shared" ref="J901:J910" si="364">I901*1.23</f>
        <v>590.4</v>
      </c>
      <c r="K901"/>
      <c r="L901">
        <v>4</v>
      </c>
      <c r="M901">
        <f t="shared" si="348"/>
        <v>0</v>
      </c>
      <c r="N901">
        <f t="shared" si="362"/>
        <v>480</v>
      </c>
      <c r="O901">
        <f t="shared" si="358"/>
        <v>480</v>
      </c>
      <c r="Q901" s="278">
        <f t="shared" si="349"/>
        <v>0</v>
      </c>
      <c r="R901" s="278">
        <f t="shared" si="350"/>
        <v>0</v>
      </c>
      <c r="T901" s="279"/>
      <c r="U901" s="278">
        <f t="shared" si="354"/>
        <v>0</v>
      </c>
      <c r="V901" s="278" t="b">
        <f t="shared" si="351"/>
        <v>0</v>
      </c>
      <c r="W901" s="278"/>
      <c r="X901" s="278">
        <f t="shared" si="352"/>
        <v>0</v>
      </c>
      <c r="Y901" s="278">
        <f t="shared" si="353"/>
        <v>0</v>
      </c>
      <c r="Z901" s="276"/>
      <c r="AA901" s="276"/>
    </row>
    <row r="902" spans="1:27" s="6" customFormat="1" ht="15.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3"/>
        <v>480</v>
      </c>
      <c r="J902" s="234">
        <f t="shared" si="364"/>
        <v>590.4</v>
      </c>
      <c r="K902"/>
      <c r="L902">
        <v>4</v>
      </c>
      <c r="M902">
        <f t="shared" ref="M902:M965" si="365">K902*35</f>
        <v>0</v>
      </c>
      <c r="N902">
        <f t="shared" si="362"/>
        <v>480</v>
      </c>
      <c r="O902">
        <f t="shared" si="358"/>
        <v>480</v>
      </c>
      <c r="Q902" s="278">
        <f t="shared" si="349"/>
        <v>0</v>
      </c>
      <c r="R902" s="278">
        <f t="shared" si="350"/>
        <v>0</v>
      </c>
      <c r="T902" s="279"/>
      <c r="U902" s="278">
        <f t="shared" si="354"/>
        <v>0</v>
      </c>
      <c r="V902" s="278" t="b">
        <f t="shared" si="351"/>
        <v>0</v>
      </c>
      <c r="W902" s="278"/>
      <c r="X902" s="278">
        <f t="shared" si="352"/>
        <v>0</v>
      </c>
      <c r="Y902" s="278">
        <f t="shared" si="353"/>
        <v>0</v>
      </c>
      <c r="Z902" s="276"/>
      <c r="AA902" s="276"/>
    </row>
    <row r="903" spans="1:27" s="6" customFormat="1" ht="15.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3"/>
        <v>640</v>
      </c>
      <c r="J903" s="234">
        <f t="shared" si="364"/>
        <v>787.2</v>
      </c>
      <c r="K903"/>
      <c r="L903">
        <v>4</v>
      </c>
      <c r="M903">
        <f t="shared" si="365"/>
        <v>0</v>
      </c>
      <c r="N903">
        <f t="shared" si="362"/>
        <v>640</v>
      </c>
      <c r="O903">
        <f t="shared" si="358"/>
        <v>640</v>
      </c>
      <c r="Q903" s="278">
        <f t="shared" ref="Q903:Q966" si="366">R903/1.23</f>
        <v>0</v>
      </c>
      <c r="R903" s="278">
        <f t="shared" ref="R903:R966" si="367">X903</f>
        <v>0</v>
      </c>
      <c r="T903" s="279"/>
      <c r="U903" s="278">
        <f t="shared" si="354"/>
        <v>0</v>
      </c>
      <c r="V903" s="278" t="b">
        <f t="shared" ref="V903:V966" si="368">IF(U903&gt;0,$AD$3*$AD$7)</f>
        <v>0</v>
      </c>
      <c r="W903" s="278"/>
      <c r="X903" s="278">
        <f t="shared" ref="X903:X966" si="369">V903+U903+W903</f>
        <v>0</v>
      </c>
      <c r="Y903" s="278">
        <f t="shared" ref="Y903:Y966" si="370">X903/1.23</f>
        <v>0</v>
      </c>
      <c r="Z903" s="276"/>
      <c r="AA903" s="276"/>
    </row>
    <row r="904" spans="1:27" s="6" customFormat="1" ht="15.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3"/>
        <v>160</v>
      </c>
      <c r="J904" s="234">
        <f t="shared" si="364"/>
        <v>196.8</v>
      </c>
      <c r="K904"/>
      <c r="L904">
        <v>4</v>
      </c>
      <c r="M904">
        <f t="shared" si="365"/>
        <v>0</v>
      </c>
      <c r="N904">
        <f t="shared" si="362"/>
        <v>160</v>
      </c>
      <c r="O904">
        <f t="shared" si="358"/>
        <v>160</v>
      </c>
      <c r="Q904" s="278">
        <f t="shared" si="366"/>
        <v>0</v>
      </c>
      <c r="R904" s="278">
        <f t="shared" si="367"/>
        <v>0</v>
      </c>
      <c r="T904" s="279"/>
      <c r="U904" s="278">
        <f t="shared" ref="U904:U967" si="371">T904*$AD$9</f>
        <v>0</v>
      </c>
      <c r="V904" s="278" t="b">
        <f t="shared" si="368"/>
        <v>0</v>
      </c>
      <c r="W904" s="278"/>
      <c r="X904" s="278">
        <f t="shared" si="369"/>
        <v>0</v>
      </c>
      <c r="Y904" s="278">
        <f t="shared" si="370"/>
        <v>0</v>
      </c>
      <c r="Z904" s="276"/>
      <c r="AA904" s="276"/>
    </row>
    <row r="905" spans="1:27" s="6" customFormat="1" ht="15.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3"/>
        <v>480</v>
      </c>
      <c r="J905" s="234">
        <f t="shared" si="364"/>
        <v>590.4</v>
      </c>
      <c r="K905"/>
      <c r="L905">
        <v>4</v>
      </c>
      <c r="M905">
        <f t="shared" si="365"/>
        <v>0</v>
      </c>
      <c r="N905">
        <f t="shared" si="362"/>
        <v>480</v>
      </c>
      <c r="O905">
        <f t="shared" si="358"/>
        <v>480</v>
      </c>
      <c r="Q905" s="278">
        <f t="shared" si="366"/>
        <v>0</v>
      </c>
      <c r="R905" s="278">
        <f t="shared" si="367"/>
        <v>0</v>
      </c>
      <c r="T905" s="279"/>
      <c r="U905" s="278">
        <f t="shared" si="371"/>
        <v>0</v>
      </c>
      <c r="V905" s="278" t="b">
        <f t="shared" si="368"/>
        <v>0</v>
      </c>
      <c r="W905" s="278"/>
      <c r="X905" s="278">
        <f t="shared" si="369"/>
        <v>0</v>
      </c>
      <c r="Y905" s="278">
        <f t="shared" si="370"/>
        <v>0</v>
      </c>
      <c r="Z905" s="276"/>
      <c r="AA905" s="276"/>
    </row>
    <row r="906" spans="1:27" s="6" customFormat="1" ht="15.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3"/>
        <v>0</v>
      </c>
      <c r="J906" s="234">
        <f t="shared" si="364"/>
        <v>0</v>
      </c>
      <c r="K906"/>
      <c r="L906">
        <v>4</v>
      </c>
      <c r="M906">
        <f t="shared" si="365"/>
        <v>0</v>
      </c>
      <c r="N906">
        <f t="shared" si="362"/>
        <v>0</v>
      </c>
      <c r="O906">
        <f t="shared" ref="O906:O969" si="372">M906+N906</f>
        <v>0</v>
      </c>
      <c r="Q906" s="278">
        <f t="shared" si="366"/>
        <v>0</v>
      </c>
      <c r="R906" s="278">
        <f t="shared" si="367"/>
        <v>0</v>
      </c>
      <c r="T906" s="279"/>
      <c r="U906" s="278">
        <f t="shared" si="371"/>
        <v>0</v>
      </c>
      <c r="V906" s="278" t="b">
        <f t="shared" si="368"/>
        <v>0</v>
      </c>
      <c r="W906" s="278"/>
      <c r="X906" s="278">
        <f t="shared" si="369"/>
        <v>0</v>
      </c>
      <c r="Y906" s="278">
        <f t="shared" si="370"/>
        <v>0</v>
      </c>
      <c r="Z906" s="276"/>
      <c r="AA906" s="276"/>
    </row>
    <row r="907" spans="1:27" s="6" customFormat="1" ht="2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3"/>
        <v>720</v>
      </c>
      <c r="J907" s="234">
        <f t="shared" si="364"/>
        <v>885.6</v>
      </c>
      <c r="K907">
        <v>16</v>
      </c>
      <c r="L907">
        <v>4</v>
      </c>
      <c r="M907">
        <f t="shared" si="365"/>
        <v>560</v>
      </c>
      <c r="N907">
        <f t="shared" si="362"/>
        <v>160</v>
      </c>
      <c r="O907">
        <f t="shared" si="372"/>
        <v>720</v>
      </c>
      <c r="Q907" s="278">
        <f t="shared" si="366"/>
        <v>903.1219512195122</v>
      </c>
      <c r="R907" s="278">
        <f t="shared" si="367"/>
        <v>1110.8399999999999</v>
      </c>
      <c r="T907" s="278">
        <v>290.27999999999997</v>
      </c>
      <c r="U907" s="278">
        <f t="shared" si="371"/>
        <v>870.83999999999992</v>
      </c>
      <c r="V907" s="278">
        <f t="shared" si="368"/>
        <v>240</v>
      </c>
      <c r="W907" s="278"/>
      <c r="X907" s="278">
        <f t="shared" si="369"/>
        <v>1110.8399999999999</v>
      </c>
      <c r="Y907" s="278">
        <f t="shared" si="370"/>
        <v>903.1219512195122</v>
      </c>
      <c r="Z907" s="276"/>
      <c r="AA907" s="276"/>
    </row>
    <row r="908" spans="1:27" s="6" customFormat="1" ht="2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3"/>
        <v>880</v>
      </c>
      <c r="J908" s="234">
        <f t="shared" si="364"/>
        <v>1082.4000000000001</v>
      </c>
      <c r="K908">
        <v>16</v>
      </c>
      <c r="L908">
        <v>4</v>
      </c>
      <c r="M908">
        <f t="shared" si="365"/>
        <v>560</v>
      </c>
      <c r="N908">
        <f t="shared" si="362"/>
        <v>320</v>
      </c>
      <c r="O908">
        <f t="shared" si="372"/>
        <v>880</v>
      </c>
      <c r="Q908" s="278">
        <f t="shared" si="366"/>
        <v>639.1219512195122</v>
      </c>
      <c r="R908" s="278">
        <f t="shared" si="367"/>
        <v>786.12</v>
      </c>
      <c r="T908" s="278">
        <v>182.04</v>
      </c>
      <c r="U908" s="278">
        <f t="shared" si="371"/>
        <v>546.12</v>
      </c>
      <c r="V908" s="278">
        <f t="shared" si="368"/>
        <v>240</v>
      </c>
      <c r="W908" s="278"/>
      <c r="X908" s="278">
        <f t="shared" si="369"/>
        <v>786.12</v>
      </c>
      <c r="Y908" s="278">
        <f t="shared" si="370"/>
        <v>639.1219512195122</v>
      </c>
      <c r="Z908" s="276"/>
      <c r="AA908" s="276"/>
    </row>
    <row r="909" spans="1:27" s="6" customFormat="1" ht="2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3"/>
        <v>1040</v>
      </c>
      <c r="J909" s="234">
        <f t="shared" si="364"/>
        <v>1279.2</v>
      </c>
      <c r="K909">
        <v>16</v>
      </c>
      <c r="L909">
        <v>4</v>
      </c>
      <c r="M909">
        <f t="shared" si="365"/>
        <v>560</v>
      </c>
      <c r="N909">
        <f t="shared" si="362"/>
        <v>480</v>
      </c>
      <c r="O909">
        <f t="shared" si="372"/>
        <v>1040</v>
      </c>
      <c r="Q909" s="278">
        <f t="shared" si="366"/>
        <v>639.1219512195122</v>
      </c>
      <c r="R909" s="278">
        <f t="shared" si="367"/>
        <v>786.12</v>
      </c>
      <c r="T909" s="280">
        <v>182.04</v>
      </c>
      <c r="U909" s="278">
        <f>T909*$AD$9</f>
        <v>546.12</v>
      </c>
      <c r="V909" s="278">
        <f t="shared" si="368"/>
        <v>240</v>
      </c>
      <c r="W909" s="278"/>
      <c r="X909" s="278">
        <f t="shared" si="369"/>
        <v>786.12</v>
      </c>
      <c r="Y909" s="278">
        <f t="shared" si="370"/>
        <v>639.1219512195122</v>
      </c>
      <c r="Z909" s="276"/>
      <c r="AA909" s="276"/>
    </row>
    <row r="910" spans="1:27" s="6" customFormat="1" ht="2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3"/>
        <v>720</v>
      </c>
      <c r="J910" s="234">
        <f t="shared" si="364"/>
        <v>885.6</v>
      </c>
      <c r="K910">
        <v>16</v>
      </c>
      <c r="L910">
        <v>4</v>
      </c>
      <c r="M910">
        <f t="shared" si="365"/>
        <v>560</v>
      </c>
      <c r="N910">
        <f t="shared" si="362"/>
        <v>160</v>
      </c>
      <c r="O910">
        <f t="shared" si="372"/>
        <v>720</v>
      </c>
      <c r="Q910" s="278">
        <f t="shared" si="366"/>
        <v>601.92682926829275</v>
      </c>
      <c r="R910" s="278">
        <f t="shared" si="367"/>
        <v>740.37</v>
      </c>
      <c r="T910" s="280">
        <v>166.79</v>
      </c>
      <c r="U910" s="278">
        <f>T910*$AD$9</f>
        <v>500.37</v>
      </c>
      <c r="V910" s="278">
        <f t="shared" si="368"/>
        <v>240</v>
      </c>
      <c r="W910" s="278"/>
      <c r="X910" s="278">
        <f t="shared" si="369"/>
        <v>740.37</v>
      </c>
      <c r="Y910" s="278">
        <f t="shared" si="370"/>
        <v>601.92682926829275</v>
      </c>
      <c r="Z910" s="276"/>
      <c r="AA910" s="276"/>
    </row>
    <row r="911" spans="1:27" s="6" customFormat="1" ht="15.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5"/>
        <v>0</v>
      </c>
      <c r="N911">
        <f t="shared" si="362"/>
        <v>0</v>
      </c>
      <c r="O911">
        <f t="shared" si="372"/>
        <v>0</v>
      </c>
      <c r="Q911" s="278">
        <f t="shared" si="366"/>
        <v>0</v>
      </c>
      <c r="R911" s="278">
        <f t="shared" si="367"/>
        <v>0</v>
      </c>
      <c r="T911" s="279"/>
      <c r="U911" s="278">
        <f t="shared" si="371"/>
        <v>0</v>
      </c>
      <c r="V911" s="278" t="b">
        <f t="shared" si="368"/>
        <v>0</v>
      </c>
      <c r="W911" s="278"/>
      <c r="X911" s="278">
        <f t="shared" si="369"/>
        <v>0</v>
      </c>
      <c r="Y911" s="278">
        <f t="shared" si="370"/>
        <v>0</v>
      </c>
      <c r="Z911" s="276"/>
      <c r="AA911" s="276"/>
    </row>
    <row r="912" spans="1:27" s="331" customFormat="1" ht="15.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3">O912</f>
        <v>160</v>
      </c>
      <c r="J912" s="304">
        <f t="shared" ref="J912:J913" si="374">I912*1.23</f>
        <v>196.8</v>
      </c>
      <c r="K912" s="305"/>
      <c r="L912" s="305">
        <v>4</v>
      </c>
      <c r="M912" s="305">
        <f t="shared" si="365"/>
        <v>0</v>
      </c>
      <c r="N912" s="305">
        <f t="shared" si="362"/>
        <v>160</v>
      </c>
      <c r="O912" s="305">
        <f t="shared" si="372"/>
        <v>160</v>
      </c>
      <c r="Q912" s="278">
        <f t="shared" si="366"/>
        <v>48.780487804878049</v>
      </c>
      <c r="R912" s="278">
        <f t="shared" si="367"/>
        <v>60</v>
      </c>
      <c r="T912" s="332"/>
      <c r="U912" s="306">
        <f t="shared" si="371"/>
        <v>0</v>
      </c>
      <c r="V912" s="306" t="b">
        <f t="shared" si="368"/>
        <v>0</v>
      </c>
      <c r="W912" s="306">
        <f t="shared" ref="W912:W913" si="375">G912*$AD$4*$AD$7</f>
        <v>60</v>
      </c>
      <c r="X912" s="306">
        <f t="shared" si="369"/>
        <v>60</v>
      </c>
      <c r="Y912" s="278">
        <f t="shared" si="370"/>
        <v>48.780487804878049</v>
      </c>
      <c r="Z912" s="519"/>
      <c r="AA912" s="519"/>
    </row>
    <row r="913" spans="1:27" s="331" customFormat="1" ht="15.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3"/>
        <v>160</v>
      </c>
      <c r="J913" s="304">
        <f t="shared" si="374"/>
        <v>196.8</v>
      </c>
      <c r="K913" s="305"/>
      <c r="L913" s="305">
        <v>4</v>
      </c>
      <c r="M913" s="305">
        <f t="shared" si="365"/>
        <v>0</v>
      </c>
      <c r="N913" s="305">
        <f t="shared" si="362"/>
        <v>160</v>
      </c>
      <c r="O913" s="305">
        <f t="shared" si="372"/>
        <v>160</v>
      </c>
      <c r="Q913" s="278">
        <f t="shared" si="366"/>
        <v>48.780487804878049</v>
      </c>
      <c r="R913" s="278">
        <f t="shared" si="367"/>
        <v>60</v>
      </c>
      <c r="T913" s="332"/>
      <c r="U913" s="306">
        <f t="shared" si="371"/>
        <v>0</v>
      </c>
      <c r="V913" s="306" t="b">
        <f t="shared" si="368"/>
        <v>0</v>
      </c>
      <c r="W913" s="306">
        <f t="shared" si="375"/>
        <v>60</v>
      </c>
      <c r="X913" s="306">
        <f t="shared" si="369"/>
        <v>60</v>
      </c>
      <c r="Y913" s="278">
        <f t="shared" si="370"/>
        <v>48.780487804878049</v>
      </c>
      <c r="Z913" s="519"/>
      <c r="AA913" s="519"/>
    </row>
    <row r="914" spans="1:27" s="6" customFormat="1" ht="15.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5"/>
        <v>0</v>
      </c>
      <c r="N914">
        <f t="shared" si="362"/>
        <v>0</v>
      </c>
      <c r="O914">
        <f t="shared" si="372"/>
        <v>0</v>
      </c>
      <c r="Q914" s="278">
        <f t="shared" si="366"/>
        <v>0</v>
      </c>
      <c r="R914" s="278">
        <f t="shared" si="367"/>
        <v>0</v>
      </c>
      <c r="T914" s="279"/>
      <c r="U914" s="278">
        <f t="shared" si="371"/>
        <v>0</v>
      </c>
      <c r="V914" s="278" t="b">
        <f t="shared" si="368"/>
        <v>0</v>
      </c>
      <c r="W914" s="278"/>
      <c r="X914" s="278">
        <f t="shared" si="369"/>
        <v>0</v>
      </c>
      <c r="Y914" s="278">
        <f t="shared" si="370"/>
        <v>0</v>
      </c>
      <c r="Z914" s="276"/>
      <c r="AA914" s="276"/>
    </row>
    <row r="915" spans="1:27" s="331" customFormat="1" ht="15.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6">O915</f>
        <v>680</v>
      </c>
      <c r="J915" s="304">
        <f t="shared" ref="J915:J931" si="377">I915*1.23</f>
        <v>836.4</v>
      </c>
      <c r="K915" s="305"/>
      <c r="L915" s="305">
        <v>1</v>
      </c>
      <c r="M915" s="305">
        <f t="shared" si="365"/>
        <v>0</v>
      </c>
      <c r="N915" s="305">
        <f t="shared" si="362"/>
        <v>680</v>
      </c>
      <c r="O915" s="305">
        <f t="shared" si="372"/>
        <v>680</v>
      </c>
      <c r="Q915" s="278">
        <f t="shared" si="366"/>
        <v>829.26829268292681</v>
      </c>
      <c r="R915" s="278">
        <f t="shared" si="367"/>
        <v>1020</v>
      </c>
      <c r="T915" s="332"/>
      <c r="U915" s="306">
        <f t="shared" si="371"/>
        <v>0</v>
      </c>
      <c r="V915" s="306" t="b">
        <f t="shared" si="368"/>
        <v>0</v>
      </c>
      <c r="W915" s="306">
        <f t="shared" ref="W915:W931" si="378">G915*$AD$4*$AD$7</f>
        <v>1020</v>
      </c>
      <c r="X915" s="306">
        <f t="shared" si="369"/>
        <v>1020</v>
      </c>
      <c r="Y915" s="278">
        <f t="shared" si="370"/>
        <v>829.26829268292681</v>
      </c>
      <c r="Z915" s="276"/>
      <c r="AA915" s="276"/>
    </row>
    <row r="916" spans="1:27" s="331" customFormat="1" ht="15.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6"/>
        <v>320</v>
      </c>
      <c r="J916" s="304">
        <f t="shared" si="377"/>
        <v>393.6</v>
      </c>
      <c r="K916" s="305"/>
      <c r="L916" s="305">
        <v>1</v>
      </c>
      <c r="M916" s="305">
        <f t="shared" si="365"/>
        <v>0</v>
      </c>
      <c r="N916" s="305">
        <f t="shared" si="362"/>
        <v>320</v>
      </c>
      <c r="O916" s="305">
        <f t="shared" si="372"/>
        <v>320</v>
      </c>
      <c r="Q916" s="278">
        <f t="shared" si="366"/>
        <v>390.2439024390244</v>
      </c>
      <c r="R916" s="278">
        <f t="shared" si="367"/>
        <v>480</v>
      </c>
      <c r="T916" s="332"/>
      <c r="U916" s="306">
        <f t="shared" si="371"/>
        <v>0</v>
      </c>
      <c r="V916" s="306" t="b">
        <f t="shared" si="368"/>
        <v>0</v>
      </c>
      <c r="W916" s="306">
        <f t="shared" si="378"/>
        <v>480</v>
      </c>
      <c r="X916" s="306">
        <f t="shared" si="369"/>
        <v>480</v>
      </c>
      <c r="Y916" s="278">
        <f t="shared" si="370"/>
        <v>390.2439024390244</v>
      </c>
      <c r="Z916" s="276"/>
      <c r="AA916" s="276"/>
    </row>
    <row r="917" spans="1:27" s="331" customFormat="1" ht="15.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6"/>
        <v>160</v>
      </c>
      <c r="J917" s="304">
        <f t="shared" si="377"/>
        <v>196.8</v>
      </c>
      <c r="K917" s="305"/>
      <c r="L917" s="305">
        <v>1</v>
      </c>
      <c r="M917" s="305">
        <f t="shared" si="365"/>
        <v>0</v>
      </c>
      <c r="N917" s="305">
        <f t="shared" si="362"/>
        <v>160</v>
      </c>
      <c r="O917" s="305">
        <f t="shared" si="372"/>
        <v>160</v>
      </c>
      <c r="Q917" s="278">
        <f t="shared" si="366"/>
        <v>195.1219512195122</v>
      </c>
      <c r="R917" s="278">
        <f t="shared" si="367"/>
        <v>240</v>
      </c>
      <c r="T917" s="332"/>
      <c r="U917" s="306">
        <f t="shared" si="371"/>
        <v>0</v>
      </c>
      <c r="V917" s="306" t="b">
        <f t="shared" si="368"/>
        <v>0</v>
      </c>
      <c r="W917" s="306">
        <f t="shared" si="378"/>
        <v>240</v>
      </c>
      <c r="X917" s="306">
        <f t="shared" si="369"/>
        <v>240</v>
      </c>
      <c r="Y917" s="278">
        <f t="shared" si="370"/>
        <v>195.1219512195122</v>
      </c>
      <c r="Z917" s="276"/>
      <c r="AA917" s="276"/>
    </row>
    <row r="918" spans="1:27" s="331" customFormat="1" ht="15.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6"/>
        <v>880</v>
      </c>
      <c r="J918" s="304">
        <f t="shared" si="377"/>
        <v>1082.4000000000001</v>
      </c>
      <c r="K918" s="305"/>
      <c r="L918" s="305">
        <v>1</v>
      </c>
      <c r="M918" s="305">
        <f t="shared" si="365"/>
        <v>0</v>
      </c>
      <c r="N918" s="305">
        <f t="shared" si="362"/>
        <v>880</v>
      </c>
      <c r="O918" s="305">
        <f t="shared" si="372"/>
        <v>880</v>
      </c>
      <c r="Q918" s="278">
        <f t="shared" si="366"/>
        <v>1073.1707317073171</v>
      </c>
      <c r="R918" s="278">
        <f t="shared" si="367"/>
        <v>1320</v>
      </c>
      <c r="T918" s="332"/>
      <c r="U918" s="306">
        <f t="shared" si="371"/>
        <v>0</v>
      </c>
      <c r="V918" s="306" t="b">
        <f t="shared" si="368"/>
        <v>0</v>
      </c>
      <c r="W918" s="306">
        <f t="shared" si="378"/>
        <v>1320</v>
      </c>
      <c r="X918" s="306">
        <f t="shared" si="369"/>
        <v>1320</v>
      </c>
      <c r="Y918" s="278">
        <f t="shared" si="370"/>
        <v>1073.1707317073171</v>
      </c>
      <c r="Z918" s="276"/>
      <c r="AA918" s="276"/>
    </row>
    <row r="919" spans="1:27" s="331" customFormat="1" ht="15.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6"/>
        <v>800</v>
      </c>
      <c r="J919" s="304">
        <f t="shared" si="377"/>
        <v>984</v>
      </c>
      <c r="K919" s="305"/>
      <c r="L919" s="305">
        <v>1</v>
      </c>
      <c r="M919" s="305">
        <f t="shared" si="365"/>
        <v>0</v>
      </c>
      <c r="N919" s="305">
        <f t="shared" si="362"/>
        <v>800</v>
      </c>
      <c r="O919" s="305">
        <f t="shared" si="372"/>
        <v>800</v>
      </c>
      <c r="Q919" s="278">
        <f t="shared" si="366"/>
        <v>975.60975609756099</v>
      </c>
      <c r="R919" s="278">
        <f t="shared" si="367"/>
        <v>1200</v>
      </c>
      <c r="T919" s="332"/>
      <c r="U919" s="306">
        <f t="shared" si="371"/>
        <v>0</v>
      </c>
      <c r="V919" s="306" t="b">
        <f t="shared" si="368"/>
        <v>0</v>
      </c>
      <c r="W919" s="306">
        <f t="shared" si="378"/>
        <v>1200</v>
      </c>
      <c r="X919" s="306">
        <f t="shared" si="369"/>
        <v>1200</v>
      </c>
      <c r="Y919" s="278">
        <f t="shared" si="370"/>
        <v>975.60975609756099</v>
      </c>
      <c r="Z919" s="276"/>
      <c r="AA919" s="276"/>
    </row>
    <row r="920" spans="1:27" s="331" customFormat="1" ht="15.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6"/>
        <v>0</v>
      </c>
      <c r="J920" s="304">
        <f t="shared" si="377"/>
        <v>0</v>
      </c>
      <c r="K920" s="305"/>
      <c r="L920" s="305">
        <v>1</v>
      </c>
      <c r="M920" s="305">
        <f t="shared" si="365"/>
        <v>0</v>
      </c>
      <c r="N920" s="305">
        <f t="shared" si="362"/>
        <v>0</v>
      </c>
      <c r="O920" s="305">
        <f t="shared" si="372"/>
        <v>0</v>
      </c>
      <c r="Q920" s="278">
        <f t="shared" si="366"/>
        <v>0</v>
      </c>
      <c r="R920" s="278">
        <f t="shared" si="367"/>
        <v>0</v>
      </c>
      <c r="T920" s="332"/>
      <c r="U920" s="306">
        <f t="shared" si="371"/>
        <v>0</v>
      </c>
      <c r="V920" s="306" t="b">
        <f t="shared" si="368"/>
        <v>0</v>
      </c>
      <c r="W920" s="306">
        <f t="shared" si="378"/>
        <v>0</v>
      </c>
      <c r="X920" s="306">
        <f t="shared" si="369"/>
        <v>0</v>
      </c>
      <c r="Y920" s="278">
        <f t="shared" si="370"/>
        <v>0</v>
      </c>
      <c r="Z920" s="276"/>
      <c r="AA920" s="276"/>
    </row>
    <row r="921" spans="1:27" s="331" customFormat="1" ht="15.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6"/>
        <v>680</v>
      </c>
      <c r="J921" s="304">
        <f t="shared" si="377"/>
        <v>836.4</v>
      </c>
      <c r="K921" s="305"/>
      <c r="L921" s="305">
        <v>1</v>
      </c>
      <c r="M921" s="305">
        <f t="shared" si="365"/>
        <v>0</v>
      </c>
      <c r="N921" s="305">
        <f t="shared" si="362"/>
        <v>680</v>
      </c>
      <c r="O921" s="305">
        <f t="shared" si="372"/>
        <v>680</v>
      </c>
      <c r="Q921" s="278">
        <f t="shared" si="366"/>
        <v>829.26829268292681</v>
      </c>
      <c r="R921" s="278">
        <f t="shared" si="367"/>
        <v>1020</v>
      </c>
      <c r="T921" s="332"/>
      <c r="U921" s="306">
        <f t="shared" si="371"/>
        <v>0</v>
      </c>
      <c r="V921" s="306" t="b">
        <f t="shared" si="368"/>
        <v>0</v>
      </c>
      <c r="W921" s="306">
        <f t="shared" si="378"/>
        <v>1020</v>
      </c>
      <c r="X921" s="306">
        <f t="shared" si="369"/>
        <v>1020</v>
      </c>
      <c r="Y921" s="278">
        <f t="shared" si="370"/>
        <v>829.26829268292681</v>
      </c>
      <c r="Z921" s="276"/>
      <c r="AA921" s="276"/>
    </row>
    <row r="922" spans="1:27" s="331" customFormat="1" ht="15.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6"/>
        <v>0</v>
      </c>
      <c r="J922" s="304">
        <f t="shared" si="377"/>
        <v>0</v>
      </c>
      <c r="K922" s="305"/>
      <c r="L922" s="305">
        <v>1</v>
      </c>
      <c r="M922" s="305">
        <f t="shared" si="365"/>
        <v>0</v>
      </c>
      <c r="N922" s="305">
        <f t="shared" si="362"/>
        <v>0</v>
      </c>
      <c r="O922" s="305">
        <f t="shared" si="372"/>
        <v>0</v>
      </c>
      <c r="Q922" s="278">
        <f t="shared" si="366"/>
        <v>0</v>
      </c>
      <c r="R922" s="278">
        <f t="shared" si="367"/>
        <v>0</v>
      </c>
      <c r="T922" s="332"/>
      <c r="U922" s="306">
        <f t="shared" si="371"/>
        <v>0</v>
      </c>
      <c r="V922" s="306" t="b">
        <f t="shared" si="368"/>
        <v>0</v>
      </c>
      <c r="W922" s="306">
        <f t="shared" si="378"/>
        <v>0</v>
      </c>
      <c r="X922" s="306">
        <f t="shared" si="369"/>
        <v>0</v>
      </c>
      <c r="Y922" s="278">
        <f t="shared" si="370"/>
        <v>0</v>
      </c>
      <c r="Z922" s="276"/>
      <c r="AA922" s="276"/>
    </row>
    <row r="923" spans="1:27" s="331" customFormat="1" ht="15.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6"/>
        <v>160</v>
      </c>
      <c r="J923" s="304">
        <f t="shared" si="377"/>
        <v>196.8</v>
      </c>
      <c r="K923" s="305"/>
      <c r="L923" s="305">
        <v>1</v>
      </c>
      <c r="M923" s="305">
        <f t="shared" si="365"/>
        <v>0</v>
      </c>
      <c r="N923" s="305">
        <f t="shared" si="362"/>
        <v>160</v>
      </c>
      <c r="O923" s="305">
        <f t="shared" si="372"/>
        <v>160</v>
      </c>
      <c r="Q923" s="278">
        <f t="shared" si="366"/>
        <v>195.1219512195122</v>
      </c>
      <c r="R923" s="278">
        <f t="shared" si="367"/>
        <v>240</v>
      </c>
      <c r="T923" s="332"/>
      <c r="U923" s="306">
        <f t="shared" si="371"/>
        <v>0</v>
      </c>
      <c r="V923" s="306" t="b">
        <f t="shared" si="368"/>
        <v>0</v>
      </c>
      <c r="W923" s="306">
        <f t="shared" si="378"/>
        <v>240</v>
      </c>
      <c r="X923" s="306">
        <f t="shared" si="369"/>
        <v>240</v>
      </c>
      <c r="Y923" s="278">
        <f t="shared" si="370"/>
        <v>195.1219512195122</v>
      </c>
      <c r="Z923" s="276"/>
      <c r="AA923" s="276"/>
    </row>
    <row r="924" spans="1:27" s="331" customFormat="1" ht="15.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6"/>
        <v>840</v>
      </c>
      <c r="J924" s="304">
        <f t="shared" si="377"/>
        <v>1033.2</v>
      </c>
      <c r="K924" s="305"/>
      <c r="L924" s="305">
        <v>1</v>
      </c>
      <c r="M924" s="305">
        <f t="shared" si="365"/>
        <v>0</v>
      </c>
      <c r="N924" s="305">
        <f t="shared" si="362"/>
        <v>840</v>
      </c>
      <c r="O924" s="305">
        <f t="shared" si="372"/>
        <v>840</v>
      </c>
      <c r="Q924" s="278">
        <f t="shared" si="366"/>
        <v>1024.3902439024391</v>
      </c>
      <c r="R924" s="278">
        <f t="shared" si="367"/>
        <v>1260</v>
      </c>
      <c r="T924" s="332"/>
      <c r="U924" s="306">
        <f t="shared" si="371"/>
        <v>0</v>
      </c>
      <c r="V924" s="306" t="b">
        <f t="shared" si="368"/>
        <v>0</v>
      </c>
      <c r="W924" s="306">
        <f t="shared" si="378"/>
        <v>1260</v>
      </c>
      <c r="X924" s="306">
        <f t="shared" si="369"/>
        <v>1260</v>
      </c>
      <c r="Y924" s="278">
        <f t="shared" si="370"/>
        <v>1024.3902439024391</v>
      </c>
      <c r="Z924" s="276"/>
      <c r="AA924" s="276"/>
    </row>
    <row r="925" spans="1:27" s="331" customFormat="1" ht="15.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6"/>
        <v>1160</v>
      </c>
      <c r="J925" s="304">
        <f t="shared" si="377"/>
        <v>1426.8</v>
      </c>
      <c r="K925" s="305"/>
      <c r="L925" s="305">
        <v>1</v>
      </c>
      <c r="M925" s="305">
        <f t="shared" si="365"/>
        <v>0</v>
      </c>
      <c r="N925" s="305">
        <f t="shared" si="362"/>
        <v>1160</v>
      </c>
      <c r="O925" s="305">
        <f t="shared" si="372"/>
        <v>1160</v>
      </c>
      <c r="Q925" s="278">
        <f t="shared" si="366"/>
        <v>1414.6341463414635</v>
      </c>
      <c r="R925" s="278">
        <f t="shared" si="367"/>
        <v>1740</v>
      </c>
      <c r="T925" s="332"/>
      <c r="U925" s="306">
        <f t="shared" si="371"/>
        <v>0</v>
      </c>
      <c r="V925" s="306" t="b">
        <f t="shared" si="368"/>
        <v>0</v>
      </c>
      <c r="W925" s="306">
        <f t="shared" si="378"/>
        <v>1740</v>
      </c>
      <c r="X925" s="306">
        <f t="shared" si="369"/>
        <v>1740</v>
      </c>
      <c r="Y925" s="278">
        <f t="shared" si="370"/>
        <v>1414.6341463414635</v>
      </c>
      <c r="Z925" s="276"/>
      <c r="AA925" s="276"/>
    </row>
    <row r="926" spans="1:27" s="331" customFormat="1" ht="15.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6"/>
        <v>440</v>
      </c>
      <c r="J926" s="304">
        <f t="shared" si="377"/>
        <v>541.20000000000005</v>
      </c>
      <c r="K926" s="305"/>
      <c r="L926" s="305">
        <v>1</v>
      </c>
      <c r="M926" s="305">
        <f t="shared" si="365"/>
        <v>0</v>
      </c>
      <c r="N926" s="305">
        <f t="shared" si="362"/>
        <v>440</v>
      </c>
      <c r="O926" s="305">
        <f t="shared" si="372"/>
        <v>440</v>
      </c>
      <c r="Q926" s="278">
        <f t="shared" si="366"/>
        <v>536.58536585365857</v>
      </c>
      <c r="R926" s="278">
        <f t="shared" si="367"/>
        <v>660</v>
      </c>
      <c r="T926" s="332"/>
      <c r="U926" s="306">
        <f t="shared" si="371"/>
        <v>0</v>
      </c>
      <c r="V926" s="306" t="b">
        <f t="shared" si="368"/>
        <v>0</v>
      </c>
      <c r="W926" s="306">
        <f t="shared" si="378"/>
        <v>660</v>
      </c>
      <c r="X926" s="306">
        <f t="shared" si="369"/>
        <v>660</v>
      </c>
      <c r="Y926" s="278">
        <f t="shared" si="370"/>
        <v>536.58536585365857</v>
      </c>
      <c r="Z926" s="276"/>
      <c r="AA926" s="276"/>
    </row>
    <row r="927" spans="1:27" s="331" customFormat="1" ht="15.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6"/>
        <v>1440</v>
      </c>
      <c r="J927" s="304">
        <f t="shared" si="377"/>
        <v>1771.2</v>
      </c>
      <c r="K927" s="305"/>
      <c r="L927" s="305">
        <v>1</v>
      </c>
      <c r="M927" s="305">
        <f t="shared" si="365"/>
        <v>0</v>
      </c>
      <c r="N927" s="305">
        <f t="shared" si="362"/>
        <v>1440</v>
      </c>
      <c r="O927" s="305">
        <f t="shared" si="372"/>
        <v>1440</v>
      </c>
      <c r="Q927" s="278">
        <f t="shared" si="366"/>
        <v>1756.0975609756099</v>
      </c>
      <c r="R927" s="278">
        <f t="shared" si="367"/>
        <v>2160</v>
      </c>
      <c r="T927" s="332"/>
      <c r="U927" s="306">
        <f t="shared" si="371"/>
        <v>0</v>
      </c>
      <c r="V927" s="306" t="b">
        <f t="shared" si="368"/>
        <v>0</v>
      </c>
      <c r="W927" s="306">
        <f t="shared" si="378"/>
        <v>2160</v>
      </c>
      <c r="X927" s="306">
        <f t="shared" si="369"/>
        <v>2160</v>
      </c>
      <c r="Y927" s="278">
        <f t="shared" si="370"/>
        <v>1756.0975609756099</v>
      </c>
      <c r="Z927" s="276"/>
      <c r="AA927" s="276"/>
    </row>
    <row r="928" spans="1:27" s="331" customFormat="1" ht="15.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6"/>
        <v>1480</v>
      </c>
      <c r="J928" s="304">
        <f t="shared" si="377"/>
        <v>1820.3999999999999</v>
      </c>
      <c r="K928" s="305"/>
      <c r="L928" s="305">
        <v>1</v>
      </c>
      <c r="M928" s="305">
        <f t="shared" si="365"/>
        <v>0</v>
      </c>
      <c r="N928" s="305">
        <f t="shared" si="362"/>
        <v>1480</v>
      </c>
      <c r="O928" s="305">
        <f t="shared" si="372"/>
        <v>1480</v>
      </c>
      <c r="Q928" s="278">
        <f t="shared" si="366"/>
        <v>1804.8780487804879</v>
      </c>
      <c r="R928" s="278">
        <f t="shared" si="367"/>
        <v>2220</v>
      </c>
      <c r="T928" s="332"/>
      <c r="U928" s="306">
        <f t="shared" si="371"/>
        <v>0</v>
      </c>
      <c r="V928" s="306" t="b">
        <f t="shared" si="368"/>
        <v>0</v>
      </c>
      <c r="W928" s="306">
        <f t="shared" si="378"/>
        <v>2220</v>
      </c>
      <c r="X928" s="306">
        <f t="shared" si="369"/>
        <v>2220</v>
      </c>
      <c r="Y928" s="278">
        <f t="shared" si="370"/>
        <v>1804.8780487804879</v>
      </c>
      <c r="Z928" s="276"/>
      <c r="AA928" s="276"/>
    </row>
    <row r="929" spans="1:27" s="331" customFormat="1" ht="15.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6"/>
        <v>600</v>
      </c>
      <c r="J929" s="304">
        <f t="shared" si="377"/>
        <v>738</v>
      </c>
      <c r="K929" s="305"/>
      <c r="L929" s="305">
        <v>1</v>
      </c>
      <c r="M929" s="305">
        <f t="shared" si="365"/>
        <v>0</v>
      </c>
      <c r="N929" s="305">
        <f t="shared" si="362"/>
        <v>600</v>
      </c>
      <c r="O929" s="305">
        <f t="shared" si="372"/>
        <v>600</v>
      </c>
      <c r="Q929" s="278">
        <f t="shared" si="366"/>
        <v>731.70731707317077</v>
      </c>
      <c r="R929" s="278">
        <f t="shared" si="367"/>
        <v>900</v>
      </c>
      <c r="T929" s="332"/>
      <c r="U929" s="306">
        <f t="shared" si="371"/>
        <v>0</v>
      </c>
      <c r="V929" s="306" t="b">
        <f t="shared" si="368"/>
        <v>0</v>
      </c>
      <c r="W929" s="306">
        <f t="shared" si="378"/>
        <v>900</v>
      </c>
      <c r="X929" s="306">
        <f t="shared" si="369"/>
        <v>900</v>
      </c>
      <c r="Y929" s="278">
        <f t="shared" si="370"/>
        <v>731.70731707317077</v>
      </c>
      <c r="Z929" s="276"/>
      <c r="AA929" s="276"/>
    </row>
    <row r="930" spans="1:27" s="331" customFormat="1" ht="15.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6"/>
        <v>2760</v>
      </c>
      <c r="J930" s="304">
        <f t="shared" si="377"/>
        <v>3394.7999999999997</v>
      </c>
      <c r="K930" s="305"/>
      <c r="L930" s="305">
        <v>1</v>
      </c>
      <c r="M930" s="305">
        <f t="shared" si="365"/>
        <v>0</v>
      </c>
      <c r="N930" s="305">
        <f t="shared" si="362"/>
        <v>2760</v>
      </c>
      <c r="O930" s="305">
        <f t="shared" si="372"/>
        <v>2760</v>
      </c>
      <c r="Q930" s="278">
        <f t="shared" si="366"/>
        <v>3365.8536585365855</v>
      </c>
      <c r="R930" s="278">
        <f t="shared" si="367"/>
        <v>4140</v>
      </c>
      <c r="T930" s="332"/>
      <c r="U930" s="306">
        <f t="shared" si="371"/>
        <v>0</v>
      </c>
      <c r="V930" s="306" t="b">
        <f t="shared" si="368"/>
        <v>0</v>
      </c>
      <c r="W930" s="306">
        <f t="shared" si="378"/>
        <v>4140</v>
      </c>
      <c r="X930" s="306">
        <f t="shared" si="369"/>
        <v>4140</v>
      </c>
      <c r="Y930" s="278">
        <f t="shared" si="370"/>
        <v>3365.8536585365855</v>
      </c>
      <c r="Z930" s="276"/>
      <c r="AA930" s="276"/>
    </row>
    <row r="931" spans="1:27" s="331" customFormat="1" ht="15.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6"/>
        <v>160</v>
      </c>
      <c r="J931" s="304">
        <f t="shared" si="377"/>
        <v>196.8</v>
      </c>
      <c r="K931" s="305"/>
      <c r="L931" s="305">
        <v>1</v>
      </c>
      <c r="M931" s="305">
        <f t="shared" si="365"/>
        <v>0</v>
      </c>
      <c r="N931" s="305">
        <f t="shared" si="362"/>
        <v>160</v>
      </c>
      <c r="O931" s="305">
        <f t="shared" si="372"/>
        <v>160</v>
      </c>
      <c r="Q931" s="278">
        <f t="shared" si="366"/>
        <v>195.1219512195122</v>
      </c>
      <c r="R931" s="278">
        <f t="shared" si="367"/>
        <v>240</v>
      </c>
      <c r="T931" s="332"/>
      <c r="U931" s="306">
        <f t="shared" si="371"/>
        <v>0</v>
      </c>
      <c r="V931" s="306" t="b">
        <f t="shared" si="368"/>
        <v>0</v>
      </c>
      <c r="W931" s="306">
        <f t="shared" si="378"/>
        <v>240</v>
      </c>
      <c r="X931" s="306">
        <f t="shared" si="369"/>
        <v>240</v>
      </c>
      <c r="Y931" s="278">
        <f t="shared" si="370"/>
        <v>195.1219512195122</v>
      </c>
      <c r="Z931" s="276"/>
      <c r="AA931" s="276"/>
    </row>
    <row r="932" spans="1:27" ht="15.5">
      <c r="A932" s="203"/>
      <c r="B932" s="204"/>
      <c r="C932" s="41"/>
      <c r="D932" s="43" t="s">
        <v>1456</v>
      </c>
      <c r="E932" s="43"/>
      <c r="F932" s="41"/>
      <c r="G932" s="41"/>
      <c r="H932" s="42"/>
      <c r="I932" s="238"/>
      <c r="J932" s="239"/>
      <c r="M932">
        <f t="shared" si="365"/>
        <v>0</v>
      </c>
      <c r="N932">
        <f t="shared" si="362"/>
        <v>0</v>
      </c>
      <c r="O932">
        <f t="shared" si="372"/>
        <v>0</v>
      </c>
      <c r="Q932" s="278">
        <f t="shared" si="366"/>
        <v>0</v>
      </c>
      <c r="R932" s="278">
        <f t="shared" si="367"/>
        <v>0</v>
      </c>
      <c r="T932" s="278"/>
      <c r="U932" s="278">
        <f t="shared" si="371"/>
        <v>0</v>
      </c>
      <c r="V932" s="278" t="b">
        <f t="shared" si="368"/>
        <v>0</v>
      </c>
      <c r="W932" s="278"/>
      <c r="X932" s="278">
        <f t="shared" si="369"/>
        <v>0</v>
      </c>
      <c r="Y932" s="278">
        <f t="shared" si="370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79">O933</f>
        <v>1280</v>
      </c>
      <c r="J933" s="234">
        <f t="shared" ref="J933" si="380">I933*1.23</f>
        <v>1574.4</v>
      </c>
      <c r="K933">
        <v>32</v>
      </c>
      <c r="L933">
        <v>4</v>
      </c>
      <c r="M933">
        <f t="shared" si="365"/>
        <v>1120</v>
      </c>
      <c r="N933">
        <f t="shared" si="362"/>
        <v>160</v>
      </c>
      <c r="O933">
        <f t="shared" si="372"/>
        <v>1280</v>
      </c>
      <c r="Q933" s="278">
        <f t="shared" si="366"/>
        <v>1257.1219512195123</v>
      </c>
      <c r="R933" s="278">
        <f t="shared" si="367"/>
        <v>1546.26</v>
      </c>
      <c r="T933" s="278">
        <v>435.42</v>
      </c>
      <c r="U933" s="278">
        <f t="shared" si="371"/>
        <v>1306.26</v>
      </c>
      <c r="V933" s="278">
        <f t="shared" si="368"/>
        <v>240</v>
      </c>
      <c r="W933" s="278"/>
      <c r="X933" s="278">
        <f t="shared" si="369"/>
        <v>1546.26</v>
      </c>
      <c r="Y933" s="278">
        <f t="shared" si="370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5"/>
        <v>0</v>
      </c>
      <c r="N934">
        <f t="shared" si="362"/>
        <v>0</v>
      </c>
      <c r="O934">
        <f t="shared" si="372"/>
        <v>0</v>
      </c>
      <c r="Q934" s="278">
        <f t="shared" si="366"/>
        <v>416.51219512195121</v>
      </c>
      <c r="R934" s="278">
        <f t="shared" si="367"/>
        <v>512.30999999999995</v>
      </c>
      <c r="T934" s="278">
        <v>90.77</v>
      </c>
      <c r="U934" s="278">
        <f t="shared" si="371"/>
        <v>272.31</v>
      </c>
      <c r="V934" s="278">
        <f t="shared" si="368"/>
        <v>240</v>
      </c>
      <c r="W934" s="278"/>
      <c r="X934" s="278">
        <f t="shared" si="369"/>
        <v>512.30999999999995</v>
      </c>
      <c r="Y934" s="278">
        <f t="shared" si="370"/>
        <v>416.51219512195121</v>
      </c>
      <c r="Z934" s="276"/>
      <c r="AA934" s="276"/>
    </row>
    <row r="935" spans="1:27" s="483" customFormat="1" ht="2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1">O935</f>
        <v>160</v>
      </c>
      <c r="J935" s="481">
        <f t="shared" ref="J935:J936" si="382">I935*1.23</f>
        <v>196.8</v>
      </c>
      <c r="K935" s="482"/>
      <c r="L935" s="482">
        <v>4</v>
      </c>
      <c r="M935" s="482">
        <f t="shared" si="365"/>
        <v>0</v>
      </c>
      <c r="N935" s="482">
        <f t="shared" si="362"/>
        <v>160</v>
      </c>
      <c r="O935" s="482">
        <f t="shared" si="372"/>
        <v>160</v>
      </c>
      <c r="Q935" s="278">
        <f t="shared" si="366"/>
        <v>48.780487804878049</v>
      </c>
      <c r="R935" s="278">
        <f t="shared" si="367"/>
        <v>60</v>
      </c>
      <c r="T935" s="484"/>
      <c r="U935" s="485">
        <f t="shared" si="371"/>
        <v>0</v>
      </c>
      <c r="V935" s="485" t="b">
        <f t="shared" si="368"/>
        <v>0</v>
      </c>
      <c r="W935" s="485">
        <f>G935*$AD$4*$AD$7</f>
        <v>60</v>
      </c>
      <c r="X935" s="485">
        <f t="shared" si="369"/>
        <v>60</v>
      </c>
      <c r="Y935" s="278">
        <f t="shared" si="370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1"/>
        <v>160</v>
      </c>
      <c r="J936" s="481">
        <f t="shared" si="382"/>
        <v>196.8</v>
      </c>
      <c r="L936" s="482">
        <v>4</v>
      </c>
      <c r="M936" s="482">
        <f t="shared" si="365"/>
        <v>0</v>
      </c>
      <c r="N936" s="482">
        <f t="shared" si="362"/>
        <v>160</v>
      </c>
      <c r="O936" s="482">
        <f t="shared" si="372"/>
        <v>160</v>
      </c>
      <c r="Q936" s="278">
        <f t="shared" si="366"/>
        <v>48.780487804878049</v>
      </c>
      <c r="R936" s="278">
        <f t="shared" si="367"/>
        <v>60</v>
      </c>
      <c r="T936" s="485"/>
      <c r="U936" s="485">
        <f t="shared" si="371"/>
        <v>0</v>
      </c>
      <c r="V936" s="485" t="b">
        <f t="shared" si="368"/>
        <v>0</v>
      </c>
      <c r="W936" s="485">
        <f>G936*$AD$4*$AD$7</f>
        <v>60</v>
      </c>
      <c r="X936" s="485">
        <f t="shared" si="369"/>
        <v>60</v>
      </c>
      <c r="Y936" s="278">
        <f t="shared" si="370"/>
        <v>48.780487804878049</v>
      </c>
      <c r="Z936" s="276"/>
      <c r="AA936" s="276"/>
    </row>
    <row r="937" spans="1:27" ht="13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5"/>
        <v>0</v>
      </c>
      <c r="N937">
        <f t="shared" si="362"/>
        <v>0</v>
      </c>
      <c r="O937">
        <f t="shared" si="372"/>
        <v>0</v>
      </c>
      <c r="Q937" s="278">
        <f t="shared" si="366"/>
        <v>0</v>
      </c>
      <c r="R937" s="278">
        <f t="shared" si="367"/>
        <v>0</v>
      </c>
      <c r="T937" s="278"/>
      <c r="U937" s="278">
        <f t="shared" si="371"/>
        <v>0</v>
      </c>
      <c r="V937" s="278" t="b">
        <f t="shared" si="368"/>
        <v>0</v>
      </c>
      <c r="W937" s="278"/>
      <c r="X937" s="278">
        <f t="shared" si="369"/>
        <v>0</v>
      </c>
      <c r="Y937" s="278">
        <f t="shared" si="370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5"/>
        <v>0</v>
      </c>
      <c r="N938">
        <f t="shared" si="362"/>
        <v>0</v>
      </c>
      <c r="O938">
        <f t="shared" si="372"/>
        <v>0</v>
      </c>
      <c r="Q938" s="278">
        <f t="shared" si="366"/>
        <v>0</v>
      </c>
      <c r="R938" s="278">
        <f t="shared" si="367"/>
        <v>0</v>
      </c>
      <c r="T938" s="278"/>
      <c r="U938" s="278">
        <f t="shared" si="371"/>
        <v>0</v>
      </c>
      <c r="V938" s="278" t="b">
        <f t="shared" si="368"/>
        <v>0</v>
      </c>
      <c r="W938" s="278"/>
      <c r="X938" s="278">
        <f t="shared" si="369"/>
        <v>0</v>
      </c>
      <c r="Y938" s="278">
        <f t="shared" si="370"/>
        <v>0</v>
      </c>
      <c r="Z938" s="276"/>
      <c r="AA938" s="276"/>
    </row>
    <row r="939" spans="1:27" s="305" customFormat="1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3">O939</f>
        <v>40</v>
      </c>
      <c r="J939" s="304">
        <f t="shared" ref="J939:J944" si="384">I939*1.23</f>
        <v>49.2</v>
      </c>
      <c r="L939" s="305">
        <v>1</v>
      </c>
      <c r="M939" s="305">
        <f t="shared" si="365"/>
        <v>0</v>
      </c>
      <c r="N939" s="305">
        <f t="shared" si="362"/>
        <v>40</v>
      </c>
      <c r="O939" s="305">
        <f t="shared" si="372"/>
        <v>40</v>
      </c>
      <c r="Q939" s="278">
        <f t="shared" si="366"/>
        <v>48.780487804878049</v>
      </c>
      <c r="R939" s="278">
        <f t="shared" si="367"/>
        <v>60</v>
      </c>
      <c r="T939" s="306"/>
      <c r="U939" s="306">
        <f t="shared" si="371"/>
        <v>0</v>
      </c>
      <c r="V939" s="306" t="b">
        <f t="shared" si="368"/>
        <v>0</v>
      </c>
      <c r="W939" s="306">
        <f>G939*$AD$4*$AD$7</f>
        <v>60</v>
      </c>
      <c r="X939" s="306">
        <f t="shared" si="369"/>
        <v>60</v>
      </c>
      <c r="Y939" s="278">
        <f t="shared" si="370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3"/>
        <v>40</v>
      </c>
      <c r="J940" s="304">
        <f t="shared" si="384"/>
        <v>49.2</v>
      </c>
      <c r="L940" s="305">
        <v>1</v>
      </c>
      <c r="M940" s="305">
        <f t="shared" si="365"/>
        <v>0</v>
      </c>
      <c r="N940" s="305">
        <f t="shared" si="362"/>
        <v>40</v>
      </c>
      <c r="O940" s="305">
        <f t="shared" si="372"/>
        <v>40</v>
      </c>
      <c r="Q940" s="278">
        <f t="shared" si="366"/>
        <v>48.780487804878049</v>
      </c>
      <c r="R940" s="278">
        <f t="shared" si="367"/>
        <v>60</v>
      </c>
      <c r="T940" s="306"/>
      <c r="U940" s="306">
        <f t="shared" si="371"/>
        <v>0</v>
      </c>
      <c r="V940" s="306" t="b">
        <f t="shared" si="368"/>
        <v>0</v>
      </c>
      <c r="W940" s="306">
        <f>G940*$AD$4*$AD$7</f>
        <v>60</v>
      </c>
      <c r="X940" s="306">
        <f t="shared" si="369"/>
        <v>60</v>
      </c>
      <c r="Y940" s="278">
        <f t="shared" si="370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3"/>
        <v>40</v>
      </c>
      <c r="J941" s="304">
        <f t="shared" si="384"/>
        <v>49.2</v>
      </c>
      <c r="L941" s="305">
        <v>1</v>
      </c>
      <c r="M941" s="305">
        <f t="shared" si="365"/>
        <v>0</v>
      </c>
      <c r="N941" s="305">
        <f t="shared" si="362"/>
        <v>40</v>
      </c>
      <c r="O941" s="305">
        <f t="shared" si="372"/>
        <v>40</v>
      </c>
      <c r="Q941" s="278">
        <f t="shared" si="366"/>
        <v>48.780487804878049</v>
      </c>
      <c r="R941" s="278">
        <f t="shared" si="367"/>
        <v>60</v>
      </c>
      <c r="T941" s="306"/>
      <c r="U941" s="306">
        <f t="shared" si="371"/>
        <v>0</v>
      </c>
      <c r="V941" s="306" t="b">
        <f t="shared" si="368"/>
        <v>0</v>
      </c>
      <c r="W941" s="306">
        <f t="shared" ref="W941:W946" si="385">G941*$AD$4*$AD$7</f>
        <v>60</v>
      </c>
      <c r="X941" s="306">
        <f t="shared" si="369"/>
        <v>60</v>
      </c>
      <c r="Y941" s="278">
        <f t="shared" si="370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3"/>
        <v>40</v>
      </c>
      <c r="J942" s="304">
        <f t="shared" si="384"/>
        <v>49.2</v>
      </c>
      <c r="L942" s="305">
        <v>1</v>
      </c>
      <c r="M942" s="305">
        <f t="shared" si="365"/>
        <v>0</v>
      </c>
      <c r="N942" s="305">
        <f t="shared" si="362"/>
        <v>40</v>
      </c>
      <c r="O942" s="305">
        <f t="shared" si="372"/>
        <v>40</v>
      </c>
      <c r="Q942" s="278">
        <f t="shared" si="366"/>
        <v>48.780487804878049</v>
      </c>
      <c r="R942" s="278">
        <f t="shared" si="367"/>
        <v>60</v>
      </c>
      <c r="T942" s="306"/>
      <c r="U942" s="306">
        <f t="shared" si="371"/>
        <v>0</v>
      </c>
      <c r="V942" s="306" t="b">
        <f t="shared" si="368"/>
        <v>0</v>
      </c>
      <c r="W942" s="306">
        <f t="shared" si="385"/>
        <v>60</v>
      </c>
      <c r="X942" s="306">
        <f t="shared" si="369"/>
        <v>60</v>
      </c>
      <c r="Y942" s="278">
        <f t="shared" si="370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3"/>
        <v>40</v>
      </c>
      <c r="J943" s="304">
        <f t="shared" si="384"/>
        <v>49.2</v>
      </c>
      <c r="L943" s="305">
        <v>1</v>
      </c>
      <c r="M943" s="305">
        <f t="shared" si="365"/>
        <v>0</v>
      </c>
      <c r="N943" s="305">
        <f t="shared" si="362"/>
        <v>40</v>
      </c>
      <c r="O943" s="305">
        <f t="shared" si="372"/>
        <v>40</v>
      </c>
      <c r="Q943" s="278">
        <f t="shared" si="366"/>
        <v>48.780487804878049</v>
      </c>
      <c r="R943" s="278">
        <f t="shared" si="367"/>
        <v>60</v>
      </c>
      <c r="T943" s="306"/>
      <c r="U943" s="306">
        <f t="shared" si="371"/>
        <v>0</v>
      </c>
      <c r="V943" s="306" t="b">
        <f t="shared" si="368"/>
        <v>0</v>
      </c>
      <c r="W943" s="306">
        <f t="shared" si="385"/>
        <v>60</v>
      </c>
      <c r="X943" s="306">
        <f t="shared" si="369"/>
        <v>60</v>
      </c>
      <c r="Y943" s="278">
        <f t="shared" si="370"/>
        <v>48.780487804878049</v>
      </c>
      <c r="Z943" s="276"/>
      <c r="AA943" s="276"/>
    </row>
    <row r="944" spans="1:27" s="331" customFormat="1" ht="15.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3"/>
        <v>40</v>
      </c>
      <c r="J944" s="304">
        <f t="shared" si="384"/>
        <v>49.2</v>
      </c>
      <c r="K944" s="305"/>
      <c r="L944" s="305">
        <v>1</v>
      </c>
      <c r="M944" s="305">
        <f t="shared" si="365"/>
        <v>0</v>
      </c>
      <c r="N944" s="305">
        <f t="shared" si="362"/>
        <v>40</v>
      </c>
      <c r="O944" s="305">
        <f t="shared" si="372"/>
        <v>40</v>
      </c>
      <c r="Q944" s="278">
        <f t="shared" si="366"/>
        <v>48.780487804878049</v>
      </c>
      <c r="R944" s="278">
        <f t="shared" si="367"/>
        <v>60</v>
      </c>
      <c r="T944" s="332"/>
      <c r="U944" s="306">
        <f t="shared" si="371"/>
        <v>0</v>
      </c>
      <c r="V944" s="306" t="b">
        <f t="shared" si="368"/>
        <v>0</v>
      </c>
      <c r="W944" s="306">
        <f t="shared" si="385"/>
        <v>60</v>
      </c>
      <c r="X944" s="306">
        <f t="shared" si="369"/>
        <v>60</v>
      </c>
      <c r="Y944" s="278">
        <f t="shared" si="370"/>
        <v>48.780487804878049</v>
      </c>
      <c r="Z944" s="276"/>
      <c r="AA944" s="276"/>
    </row>
    <row r="945" spans="1:27" s="331" customFormat="1" ht="15.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5"/>
        <v>0</v>
      </c>
      <c r="N945" s="305">
        <f t="shared" si="362"/>
        <v>0</v>
      </c>
      <c r="O945" s="305"/>
      <c r="Q945" s="278">
        <f t="shared" si="366"/>
        <v>97.560975609756099</v>
      </c>
      <c r="R945" s="278">
        <f t="shared" si="367"/>
        <v>120</v>
      </c>
      <c r="T945" s="332"/>
      <c r="U945" s="306">
        <f t="shared" si="371"/>
        <v>0</v>
      </c>
      <c r="V945" s="306" t="b">
        <f t="shared" si="368"/>
        <v>0</v>
      </c>
      <c r="W945" s="306">
        <f t="shared" si="385"/>
        <v>120</v>
      </c>
      <c r="X945" s="306">
        <f t="shared" si="369"/>
        <v>120</v>
      </c>
      <c r="Y945" s="278">
        <f t="shared" si="370"/>
        <v>97.560975609756099</v>
      </c>
      <c r="Z945" s="276"/>
      <c r="AA945" s="276"/>
    </row>
    <row r="946" spans="1:27" s="331" customFormat="1" ht="15.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5"/>
        <v>0</v>
      </c>
      <c r="N946" s="305">
        <f t="shared" si="362"/>
        <v>0</v>
      </c>
      <c r="O946" s="305"/>
      <c r="Q946" s="278">
        <f t="shared" si="366"/>
        <v>146.34146341463415</v>
      </c>
      <c r="R946" s="278">
        <f t="shared" si="367"/>
        <v>180</v>
      </c>
      <c r="T946" s="332"/>
      <c r="U946" s="306">
        <f t="shared" si="371"/>
        <v>0</v>
      </c>
      <c r="V946" s="306" t="b">
        <f t="shared" si="368"/>
        <v>0</v>
      </c>
      <c r="W946" s="306">
        <f t="shared" si="385"/>
        <v>180</v>
      </c>
      <c r="X946" s="306">
        <f t="shared" si="369"/>
        <v>180</v>
      </c>
      <c r="Y946" s="278">
        <f t="shared" si="370"/>
        <v>146.34146341463415</v>
      </c>
      <c r="Z946" s="276"/>
      <c r="AA946" s="276"/>
    </row>
    <row r="947" spans="1:27" ht="16" thickBot="1">
      <c r="A947" s="113"/>
      <c r="B947" s="42"/>
      <c r="C947" s="41"/>
      <c r="D947" s="43" t="s">
        <v>1478</v>
      </c>
      <c r="E947" s="43"/>
      <c r="F947" s="41"/>
      <c r="G947" s="41"/>
      <c r="H947" s="42"/>
      <c r="I947" s="238"/>
      <c r="J947" s="239"/>
      <c r="M947">
        <f t="shared" si="365"/>
        <v>0</v>
      </c>
      <c r="N947">
        <f t="shared" si="362"/>
        <v>0</v>
      </c>
      <c r="O947">
        <f t="shared" si="372"/>
        <v>0</v>
      </c>
      <c r="Q947" s="278">
        <f t="shared" si="366"/>
        <v>0</v>
      </c>
      <c r="R947" s="278">
        <f t="shared" si="367"/>
        <v>0</v>
      </c>
      <c r="T947" s="278"/>
      <c r="U947" s="278">
        <f t="shared" si="371"/>
        <v>0</v>
      </c>
      <c r="V947" s="278" t="b">
        <f t="shared" si="368"/>
        <v>0</v>
      </c>
      <c r="W947" s="278"/>
      <c r="X947" s="278">
        <f t="shared" si="369"/>
        <v>0</v>
      </c>
      <c r="Y947" s="278">
        <f t="shared" si="370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6">O948</f>
        <v>1000</v>
      </c>
      <c r="J948" s="234">
        <f t="shared" ref="J948" si="387">I948*1.23</f>
        <v>1230</v>
      </c>
      <c r="K948">
        <v>24</v>
      </c>
      <c r="L948">
        <v>4</v>
      </c>
      <c r="M948">
        <f t="shared" si="365"/>
        <v>840</v>
      </c>
      <c r="N948">
        <f t="shared" si="362"/>
        <v>160</v>
      </c>
      <c r="O948">
        <f t="shared" si="372"/>
        <v>1000</v>
      </c>
      <c r="Q948" s="278">
        <f t="shared" si="366"/>
        <v>903.1219512195122</v>
      </c>
      <c r="R948" s="278">
        <f t="shared" si="367"/>
        <v>1110.8399999999999</v>
      </c>
      <c r="T948" s="278">
        <v>290.27999999999997</v>
      </c>
      <c r="U948" s="278">
        <f t="shared" si="371"/>
        <v>870.83999999999992</v>
      </c>
      <c r="V948" s="278">
        <f t="shared" si="368"/>
        <v>240</v>
      </c>
      <c r="W948" s="278"/>
      <c r="X948" s="278">
        <f t="shared" si="369"/>
        <v>1110.8399999999999</v>
      </c>
      <c r="Y948" s="278">
        <f t="shared" si="370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5"/>
        <v>0</v>
      </c>
      <c r="N949">
        <f t="shared" si="362"/>
        <v>0</v>
      </c>
      <c r="O949">
        <f t="shared" si="372"/>
        <v>0</v>
      </c>
      <c r="Q949" s="278">
        <f t="shared" si="366"/>
        <v>416.21951219512198</v>
      </c>
      <c r="R949" s="278">
        <f t="shared" si="367"/>
        <v>511.95000000000005</v>
      </c>
      <c r="T949" s="278">
        <v>90.65</v>
      </c>
      <c r="U949" s="278">
        <f t="shared" si="371"/>
        <v>271.95000000000005</v>
      </c>
      <c r="V949" s="278">
        <f t="shared" si="368"/>
        <v>240</v>
      </c>
      <c r="W949" s="278"/>
      <c r="X949" s="278">
        <f t="shared" si="369"/>
        <v>511.95000000000005</v>
      </c>
      <c r="Y949" s="278">
        <f t="shared" si="370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88">O950</f>
        <v>720</v>
      </c>
      <c r="J950" s="234">
        <f t="shared" ref="J950" si="389">I950*1.23</f>
        <v>885.6</v>
      </c>
      <c r="K950">
        <v>16</v>
      </c>
      <c r="L950">
        <v>4</v>
      </c>
      <c r="M950">
        <f t="shared" si="365"/>
        <v>560</v>
      </c>
      <c r="N950">
        <f t="shared" ref="N950:N1013" si="390">L950*G950*40</f>
        <v>160</v>
      </c>
      <c r="O950">
        <f t="shared" si="372"/>
        <v>720</v>
      </c>
      <c r="Q950" s="278">
        <f t="shared" si="366"/>
        <v>903.1219512195122</v>
      </c>
      <c r="R950" s="278">
        <f t="shared" si="367"/>
        <v>1110.8399999999999</v>
      </c>
      <c r="T950" s="278">
        <v>290.27999999999997</v>
      </c>
      <c r="U950" s="278">
        <f t="shared" si="371"/>
        <v>870.83999999999992</v>
      </c>
      <c r="V950" s="278">
        <f t="shared" si="368"/>
        <v>240</v>
      </c>
      <c r="W950" s="278"/>
      <c r="X950" s="278">
        <f t="shared" si="369"/>
        <v>1110.8399999999999</v>
      </c>
      <c r="Y950" s="278">
        <f t="shared" si="370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5"/>
        <v>0</v>
      </c>
      <c r="N951">
        <f t="shared" si="390"/>
        <v>0</v>
      </c>
      <c r="O951">
        <f t="shared" si="372"/>
        <v>0</v>
      </c>
      <c r="Q951" s="278">
        <f t="shared" si="366"/>
        <v>0</v>
      </c>
      <c r="R951" s="278">
        <f t="shared" si="367"/>
        <v>0</v>
      </c>
      <c r="T951" s="278"/>
      <c r="U951" s="278">
        <f t="shared" si="371"/>
        <v>0</v>
      </c>
      <c r="V951" s="278" t="b">
        <f t="shared" si="368"/>
        <v>0</v>
      </c>
      <c r="W951" s="278"/>
      <c r="X951" s="278">
        <f t="shared" si="369"/>
        <v>0</v>
      </c>
      <c r="Y951" s="278">
        <f t="shared" si="370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1">O952</f>
        <v>1840</v>
      </c>
      <c r="J952" s="265">
        <f t="shared" ref="J952" si="392">I952*1.23</f>
        <v>2263.1999999999998</v>
      </c>
      <c r="K952" s="163">
        <v>48</v>
      </c>
      <c r="L952" s="163">
        <v>4</v>
      </c>
      <c r="M952" s="163">
        <f t="shared" si="365"/>
        <v>1680</v>
      </c>
      <c r="N952" s="163">
        <f t="shared" si="390"/>
        <v>160</v>
      </c>
      <c r="O952" s="163">
        <f t="shared" si="372"/>
        <v>1840</v>
      </c>
      <c r="P952" s="163"/>
      <c r="Q952" s="278">
        <f t="shared" si="366"/>
        <v>2319.1219512195121</v>
      </c>
      <c r="R952" s="278">
        <f t="shared" si="367"/>
        <v>2852.52</v>
      </c>
      <c r="T952" s="278">
        <v>870.84</v>
      </c>
      <c r="U952" s="278">
        <f t="shared" si="371"/>
        <v>2612.52</v>
      </c>
      <c r="V952" s="278">
        <f t="shared" si="368"/>
        <v>240</v>
      </c>
      <c r="W952" s="278"/>
      <c r="X952" s="278">
        <f t="shared" si="369"/>
        <v>2852.52</v>
      </c>
      <c r="Y952" s="278">
        <f t="shared" si="370"/>
        <v>2319.1219512195121</v>
      </c>
      <c r="Z952" s="276"/>
      <c r="AA952" s="276"/>
    </row>
    <row r="953" spans="1:27" ht="2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5"/>
        <v>0</v>
      </c>
      <c r="N953">
        <f t="shared" si="390"/>
        <v>0</v>
      </c>
      <c r="O953">
        <f t="shared" si="372"/>
        <v>0</v>
      </c>
      <c r="Q953" s="278">
        <f t="shared" si="366"/>
        <v>0</v>
      </c>
      <c r="R953" s="278">
        <f t="shared" si="367"/>
        <v>0</v>
      </c>
      <c r="T953" s="278"/>
      <c r="U953" s="278">
        <f t="shared" si="371"/>
        <v>0</v>
      </c>
      <c r="V953" s="278" t="b">
        <f t="shared" si="368"/>
        <v>0</v>
      </c>
      <c r="W953" s="278"/>
      <c r="X953" s="278">
        <f t="shared" si="369"/>
        <v>0</v>
      </c>
      <c r="Y953" s="278">
        <f t="shared" si="370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5"/>
        <v>0</v>
      </c>
      <c r="N954">
        <f t="shared" si="390"/>
        <v>0</v>
      </c>
      <c r="O954">
        <f t="shared" si="372"/>
        <v>0</v>
      </c>
      <c r="Q954" s="278">
        <f t="shared" si="366"/>
        <v>0</v>
      </c>
      <c r="R954" s="278">
        <f t="shared" si="367"/>
        <v>0</v>
      </c>
      <c r="T954" s="278"/>
      <c r="U954" s="278">
        <f t="shared" si="371"/>
        <v>0</v>
      </c>
      <c r="V954" s="278" t="b">
        <f t="shared" si="368"/>
        <v>0</v>
      </c>
      <c r="W954" s="278"/>
      <c r="X954" s="278">
        <f t="shared" si="369"/>
        <v>0</v>
      </c>
      <c r="Y954" s="278">
        <f t="shared" si="370"/>
        <v>0</v>
      </c>
      <c r="Z954" s="276"/>
      <c r="AA954" s="276"/>
    </row>
    <row r="955" spans="1:27" ht="13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5"/>
        <v>0</v>
      </c>
      <c r="N955">
        <f t="shared" si="390"/>
        <v>0</v>
      </c>
      <c r="O955">
        <f t="shared" si="372"/>
        <v>0</v>
      </c>
      <c r="Q955" s="278">
        <f t="shared" si="366"/>
        <v>0</v>
      </c>
      <c r="R955" s="278">
        <f t="shared" si="367"/>
        <v>0</v>
      </c>
      <c r="T955" s="278"/>
      <c r="U955" s="278">
        <f t="shared" si="371"/>
        <v>0</v>
      </c>
      <c r="V955" s="278" t="b">
        <f t="shared" si="368"/>
        <v>0</v>
      </c>
      <c r="W955" s="278"/>
      <c r="X955" s="278">
        <f t="shared" si="369"/>
        <v>0</v>
      </c>
      <c r="Y955" s="278">
        <f t="shared" si="370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3">O956</f>
        <v>40</v>
      </c>
      <c r="J956" s="304">
        <f t="shared" ref="J956:J989" si="394">I956*1.23</f>
        <v>49.2</v>
      </c>
      <c r="L956" s="305">
        <v>1</v>
      </c>
      <c r="M956" s="305">
        <f t="shared" si="365"/>
        <v>0</v>
      </c>
      <c r="N956" s="305">
        <f t="shared" si="390"/>
        <v>40</v>
      </c>
      <c r="O956" s="305">
        <f t="shared" si="372"/>
        <v>40</v>
      </c>
      <c r="Q956" s="278">
        <f t="shared" si="366"/>
        <v>48.780487804878049</v>
      </c>
      <c r="R956" s="278">
        <f t="shared" si="367"/>
        <v>60</v>
      </c>
      <c r="T956" s="306"/>
      <c r="U956" s="306">
        <f t="shared" si="371"/>
        <v>0</v>
      </c>
      <c r="V956" s="306" t="b">
        <f t="shared" si="368"/>
        <v>0</v>
      </c>
      <c r="W956" s="306">
        <f t="shared" ref="W956:W988" si="395">G956*$AD$4*$AD$7</f>
        <v>60</v>
      </c>
      <c r="X956" s="306">
        <f t="shared" si="369"/>
        <v>60</v>
      </c>
      <c r="Y956" s="278">
        <f t="shared" si="370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3"/>
        <v>40</v>
      </c>
      <c r="J957" s="304">
        <f t="shared" si="394"/>
        <v>49.2</v>
      </c>
      <c r="L957" s="305">
        <v>1</v>
      </c>
      <c r="M957" s="305">
        <f t="shared" si="365"/>
        <v>0</v>
      </c>
      <c r="N957" s="305">
        <f t="shared" si="390"/>
        <v>40</v>
      </c>
      <c r="O957" s="305">
        <f t="shared" si="372"/>
        <v>40</v>
      </c>
      <c r="Q957" s="278">
        <f t="shared" si="366"/>
        <v>48.780487804878049</v>
      </c>
      <c r="R957" s="278">
        <f t="shared" si="367"/>
        <v>60</v>
      </c>
      <c r="T957" s="306"/>
      <c r="U957" s="306">
        <f t="shared" si="371"/>
        <v>0</v>
      </c>
      <c r="V957" s="306" t="b">
        <f t="shared" si="368"/>
        <v>0</v>
      </c>
      <c r="W957" s="306">
        <f t="shared" si="395"/>
        <v>60</v>
      </c>
      <c r="X957" s="306">
        <f t="shared" si="369"/>
        <v>60</v>
      </c>
      <c r="Y957" s="278">
        <f t="shared" si="370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3"/>
        <v>40</v>
      </c>
      <c r="J958" s="304">
        <f t="shared" si="394"/>
        <v>49.2</v>
      </c>
      <c r="L958" s="305">
        <v>1</v>
      </c>
      <c r="M958" s="305">
        <f t="shared" si="365"/>
        <v>0</v>
      </c>
      <c r="N958" s="305">
        <f t="shared" si="390"/>
        <v>40</v>
      </c>
      <c r="O958" s="305">
        <f t="shared" si="372"/>
        <v>40</v>
      </c>
      <c r="Q958" s="278">
        <f t="shared" si="366"/>
        <v>48.780487804878049</v>
      </c>
      <c r="R958" s="278">
        <f t="shared" si="367"/>
        <v>60</v>
      </c>
      <c r="T958" s="306"/>
      <c r="U958" s="306">
        <f t="shared" si="371"/>
        <v>0</v>
      </c>
      <c r="V958" s="306" t="b">
        <f t="shared" si="368"/>
        <v>0</v>
      </c>
      <c r="W958" s="306">
        <f t="shared" si="395"/>
        <v>60</v>
      </c>
      <c r="X958" s="306">
        <f t="shared" si="369"/>
        <v>60</v>
      </c>
      <c r="Y958" s="278">
        <f t="shared" si="370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3"/>
        <v>40</v>
      </c>
      <c r="J959" s="304">
        <f t="shared" si="394"/>
        <v>49.2</v>
      </c>
      <c r="L959" s="305">
        <v>1</v>
      </c>
      <c r="M959" s="305">
        <f t="shared" si="365"/>
        <v>0</v>
      </c>
      <c r="N959" s="305">
        <f t="shared" si="390"/>
        <v>40</v>
      </c>
      <c r="O959" s="305">
        <f t="shared" si="372"/>
        <v>40</v>
      </c>
      <c r="Q959" s="278">
        <f t="shared" si="366"/>
        <v>48.780487804878049</v>
      </c>
      <c r="R959" s="278">
        <f t="shared" si="367"/>
        <v>60</v>
      </c>
      <c r="T959" s="306"/>
      <c r="U959" s="306">
        <f t="shared" si="371"/>
        <v>0</v>
      </c>
      <c r="V959" s="306" t="b">
        <f t="shared" si="368"/>
        <v>0</v>
      </c>
      <c r="W959" s="306">
        <f t="shared" si="395"/>
        <v>60</v>
      </c>
      <c r="X959" s="306">
        <f t="shared" si="369"/>
        <v>60</v>
      </c>
      <c r="Y959" s="278">
        <f t="shared" si="370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3"/>
        <v>40</v>
      </c>
      <c r="J960" s="304">
        <f t="shared" si="394"/>
        <v>49.2</v>
      </c>
      <c r="L960" s="305">
        <v>1</v>
      </c>
      <c r="M960" s="305">
        <f t="shared" si="365"/>
        <v>0</v>
      </c>
      <c r="N960" s="305">
        <f t="shared" si="390"/>
        <v>40</v>
      </c>
      <c r="O960" s="305">
        <f t="shared" si="372"/>
        <v>40</v>
      </c>
      <c r="Q960" s="278">
        <f t="shared" si="366"/>
        <v>48.780487804878049</v>
      </c>
      <c r="R960" s="278">
        <f t="shared" si="367"/>
        <v>60</v>
      </c>
      <c r="T960" s="306"/>
      <c r="U960" s="306">
        <f t="shared" si="371"/>
        <v>0</v>
      </c>
      <c r="V960" s="306" t="b">
        <f t="shared" si="368"/>
        <v>0</v>
      </c>
      <c r="W960" s="306">
        <f t="shared" si="395"/>
        <v>60</v>
      </c>
      <c r="X960" s="306">
        <f t="shared" si="369"/>
        <v>60</v>
      </c>
      <c r="Y960" s="278">
        <f t="shared" si="370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3"/>
        <v>40</v>
      </c>
      <c r="J961" s="304">
        <f t="shared" si="394"/>
        <v>49.2</v>
      </c>
      <c r="L961" s="305">
        <v>1</v>
      </c>
      <c r="M961" s="305">
        <f t="shared" si="365"/>
        <v>0</v>
      </c>
      <c r="N961" s="305">
        <f t="shared" si="390"/>
        <v>40</v>
      </c>
      <c r="O961" s="305">
        <f t="shared" si="372"/>
        <v>40</v>
      </c>
      <c r="Q961" s="278">
        <f t="shared" si="366"/>
        <v>48.780487804878049</v>
      </c>
      <c r="R961" s="278">
        <f t="shared" si="367"/>
        <v>60</v>
      </c>
      <c r="T961" s="306"/>
      <c r="U961" s="306">
        <f t="shared" si="371"/>
        <v>0</v>
      </c>
      <c r="V961" s="306" t="b">
        <f t="shared" si="368"/>
        <v>0</v>
      </c>
      <c r="W961" s="306">
        <f t="shared" si="395"/>
        <v>60</v>
      </c>
      <c r="X961" s="306">
        <f t="shared" si="369"/>
        <v>60</v>
      </c>
      <c r="Y961" s="278">
        <f t="shared" si="370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3"/>
        <v>40</v>
      </c>
      <c r="J962" s="304">
        <f t="shared" si="394"/>
        <v>49.2</v>
      </c>
      <c r="L962" s="305">
        <v>1</v>
      </c>
      <c r="M962" s="305">
        <f t="shared" si="365"/>
        <v>0</v>
      </c>
      <c r="N962" s="305">
        <f t="shared" si="390"/>
        <v>40</v>
      </c>
      <c r="O962" s="305">
        <f t="shared" si="372"/>
        <v>40</v>
      </c>
      <c r="Q962" s="278">
        <f t="shared" si="366"/>
        <v>48.780487804878049</v>
      </c>
      <c r="R962" s="278">
        <f t="shared" si="367"/>
        <v>60</v>
      </c>
      <c r="T962" s="306"/>
      <c r="U962" s="306">
        <f t="shared" si="371"/>
        <v>0</v>
      </c>
      <c r="V962" s="306" t="b">
        <f t="shared" si="368"/>
        <v>0</v>
      </c>
      <c r="W962" s="306">
        <f t="shared" si="395"/>
        <v>60</v>
      </c>
      <c r="X962" s="306">
        <f t="shared" si="369"/>
        <v>60</v>
      </c>
      <c r="Y962" s="278">
        <f t="shared" si="370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3"/>
        <v>40</v>
      </c>
      <c r="J963" s="304">
        <f t="shared" si="394"/>
        <v>49.2</v>
      </c>
      <c r="L963" s="305">
        <v>1</v>
      </c>
      <c r="M963" s="305">
        <f t="shared" si="365"/>
        <v>0</v>
      </c>
      <c r="N963" s="305">
        <f t="shared" si="390"/>
        <v>40</v>
      </c>
      <c r="O963" s="305">
        <f t="shared" si="372"/>
        <v>40</v>
      </c>
      <c r="Q963" s="278">
        <f t="shared" si="366"/>
        <v>48.780487804878049</v>
      </c>
      <c r="R963" s="278">
        <f t="shared" si="367"/>
        <v>60</v>
      </c>
      <c r="T963" s="306"/>
      <c r="U963" s="306">
        <f t="shared" si="371"/>
        <v>0</v>
      </c>
      <c r="V963" s="306" t="b">
        <f t="shared" si="368"/>
        <v>0</v>
      </c>
      <c r="W963" s="306">
        <f t="shared" si="395"/>
        <v>60</v>
      </c>
      <c r="X963" s="306">
        <f t="shared" si="369"/>
        <v>60</v>
      </c>
      <c r="Y963" s="278">
        <f t="shared" si="370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3"/>
        <v>40</v>
      </c>
      <c r="J964" s="304">
        <f t="shared" si="394"/>
        <v>49.2</v>
      </c>
      <c r="L964" s="305">
        <v>1</v>
      </c>
      <c r="M964" s="305">
        <f t="shared" si="365"/>
        <v>0</v>
      </c>
      <c r="N964" s="305">
        <f t="shared" si="390"/>
        <v>40</v>
      </c>
      <c r="O964" s="305">
        <f t="shared" si="372"/>
        <v>40</v>
      </c>
      <c r="Q964" s="278">
        <f t="shared" si="366"/>
        <v>48.780487804878049</v>
      </c>
      <c r="R964" s="278">
        <f t="shared" si="367"/>
        <v>60</v>
      </c>
      <c r="T964" s="306"/>
      <c r="U964" s="306">
        <f t="shared" si="371"/>
        <v>0</v>
      </c>
      <c r="V964" s="306" t="b">
        <f t="shared" si="368"/>
        <v>0</v>
      </c>
      <c r="W964" s="306">
        <f t="shared" si="395"/>
        <v>60</v>
      </c>
      <c r="X964" s="306">
        <f t="shared" si="369"/>
        <v>60</v>
      </c>
      <c r="Y964" s="278">
        <f t="shared" si="370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3"/>
        <v>40</v>
      </c>
      <c r="J965" s="304">
        <f t="shared" si="394"/>
        <v>49.2</v>
      </c>
      <c r="L965" s="305">
        <v>1</v>
      </c>
      <c r="M965" s="305">
        <f t="shared" si="365"/>
        <v>0</v>
      </c>
      <c r="N965" s="305">
        <f t="shared" si="390"/>
        <v>40</v>
      </c>
      <c r="O965" s="305">
        <f t="shared" si="372"/>
        <v>40</v>
      </c>
      <c r="Q965" s="278">
        <f t="shared" si="366"/>
        <v>48.780487804878049</v>
      </c>
      <c r="R965" s="278">
        <f t="shared" si="367"/>
        <v>60</v>
      </c>
      <c r="T965" s="306"/>
      <c r="U965" s="306">
        <f t="shared" si="371"/>
        <v>0</v>
      </c>
      <c r="V965" s="306" t="b">
        <f t="shared" si="368"/>
        <v>0</v>
      </c>
      <c r="W965" s="306">
        <f t="shared" si="395"/>
        <v>60</v>
      </c>
      <c r="X965" s="306">
        <f t="shared" si="369"/>
        <v>60</v>
      </c>
      <c r="Y965" s="278">
        <f t="shared" si="370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3"/>
        <v>160</v>
      </c>
      <c r="J966" s="304">
        <f t="shared" si="394"/>
        <v>196.8</v>
      </c>
      <c r="L966" s="305">
        <v>1</v>
      </c>
      <c r="M966" s="305">
        <f t="shared" ref="M966:M1029" si="396">K966*35</f>
        <v>0</v>
      </c>
      <c r="N966" s="305">
        <f t="shared" si="390"/>
        <v>160</v>
      </c>
      <c r="O966" s="305">
        <f t="shared" si="372"/>
        <v>160</v>
      </c>
      <c r="Q966" s="278">
        <f t="shared" si="366"/>
        <v>195.1219512195122</v>
      </c>
      <c r="R966" s="278">
        <f t="shared" si="367"/>
        <v>240</v>
      </c>
      <c r="T966" s="306"/>
      <c r="U966" s="306">
        <f t="shared" si="371"/>
        <v>0</v>
      </c>
      <c r="V966" s="306" t="b">
        <f t="shared" si="368"/>
        <v>0</v>
      </c>
      <c r="W966" s="306">
        <f t="shared" si="395"/>
        <v>240</v>
      </c>
      <c r="X966" s="306">
        <f t="shared" si="369"/>
        <v>240</v>
      </c>
      <c r="Y966" s="278">
        <f t="shared" si="370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3"/>
        <v>40</v>
      </c>
      <c r="J967" s="304">
        <f t="shared" si="394"/>
        <v>49.2</v>
      </c>
      <c r="L967" s="305">
        <v>1</v>
      </c>
      <c r="M967" s="305">
        <f t="shared" si="396"/>
        <v>0</v>
      </c>
      <c r="N967" s="305">
        <f t="shared" si="390"/>
        <v>40</v>
      </c>
      <c r="O967" s="305">
        <f t="shared" si="372"/>
        <v>40</v>
      </c>
      <c r="Q967" s="278">
        <f t="shared" ref="Q967:Q1030" si="397">R967/1.23</f>
        <v>48.780487804878049</v>
      </c>
      <c r="R967" s="278">
        <f t="shared" ref="R967:R1030" si="398">X967</f>
        <v>60</v>
      </c>
      <c r="T967" s="306"/>
      <c r="U967" s="306">
        <f t="shared" si="371"/>
        <v>0</v>
      </c>
      <c r="V967" s="306" t="b">
        <f t="shared" ref="V967:V1030" si="399">IF(U967&gt;0,$AD$3*$AD$7)</f>
        <v>0</v>
      </c>
      <c r="W967" s="306">
        <f t="shared" si="395"/>
        <v>60</v>
      </c>
      <c r="X967" s="306">
        <f t="shared" ref="X967:X1030" si="400">V967+U967+W967</f>
        <v>60</v>
      </c>
      <c r="Y967" s="278">
        <f t="shared" ref="Y967:Y1030" si="401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3"/>
        <v>40</v>
      </c>
      <c r="J968" s="304">
        <f t="shared" si="394"/>
        <v>49.2</v>
      </c>
      <c r="L968" s="305">
        <v>1</v>
      </c>
      <c r="M968" s="305">
        <f t="shared" si="396"/>
        <v>0</v>
      </c>
      <c r="N968" s="305">
        <f t="shared" si="390"/>
        <v>40</v>
      </c>
      <c r="O968" s="305">
        <f t="shared" si="372"/>
        <v>40</v>
      </c>
      <c r="Q968" s="278">
        <f t="shared" si="397"/>
        <v>48.780487804878049</v>
      </c>
      <c r="R968" s="278">
        <f t="shared" si="398"/>
        <v>60</v>
      </c>
      <c r="T968" s="306"/>
      <c r="U968" s="306">
        <f t="shared" ref="U968:U1031" si="402">T968*$AD$9</f>
        <v>0</v>
      </c>
      <c r="V968" s="306" t="b">
        <f t="shared" si="399"/>
        <v>0</v>
      </c>
      <c r="W968" s="306">
        <f t="shared" si="395"/>
        <v>60</v>
      </c>
      <c r="X968" s="306">
        <f t="shared" si="400"/>
        <v>60</v>
      </c>
      <c r="Y968" s="278">
        <f t="shared" si="401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3"/>
        <v>120</v>
      </c>
      <c r="J969" s="304">
        <f t="shared" si="394"/>
        <v>147.6</v>
      </c>
      <c r="L969" s="305">
        <v>1</v>
      </c>
      <c r="M969" s="305">
        <f t="shared" si="396"/>
        <v>0</v>
      </c>
      <c r="N969" s="305">
        <f t="shared" si="390"/>
        <v>120</v>
      </c>
      <c r="O969" s="305">
        <f t="shared" si="372"/>
        <v>120</v>
      </c>
      <c r="Q969" s="278">
        <f t="shared" si="397"/>
        <v>146.34146341463415</v>
      </c>
      <c r="R969" s="278">
        <f t="shared" si="398"/>
        <v>180</v>
      </c>
      <c r="T969" s="306"/>
      <c r="U969" s="306">
        <f t="shared" si="402"/>
        <v>0</v>
      </c>
      <c r="V969" s="306" t="b">
        <f t="shared" si="399"/>
        <v>0</v>
      </c>
      <c r="W969" s="306">
        <f t="shared" si="395"/>
        <v>180</v>
      </c>
      <c r="X969" s="306">
        <f t="shared" si="400"/>
        <v>180</v>
      </c>
      <c r="Y969" s="278">
        <f t="shared" si="401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3"/>
        <v>40</v>
      </c>
      <c r="J970" s="304">
        <f t="shared" si="394"/>
        <v>49.2</v>
      </c>
      <c r="L970" s="305">
        <v>1</v>
      </c>
      <c r="M970" s="305">
        <f t="shared" si="396"/>
        <v>0</v>
      </c>
      <c r="N970" s="305">
        <f t="shared" si="390"/>
        <v>40</v>
      </c>
      <c r="O970" s="305">
        <f t="shared" ref="O970:O1033" si="403">M970+N970</f>
        <v>40</v>
      </c>
      <c r="Q970" s="278">
        <f t="shared" si="397"/>
        <v>48.780487804878049</v>
      </c>
      <c r="R970" s="278">
        <f t="shared" si="398"/>
        <v>60</v>
      </c>
      <c r="T970" s="306"/>
      <c r="U970" s="306">
        <f t="shared" si="402"/>
        <v>0</v>
      </c>
      <c r="V970" s="306" t="b">
        <f t="shared" si="399"/>
        <v>0</v>
      </c>
      <c r="W970" s="306">
        <f t="shared" si="395"/>
        <v>60</v>
      </c>
      <c r="X970" s="306">
        <f t="shared" si="400"/>
        <v>60</v>
      </c>
      <c r="Y970" s="278">
        <f t="shared" si="401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3"/>
        <v>40</v>
      </c>
      <c r="J971" s="304">
        <f t="shared" si="394"/>
        <v>49.2</v>
      </c>
      <c r="L971" s="305">
        <v>1</v>
      </c>
      <c r="M971" s="305">
        <f t="shared" si="396"/>
        <v>0</v>
      </c>
      <c r="N971" s="305">
        <f t="shared" si="390"/>
        <v>40</v>
      </c>
      <c r="O971" s="305">
        <f t="shared" si="403"/>
        <v>40</v>
      </c>
      <c r="Q971" s="278">
        <f t="shared" si="397"/>
        <v>48.780487804878049</v>
      </c>
      <c r="R971" s="278">
        <f t="shared" si="398"/>
        <v>60</v>
      </c>
      <c r="T971" s="306"/>
      <c r="U971" s="306">
        <f t="shared" si="402"/>
        <v>0</v>
      </c>
      <c r="V971" s="306" t="b">
        <f t="shared" si="399"/>
        <v>0</v>
      </c>
      <c r="W971" s="306">
        <f t="shared" si="395"/>
        <v>60</v>
      </c>
      <c r="X971" s="306">
        <f t="shared" si="400"/>
        <v>60</v>
      </c>
      <c r="Y971" s="278">
        <f t="shared" si="401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3"/>
        <v>40</v>
      </c>
      <c r="J972" s="304">
        <f t="shared" si="394"/>
        <v>49.2</v>
      </c>
      <c r="L972" s="305">
        <v>1</v>
      </c>
      <c r="M972" s="305">
        <f t="shared" si="396"/>
        <v>0</v>
      </c>
      <c r="N972" s="305">
        <f t="shared" si="390"/>
        <v>40</v>
      </c>
      <c r="O972" s="305">
        <f t="shared" si="403"/>
        <v>40</v>
      </c>
      <c r="Q972" s="278">
        <f t="shared" si="397"/>
        <v>48.780487804878049</v>
      </c>
      <c r="R972" s="278">
        <f t="shared" si="398"/>
        <v>60</v>
      </c>
      <c r="T972" s="306"/>
      <c r="U972" s="306">
        <f t="shared" si="402"/>
        <v>0</v>
      </c>
      <c r="V972" s="306" t="b">
        <f t="shared" si="399"/>
        <v>0</v>
      </c>
      <c r="W972" s="306">
        <f t="shared" si="395"/>
        <v>60</v>
      </c>
      <c r="X972" s="306">
        <f t="shared" si="400"/>
        <v>60</v>
      </c>
      <c r="Y972" s="278">
        <f t="shared" si="401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3"/>
        <v>40</v>
      </c>
      <c r="J973" s="304">
        <f t="shared" si="394"/>
        <v>49.2</v>
      </c>
      <c r="L973" s="305">
        <v>1</v>
      </c>
      <c r="M973" s="305">
        <f t="shared" si="396"/>
        <v>0</v>
      </c>
      <c r="N973" s="305">
        <f t="shared" si="390"/>
        <v>40</v>
      </c>
      <c r="O973" s="305">
        <f t="shared" si="403"/>
        <v>40</v>
      </c>
      <c r="Q973" s="278">
        <f t="shared" si="397"/>
        <v>48.780487804878049</v>
      </c>
      <c r="R973" s="278">
        <f t="shared" si="398"/>
        <v>60</v>
      </c>
      <c r="T973" s="306"/>
      <c r="U973" s="306">
        <f t="shared" si="402"/>
        <v>0</v>
      </c>
      <c r="V973" s="306" t="b">
        <f t="shared" si="399"/>
        <v>0</v>
      </c>
      <c r="W973" s="306">
        <f t="shared" si="395"/>
        <v>60</v>
      </c>
      <c r="X973" s="306">
        <f t="shared" si="400"/>
        <v>60</v>
      </c>
      <c r="Y973" s="278">
        <f t="shared" si="401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3"/>
        <v>40</v>
      </c>
      <c r="J974" s="304">
        <f t="shared" si="394"/>
        <v>49.2</v>
      </c>
      <c r="L974" s="305">
        <v>1</v>
      </c>
      <c r="M974" s="305">
        <f t="shared" si="396"/>
        <v>0</v>
      </c>
      <c r="N974" s="305">
        <f t="shared" si="390"/>
        <v>40</v>
      </c>
      <c r="O974" s="305">
        <f t="shared" si="403"/>
        <v>40</v>
      </c>
      <c r="Q974" s="278">
        <f t="shared" si="397"/>
        <v>48.780487804878049</v>
      </c>
      <c r="R974" s="278">
        <f t="shared" si="398"/>
        <v>60</v>
      </c>
      <c r="T974" s="306"/>
      <c r="U974" s="306">
        <f t="shared" si="402"/>
        <v>0</v>
      </c>
      <c r="V974" s="306" t="b">
        <f t="shared" si="399"/>
        <v>0</v>
      </c>
      <c r="W974" s="306">
        <f t="shared" si="395"/>
        <v>60</v>
      </c>
      <c r="X974" s="306">
        <f t="shared" si="400"/>
        <v>60</v>
      </c>
      <c r="Y974" s="278">
        <f t="shared" si="401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3"/>
        <v>40</v>
      </c>
      <c r="J975" s="304">
        <f t="shared" si="394"/>
        <v>49.2</v>
      </c>
      <c r="L975" s="305">
        <v>1</v>
      </c>
      <c r="M975" s="305">
        <f t="shared" si="396"/>
        <v>0</v>
      </c>
      <c r="N975" s="305">
        <f t="shared" si="390"/>
        <v>40</v>
      </c>
      <c r="O975" s="305">
        <f t="shared" si="403"/>
        <v>40</v>
      </c>
      <c r="Q975" s="278">
        <f t="shared" si="397"/>
        <v>48.780487804878049</v>
      </c>
      <c r="R975" s="278">
        <f t="shared" si="398"/>
        <v>60</v>
      </c>
      <c r="T975" s="306"/>
      <c r="U975" s="306">
        <f t="shared" si="402"/>
        <v>0</v>
      </c>
      <c r="V975" s="306" t="b">
        <f t="shared" si="399"/>
        <v>0</v>
      </c>
      <c r="W975" s="306">
        <f t="shared" si="395"/>
        <v>60</v>
      </c>
      <c r="X975" s="306">
        <f t="shared" si="400"/>
        <v>60</v>
      </c>
      <c r="Y975" s="278">
        <f t="shared" si="401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3"/>
        <v>40</v>
      </c>
      <c r="J976" s="304">
        <f t="shared" si="394"/>
        <v>49.2</v>
      </c>
      <c r="L976" s="305">
        <v>1</v>
      </c>
      <c r="M976" s="305">
        <f t="shared" si="396"/>
        <v>0</v>
      </c>
      <c r="N976" s="305">
        <f t="shared" si="390"/>
        <v>40</v>
      </c>
      <c r="O976" s="305">
        <f t="shared" si="403"/>
        <v>40</v>
      </c>
      <c r="Q976" s="278">
        <f t="shared" si="397"/>
        <v>48.780487804878049</v>
      </c>
      <c r="R976" s="278">
        <f t="shared" si="398"/>
        <v>60</v>
      </c>
      <c r="T976" s="306"/>
      <c r="U976" s="306">
        <f t="shared" si="402"/>
        <v>0</v>
      </c>
      <c r="V976" s="306" t="b">
        <f t="shared" si="399"/>
        <v>0</v>
      </c>
      <c r="W976" s="306">
        <f t="shared" si="395"/>
        <v>60</v>
      </c>
      <c r="X976" s="306">
        <f t="shared" si="400"/>
        <v>60</v>
      </c>
      <c r="Y976" s="278">
        <f t="shared" si="401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3"/>
        <v>40</v>
      </c>
      <c r="J977" s="304">
        <f t="shared" si="394"/>
        <v>49.2</v>
      </c>
      <c r="L977" s="305">
        <v>1</v>
      </c>
      <c r="M977" s="305">
        <f t="shared" si="396"/>
        <v>0</v>
      </c>
      <c r="N977" s="305">
        <f t="shared" si="390"/>
        <v>40</v>
      </c>
      <c r="O977" s="305">
        <f t="shared" si="403"/>
        <v>40</v>
      </c>
      <c r="Q977" s="278">
        <f t="shared" si="397"/>
        <v>48.780487804878049</v>
      </c>
      <c r="R977" s="278">
        <f t="shared" si="398"/>
        <v>60</v>
      </c>
      <c r="T977" s="306"/>
      <c r="U977" s="306">
        <f t="shared" si="402"/>
        <v>0</v>
      </c>
      <c r="V977" s="306" t="b">
        <f t="shared" si="399"/>
        <v>0</v>
      </c>
      <c r="W977" s="306">
        <f t="shared" si="395"/>
        <v>60</v>
      </c>
      <c r="X977" s="306">
        <f t="shared" si="400"/>
        <v>60</v>
      </c>
      <c r="Y977" s="278">
        <f t="shared" si="401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3"/>
        <v>160</v>
      </c>
      <c r="J978" s="304">
        <f t="shared" si="394"/>
        <v>196.8</v>
      </c>
      <c r="L978" s="305">
        <v>1</v>
      </c>
      <c r="M978" s="305">
        <f t="shared" si="396"/>
        <v>0</v>
      </c>
      <c r="N978" s="305">
        <f t="shared" si="390"/>
        <v>160</v>
      </c>
      <c r="O978" s="305">
        <f t="shared" si="403"/>
        <v>160</v>
      </c>
      <c r="Q978" s="278">
        <f t="shared" si="397"/>
        <v>195.1219512195122</v>
      </c>
      <c r="R978" s="278">
        <f t="shared" si="398"/>
        <v>240</v>
      </c>
      <c r="T978" s="306"/>
      <c r="U978" s="306">
        <f t="shared" si="402"/>
        <v>0</v>
      </c>
      <c r="V978" s="306" t="b">
        <f t="shared" si="399"/>
        <v>0</v>
      </c>
      <c r="W978" s="306">
        <f t="shared" si="395"/>
        <v>240</v>
      </c>
      <c r="X978" s="306">
        <f t="shared" si="400"/>
        <v>240</v>
      </c>
      <c r="Y978" s="278">
        <f t="shared" si="401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3"/>
        <v>40</v>
      </c>
      <c r="J979" s="304">
        <f t="shared" si="394"/>
        <v>49.2</v>
      </c>
      <c r="L979" s="305">
        <v>1</v>
      </c>
      <c r="M979" s="305">
        <f t="shared" si="396"/>
        <v>0</v>
      </c>
      <c r="N979" s="305">
        <f t="shared" si="390"/>
        <v>40</v>
      </c>
      <c r="O979" s="305">
        <f t="shared" si="403"/>
        <v>40</v>
      </c>
      <c r="Q979" s="278">
        <f t="shared" si="397"/>
        <v>48.780487804878049</v>
      </c>
      <c r="R979" s="278">
        <f t="shared" si="398"/>
        <v>60</v>
      </c>
      <c r="T979" s="306"/>
      <c r="U979" s="306">
        <f t="shared" si="402"/>
        <v>0</v>
      </c>
      <c r="V979" s="306" t="b">
        <f t="shared" si="399"/>
        <v>0</v>
      </c>
      <c r="W979" s="306">
        <f t="shared" si="395"/>
        <v>60</v>
      </c>
      <c r="X979" s="306">
        <f t="shared" si="400"/>
        <v>60</v>
      </c>
      <c r="Y979" s="278">
        <f t="shared" si="401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3"/>
        <v>40</v>
      </c>
      <c r="J980" s="304">
        <f t="shared" si="394"/>
        <v>49.2</v>
      </c>
      <c r="L980" s="305">
        <v>1</v>
      </c>
      <c r="M980" s="305">
        <f t="shared" si="396"/>
        <v>0</v>
      </c>
      <c r="N980" s="305">
        <f t="shared" si="390"/>
        <v>40</v>
      </c>
      <c r="O980" s="305">
        <f t="shared" si="403"/>
        <v>40</v>
      </c>
      <c r="Q980" s="278">
        <f t="shared" si="397"/>
        <v>48.780487804878049</v>
      </c>
      <c r="R980" s="278">
        <f t="shared" si="398"/>
        <v>60</v>
      </c>
      <c r="T980" s="306"/>
      <c r="U980" s="306">
        <f t="shared" si="402"/>
        <v>0</v>
      </c>
      <c r="V980" s="306" t="b">
        <f t="shared" si="399"/>
        <v>0</v>
      </c>
      <c r="W980" s="306">
        <f t="shared" si="395"/>
        <v>60</v>
      </c>
      <c r="X980" s="306">
        <f t="shared" si="400"/>
        <v>60</v>
      </c>
      <c r="Y980" s="278">
        <f t="shared" si="401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3"/>
        <v>40</v>
      </c>
      <c r="J981" s="304">
        <f t="shared" si="394"/>
        <v>49.2</v>
      </c>
      <c r="L981" s="305">
        <v>1</v>
      </c>
      <c r="M981" s="305">
        <f t="shared" si="396"/>
        <v>0</v>
      </c>
      <c r="N981" s="305">
        <f t="shared" si="390"/>
        <v>40</v>
      </c>
      <c r="O981" s="305">
        <f t="shared" si="403"/>
        <v>40</v>
      </c>
      <c r="Q981" s="278">
        <f t="shared" si="397"/>
        <v>48.780487804878049</v>
      </c>
      <c r="R981" s="278">
        <f t="shared" si="398"/>
        <v>60</v>
      </c>
      <c r="T981" s="306"/>
      <c r="U981" s="306">
        <f t="shared" si="402"/>
        <v>0</v>
      </c>
      <c r="V981" s="306" t="b">
        <f t="shared" si="399"/>
        <v>0</v>
      </c>
      <c r="W981" s="306">
        <f t="shared" si="395"/>
        <v>60</v>
      </c>
      <c r="X981" s="306">
        <f t="shared" si="400"/>
        <v>60</v>
      </c>
      <c r="Y981" s="278">
        <f t="shared" si="401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3"/>
        <v>40</v>
      </c>
      <c r="J982" s="304">
        <f t="shared" si="394"/>
        <v>49.2</v>
      </c>
      <c r="L982" s="305">
        <v>1</v>
      </c>
      <c r="M982" s="305">
        <f t="shared" si="396"/>
        <v>0</v>
      </c>
      <c r="N982" s="305">
        <f t="shared" si="390"/>
        <v>40</v>
      </c>
      <c r="O982" s="305">
        <f t="shared" si="403"/>
        <v>40</v>
      </c>
      <c r="Q982" s="278">
        <f t="shared" si="397"/>
        <v>48.780487804878049</v>
      </c>
      <c r="R982" s="278">
        <f t="shared" si="398"/>
        <v>60</v>
      </c>
      <c r="T982" s="306"/>
      <c r="U982" s="306">
        <f t="shared" si="402"/>
        <v>0</v>
      </c>
      <c r="V982" s="306" t="b">
        <f t="shared" si="399"/>
        <v>0</v>
      </c>
      <c r="W982" s="306">
        <f t="shared" si="395"/>
        <v>60</v>
      </c>
      <c r="X982" s="306">
        <f t="shared" si="400"/>
        <v>60</v>
      </c>
      <c r="Y982" s="278">
        <f t="shared" si="401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3"/>
        <v>40</v>
      </c>
      <c r="J983" s="304">
        <f t="shared" si="394"/>
        <v>49.2</v>
      </c>
      <c r="L983" s="305">
        <v>1</v>
      </c>
      <c r="M983" s="305">
        <f t="shared" si="396"/>
        <v>0</v>
      </c>
      <c r="N983" s="305">
        <f t="shared" si="390"/>
        <v>40</v>
      </c>
      <c r="O983" s="305">
        <f t="shared" si="403"/>
        <v>40</v>
      </c>
      <c r="Q983" s="278">
        <f t="shared" si="397"/>
        <v>48.780487804878049</v>
      </c>
      <c r="R983" s="278">
        <f t="shared" si="398"/>
        <v>60</v>
      </c>
      <c r="T983" s="306"/>
      <c r="U983" s="306">
        <f t="shared" si="402"/>
        <v>0</v>
      </c>
      <c r="V983" s="306" t="b">
        <f t="shared" si="399"/>
        <v>0</v>
      </c>
      <c r="W983" s="306">
        <f t="shared" si="395"/>
        <v>60</v>
      </c>
      <c r="X983" s="306">
        <f t="shared" si="400"/>
        <v>60</v>
      </c>
      <c r="Y983" s="278">
        <f t="shared" si="401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3"/>
        <v>240</v>
      </c>
      <c r="J984" s="304">
        <f t="shared" si="394"/>
        <v>295.2</v>
      </c>
      <c r="L984" s="305">
        <v>1</v>
      </c>
      <c r="M984" s="305">
        <f t="shared" si="396"/>
        <v>0</v>
      </c>
      <c r="N984" s="305">
        <f t="shared" si="390"/>
        <v>240</v>
      </c>
      <c r="O984" s="305">
        <f t="shared" si="403"/>
        <v>240</v>
      </c>
      <c r="Q984" s="278">
        <f t="shared" si="397"/>
        <v>292.6829268292683</v>
      </c>
      <c r="R984" s="278">
        <f t="shared" si="398"/>
        <v>360</v>
      </c>
      <c r="T984" s="306"/>
      <c r="U984" s="306">
        <f t="shared" si="402"/>
        <v>0</v>
      </c>
      <c r="V984" s="306" t="b">
        <f t="shared" si="399"/>
        <v>0</v>
      </c>
      <c r="W984" s="306">
        <f t="shared" si="395"/>
        <v>360</v>
      </c>
      <c r="X984" s="306">
        <f t="shared" si="400"/>
        <v>360</v>
      </c>
      <c r="Y984" s="278">
        <f t="shared" si="401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3"/>
        <v>120</v>
      </c>
      <c r="J985" s="304">
        <f t="shared" si="394"/>
        <v>147.6</v>
      </c>
      <c r="L985" s="305">
        <v>1</v>
      </c>
      <c r="M985" s="305">
        <f t="shared" si="396"/>
        <v>0</v>
      </c>
      <c r="N985" s="305">
        <f t="shared" si="390"/>
        <v>120</v>
      </c>
      <c r="O985" s="305">
        <f t="shared" si="403"/>
        <v>120</v>
      </c>
      <c r="Q985" s="278">
        <f t="shared" si="397"/>
        <v>146.34146341463415</v>
      </c>
      <c r="R985" s="278">
        <f t="shared" si="398"/>
        <v>180</v>
      </c>
      <c r="T985" s="306"/>
      <c r="U985" s="306">
        <f t="shared" si="402"/>
        <v>0</v>
      </c>
      <c r="V985" s="306" t="b">
        <f t="shared" si="399"/>
        <v>0</v>
      </c>
      <c r="W985" s="306">
        <f t="shared" si="395"/>
        <v>180</v>
      </c>
      <c r="X985" s="306">
        <f t="shared" si="400"/>
        <v>180</v>
      </c>
      <c r="Y985" s="278">
        <f t="shared" si="401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3"/>
        <v>160</v>
      </c>
      <c r="J986" s="304">
        <f t="shared" si="394"/>
        <v>196.8</v>
      </c>
      <c r="L986" s="305">
        <v>1</v>
      </c>
      <c r="M986" s="305">
        <f t="shared" si="396"/>
        <v>0</v>
      </c>
      <c r="N986" s="305">
        <f t="shared" si="390"/>
        <v>160</v>
      </c>
      <c r="O986" s="305">
        <f t="shared" si="403"/>
        <v>160</v>
      </c>
      <c r="Q986" s="278">
        <f t="shared" si="397"/>
        <v>195.1219512195122</v>
      </c>
      <c r="R986" s="278">
        <f t="shared" si="398"/>
        <v>240</v>
      </c>
      <c r="T986" s="306"/>
      <c r="U986" s="306">
        <f t="shared" si="402"/>
        <v>0</v>
      </c>
      <c r="V986" s="306" t="b">
        <f t="shared" si="399"/>
        <v>0</v>
      </c>
      <c r="W986" s="306">
        <f t="shared" si="395"/>
        <v>240</v>
      </c>
      <c r="X986" s="306">
        <f t="shared" si="400"/>
        <v>240</v>
      </c>
      <c r="Y986" s="278">
        <f t="shared" si="401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3"/>
        <v>320</v>
      </c>
      <c r="J987" s="304">
        <f t="shared" si="394"/>
        <v>393.6</v>
      </c>
      <c r="L987" s="305">
        <v>1</v>
      </c>
      <c r="M987" s="305">
        <f t="shared" si="396"/>
        <v>0</v>
      </c>
      <c r="N987" s="305">
        <f t="shared" si="390"/>
        <v>320</v>
      </c>
      <c r="O987" s="305">
        <f t="shared" si="403"/>
        <v>320</v>
      </c>
      <c r="Q987" s="278">
        <f t="shared" si="397"/>
        <v>390.2439024390244</v>
      </c>
      <c r="R987" s="278">
        <f t="shared" si="398"/>
        <v>480</v>
      </c>
      <c r="T987" s="306"/>
      <c r="U987" s="306">
        <f t="shared" si="402"/>
        <v>0</v>
      </c>
      <c r="V987" s="306" t="b">
        <f t="shared" si="399"/>
        <v>0</v>
      </c>
      <c r="W987" s="306">
        <f t="shared" si="395"/>
        <v>480</v>
      </c>
      <c r="X987" s="306">
        <f t="shared" si="400"/>
        <v>480</v>
      </c>
      <c r="Y987" s="278">
        <f t="shared" si="401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3"/>
        <v>40</v>
      </c>
      <c r="J988" s="304">
        <f t="shared" si="394"/>
        <v>49.2</v>
      </c>
      <c r="L988" s="305">
        <v>1</v>
      </c>
      <c r="M988" s="305">
        <f t="shared" si="396"/>
        <v>0</v>
      </c>
      <c r="N988" s="305">
        <f t="shared" si="390"/>
        <v>40</v>
      </c>
      <c r="O988" s="305">
        <f t="shared" si="403"/>
        <v>40</v>
      </c>
      <c r="Q988" s="278">
        <f t="shared" si="397"/>
        <v>48.780487804878049</v>
      </c>
      <c r="R988" s="278">
        <f t="shared" si="398"/>
        <v>60</v>
      </c>
      <c r="T988" s="306"/>
      <c r="U988" s="306">
        <f t="shared" si="402"/>
        <v>0</v>
      </c>
      <c r="V988" s="306" t="b">
        <f t="shared" si="399"/>
        <v>0</v>
      </c>
      <c r="W988" s="306">
        <f t="shared" si="395"/>
        <v>60</v>
      </c>
      <c r="X988" s="306">
        <f t="shared" si="400"/>
        <v>60</v>
      </c>
      <c r="Y988" s="278">
        <f t="shared" si="401"/>
        <v>48.780487804878049</v>
      </c>
      <c r="Z988" s="276"/>
      <c r="AA988" s="276"/>
    </row>
    <row r="989" spans="1:27" s="331" customFormat="1" ht="38.5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3"/>
        <v>40</v>
      </c>
      <c r="J989" s="304">
        <f t="shared" si="394"/>
        <v>49.2</v>
      </c>
      <c r="K989" s="305"/>
      <c r="L989" s="305">
        <v>1</v>
      </c>
      <c r="M989" s="305">
        <f t="shared" si="396"/>
        <v>0</v>
      </c>
      <c r="N989" s="305">
        <f t="shared" si="390"/>
        <v>40</v>
      </c>
      <c r="O989" s="305">
        <f t="shared" si="403"/>
        <v>40</v>
      </c>
      <c r="Q989" s="278">
        <f t="shared" si="397"/>
        <v>0</v>
      </c>
      <c r="R989" s="278">
        <f t="shared" si="398"/>
        <v>0</v>
      </c>
      <c r="T989" s="332"/>
      <c r="U989" s="306">
        <f t="shared" si="402"/>
        <v>0</v>
      </c>
      <c r="V989" s="306" t="b">
        <f t="shared" si="399"/>
        <v>0</v>
      </c>
      <c r="W989" s="306"/>
      <c r="X989" s="306">
        <f t="shared" si="400"/>
        <v>0</v>
      </c>
      <c r="Y989" s="278">
        <f t="shared" si="401"/>
        <v>0</v>
      </c>
      <c r="Z989" s="276"/>
      <c r="AA989" s="276"/>
    </row>
    <row r="990" spans="1:27" ht="16" thickBot="1">
      <c r="A990" s="41"/>
      <c r="B990" s="42"/>
      <c r="C990" s="41"/>
      <c r="D990" s="43" t="s">
        <v>1504</v>
      </c>
      <c r="E990" s="43"/>
      <c r="F990" s="41"/>
      <c r="G990" s="41"/>
      <c r="H990" s="42"/>
      <c r="I990" s="238"/>
      <c r="J990" s="239"/>
      <c r="M990">
        <f t="shared" si="396"/>
        <v>0</v>
      </c>
      <c r="N990">
        <f t="shared" si="390"/>
        <v>0</v>
      </c>
      <c r="O990">
        <f t="shared" si="403"/>
        <v>0</v>
      </c>
      <c r="Q990" s="278">
        <f t="shared" si="397"/>
        <v>0</v>
      </c>
      <c r="R990" s="278">
        <f t="shared" si="398"/>
        <v>0</v>
      </c>
      <c r="T990" s="278"/>
      <c r="U990" s="278">
        <f t="shared" si="402"/>
        <v>0</v>
      </c>
      <c r="V990" s="278" t="b">
        <f t="shared" si="399"/>
        <v>0</v>
      </c>
      <c r="W990" s="278"/>
      <c r="X990" s="278">
        <f t="shared" si="400"/>
        <v>0</v>
      </c>
      <c r="Y990" s="278">
        <f t="shared" si="401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4">O991</f>
        <v>720</v>
      </c>
      <c r="J991" s="234">
        <f t="shared" ref="J991:J992" si="405">I991*1.23</f>
        <v>885.6</v>
      </c>
      <c r="K991">
        <v>16</v>
      </c>
      <c r="L991">
        <v>4</v>
      </c>
      <c r="M991">
        <f t="shared" si="396"/>
        <v>560</v>
      </c>
      <c r="N991">
        <f t="shared" si="390"/>
        <v>160</v>
      </c>
      <c r="O991">
        <f t="shared" si="403"/>
        <v>720</v>
      </c>
      <c r="Q991" s="278">
        <f t="shared" si="397"/>
        <v>1908.7317073170734</v>
      </c>
      <c r="R991" s="278">
        <f t="shared" si="398"/>
        <v>2347.7400000000002</v>
      </c>
      <c r="T991" s="278">
        <v>702.58</v>
      </c>
      <c r="U991" s="278">
        <f t="shared" si="402"/>
        <v>2107.7400000000002</v>
      </c>
      <c r="V991" s="278">
        <f t="shared" si="399"/>
        <v>240</v>
      </c>
      <c r="W991" s="278"/>
      <c r="X991" s="278">
        <f t="shared" si="400"/>
        <v>2347.7400000000002</v>
      </c>
      <c r="Y991" s="278">
        <f t="shared" si="401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4"/>
        <v>160</v>
      </c>
      <c r="J992" s="234">
        <f t="shared" si="405"/>
        <v>196.8</v>
      </c>
      <c r="L992">
        <v>4</v>
      </c>
      <c r="M992">
        <f t="shared" si="396"/>
        <v>0</v>
      </c>
      <c r="N992">
        <f t="shared" si="390"/>
        <v>160</v>
      </c>
      <c r="O992">
        <f t="shared" si="403"/>
        <v>160</v>
      </c>
      <c r="Q992" s="278">
        <f t="shared" si="397"/>
        <v>903.1219512195122</v>
      </c>
      <c r="R992" s="278">
        <f t="shared" si="398"/>
        <v>1110.8399999999999</v>
      </c>
      <c r="T992" s="278">
        <v>290.27999999999997</v>
      </c>
      <c r="U992" s="278">
        <f t="shared" si="402"/>
        <v>870.83999999999992</v>
      </c>
      <c r="V992" s="278">
        <f t="shared" si="399"/>
        <v>240</v>
      </c>
      <c r="W992" s="278"/>
      <c r="X992" s="278">
        <f t="shared" si="400"/>
        <v>1110.8399999999999</v>
      </c>
      <c r="Y992" s="278">
        <f t="shared" si="401"/>
        <v>903.1219512195122</v>
      </c>
      <c r="Z992" s="276"/>
      <c r="AA992" s="276"/>
    </row>
    <row r="993" spans="1:27" ht="13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6"/>
        <v>0</v>
      </c>
      <c r="N993">
        <f t="shared" si="390"/>
        <v>0</v>
      </c>
      <c r="O993">
        <f t="shared" si="403"/>
        <v>0</v>
      </c>
      <c r="Q993" s="278">
        <f t="shared" si="397"/>
        <v>0</v>
      </c>
      <c r="R993" s="278">
        <f t="shared" si="398"/>
        <v>0</v>
      </c>
      <c r="T993" s="278"/>
      <c r="U993" s="278">
        <f t="shared" si="402"/>
        <v>0</v>
      </c>
      <c r="V993" s="278" t="b">
        <f t="shared" si="399"/>
        <v>0</v>
      </c>
      <c r="W993" s="278"/>
      <c r="X993" s="278">
        <f t="shared" si="400"/>
        <v>0</v>
      </c>
      <c r="Y993" s="278">
        <f t="shared" si="401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6">O994</f>
        <v>40</v>
      </c>
      <c r="J994" s="304">
        <f t="shared" ref="J994:J1024" si="407">I994*1.23</f>
        <v>49.2</v>
      </c>
      <c r="L994" s="305">
        <v>1</v>
      </c>
      <c r="M994" s="305">
        <f t="shared" si="396"/>
        <v>0</v>
      </c>
      <c r="N994" s="305">
        <f t="shared" si="390"/>
        <v>40</v>
      </c>
      <c r="O994" s="305">
        <f t="shared" si="403"/>
        <v>40</v>
      </c>
      <c r="Q994" s="278">
        <f t="shared" si="397"/>
        <v>48.780487804878049</v>
      </c>
      <c r="R994" s="278">
        <f t="shared" si="398"/>
        <v>60</v>
      </c>
      <c r="T994" s="306"/>
      <c r="U994" s="306">
        <f t="shared" si="402"/>
        <v>0</v>
      </c>
      <c r="V994" s="306" t="b">
        <f t="shared" si="399"/>
        <v>0</v>
      </c>
      <c r="W994" s="306">
        <f t="shared" ref="W994:W1024" si="408">G994*$AD$4*$AD$7</f>
        <v>60</v>
      </c>
      <c r="X994" s="306">
        <f t="shared" si="400"/>
        <v>60</v>
      </c>
      <c r="Y994" s="278">
        <f t="shared" si="401"/>
        <v>48.780487804878049</v>
      </c>
      <c r="Z994" s="276"/>
      <c r="AA994" s="276"/>
    </row>
    <row r="995" spans="1:27" s="305" customFormat="1" ht="13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6"/>
        <v>40</v>
      </c>
      <c r="J995" s="304">
        <f t="shared" si="407"/>
        <v>49.2</v>
      </c>
      <c r="L995" s="305">
        <v>1</v>
      </c>
      <c r="M995" s="305">
        <f t="shared" si="396"/>
        <v>0</v>
      </c>
      <c r="N995" s="305">
        <f t="shared" si="390"/>
        <v>40</v>
      </c>
      <c r="O995" s="305">
        <f t="shared" si="403"/>
        <v>40</v>
      </c>
      <c r="Q995" s="278">
        <f t="shared" si="397"/>
        <v>48.780487804878049</v>
      </c>
      <c r="R995" s="278">
        <f t="shared" si="398"/>
        <v>60</v>
      </c>
      <c r="T995" s="306"/>
      <c r="U995" s="306">
        <f t="shared" si="402"/>
        <v>0</v>
      </c>
      <c r="V995" s="306" t="b">
        <f t="shared" si="399"/>
        <v>0</v>
      </c>
      <c r="W995" s="306">
        <f t="shared" si="408"/>
        <v>60</v>
      </c>
      <c r="X995" s="306">
        <f t="shared" si="400"/>
        <v>60</v>
      </c>
      <c r="Y995" s="278">
        <f t="shared" si="401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6"/>
        <v>40</v>
      </c>
      <c r="J996" s="304">
        <f t="shared" si="407"/>
        <v>49.2</v>
      </c>
      <c r="L996" s="305">
        <v>1</v>
      </c>
      <c r="M996" s="305">
        <f t="shared" si="396"/>
        <v>0</v>
      </c>
      <c r="N996" s="305">
        <f t="shared" si="390"/>
        <v>40</v>
      </c>
      <c r="O996" s="305">
        <f t="shared" si="403"/>
        <v>40</v>
      </c>
      <c r="Q996" s="278">
        <f t="shared" si="397"/>
        <v>48.780487804878049</v>
      </c>
      <c r="R996" s="278">
        <f t="shared" si="398"/>
        <v>60</v>
      </c>
      <c r="T996" s="306"/>
      <c r="U996" s="306">
        <f t="shared" si="402"/>
        <v>0</v>
      </c>
      <c r="V996" s="306" t="b">
        <f t="shared" si="399"/>
        <v>0</v>
      </c>
      <c r="W996" s="306">
        <f t="shared" si="408"/>
        <v>60</v>
      </c>
      <c r="X996" s="306">
        <f t="shared" si="400"/>
        <v>60</v>
      </c>
      <c r="Y996" s="278">
        <f t="shared" si="401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6"/>
        <v>40</v>
      </c>
      <c r="J997" s="304">
        <f t="shared" si="407"/>
        <v>49.2</v>
      </c>
      <c r="L997" s="305">
        <v>1</v>
      </c>
      <c r="M997" s="305">
        <f t="shared" si="396"/>
        <v>0</v>
      </c>
      <c r="N997" s="305">
        <f t="shared" si="390"/>
        <v>40</v>
      </c>
      <c r="O997" s="305">
        <f t="shared" si="403"/>
        <v>40</v>
      </c>
      <c r="Q997" s="278">
        <f t="shared" si="397"/>
        <v>48.780487804878049</v>
      </c>
      <c r="R997" s="278">
        <f t="shared" si="398"/>
        <v>60</v>
      </c>
      <c r="T997" s="306"/>
      <c r="U997" s="306">
        <f t="shared" si="402"/>
        <v>0</v>
      </c>
      <c r="V997" s="306" t="b">
        <f t="shared" si="399"/>
        <v>0</v>
      </c>
      <c r="W997" s="306">
        <f t="shared" si="408"/>
        <v>60</v>
      </c>
      <c r="X997" s="306">
        <f t="shared" si="400"/>
        <v>60</v>
      </c>
      <c r="Y997" s="278">
        <f t="shared" si="401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6"/>
        <v>80</v>
      </c>
      <c r="J998" s="304">
        <f t="shared" si="407"/>
        <v>98.4</v>
      </c>
      <c r="L998" s="305">
        <v>1</v>
      </c>
      <c r="M998" s="305">
        <f t="shared" si="396"/>
        <v>0</v>
      </c>
      <c r="N998" s="305">
        <f t="shared" si="390"/>
        <v>80</v>
      </c>
      <c r="O998" s="305">
        <f t="shared" si="403"/>
        <v>80</v>
      </c>
      <c r="Q998" s="278">
        <f t="shared" si="397"/>
        <v>97.560975609756099</v>
      </c>
      <c r="R998" s="278">
        <f t="shared" si="398"/>
        <v>120</v>
      </c>
      <c r="T998" s="306"/>
      <c r="U998" s="306">
        <f t="shared" si="402"/>
        <v>0</v>
      </c>
      <c r="V998" s="306" t="b">
        <f t="shared" si="399"/>
        <v>0</v>
      </c>
      <c r="W998" s="306">
        <f t="shared" si="408"/>
        <v>120</v>
      </c>
      <c r="X998" s="306">
        <f t="shared" si="400"/>
        <v>120</v>
      </c>
      <c r="Y998" s="278">
        <f t="shared" si="401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6"/>
        <v>40</v>
      </c>
      <c r="J999" s="304">
        <f t="shared" si="407"/>
        <v>49.2</v>
      </c>
      <c r="L999" s="305">
        <v>1</v>
      </c>
      <c r="M999" s="305">
        <f t="shared" si="396"/>
        <v>0</v>
      </c>
      <c r="N999" s="305">
        <f t="shared" si="390"/>
        <v>40</v>
      </c>
      <c r="O999" s="305">
        <f t="shared" si="403"/>
        <v>40</v>
      </c>
      <c r="Q999" s="278">
        <f t="shared" si="397"/>
        <v>48.780487804878049</v>
      </c>
      <c r="R999" s="278">
        <f t="shared" si="398"/>
        <v>60</v>
      </c>
      <c r="T999" s="306"/>
      <c r="U999" s="306">
        <f t="shared" si="402"/>
        <v>0</v>
      </c>
      <c r="V999" s="306" t="b">
        <f t="shared" si="399"/>
        <v>0</v>
      </c>
      <c r="W999" s="306">
        <f t="shared" si="408"/>
        <v>60</v>
      </c>
      <c r="X999" s="306">
        <f t="shared" si="400"/>
        <v>60</v>
      </c>
      <c r="Y999" s="278">
        <f t="shared" si="401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6"/>
        <v>40</v>
      </c>
      <c r="J1000" s="304">
        <f t="shared" si="407"/>
        <v>49.2</v>
      </c>
      <c r="L1000" s="305">
        <v>1</v>
      </c>
      <c r="M1000" s="305">
        <f t="shared" si="396"/>
        <v>0</v>
      </c>
      <c r="N1000" s="305">
        <f t="shared" si="390"/>
        <v>40</v>
      </c>
      <c r="O1000" s="305">
        <f t="shared" si="403"/>
        <v>40</v>
      </c>
      <c r="Q1000" s="278">
        <f t="shared" si="397"/>
        <v>48.780487804878049</v>
      </c>
      <c r="R1000" s="278">
        <f t="shared" si="398"/>
        <v>60</v>
      </c>
      <c r="T1000" s="306"/>
      <c r="U1000" s="306">
        <f t="shared" si="402"/>
        <v>0</v>
      </c>
      <c r="V1000" s="306" t="b">
        <f t="shared" si="399"/>
        <v>0</v>
      </c>
      <c r="W1000" s="306">
        <f t="shared" si="408"/>
        <v>60</v>
      </c>
      <c r="X1000" s="306">
        <f t="shared" si="400"/>
        <v>60</v>
      </c>
      <c r="Y1000" s="278">
        <f t="shared" si="401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6"/>
        <v>40</v>
      </c>
      <c r="J1001" s="304">
        <f t="shared" si="407"/>
        <v>49.2</v>
      </c>
      <c r="L1001" s="305">
        <v>1</v>
      </c>
      <c r="M1001" s="305">
        <f t="shared" si="396"/>
        <v>0</v>
      </c>
      <c r="N1001" s="305">
        <f t="shared" si="390"/>
        <v>40</v>
      </c>
      <c r="O1001" s="305">
        <f t="shared" si="403"/>
        <v>40</v>
      </c>
      <c r="Q1001" s="278">
        <f t="shared" si="397"/>
        <v>48.780487804878049</v>
      </c>
      <c r="R1001" s="278">
        <f t="shared" si="398"/>
        <v>60</v>
      </c>
      <c r="T1001" s="306"/>
      <c r="U1001" s="306">
        <f t="shared" si="402"/>
        <v>0</v>
      </c>
      <c r="V1001" s="306" t="b">
        <f t="shared" si="399"/>
        <v>0</v>
      </c>
      <c r="W1001" s="306">
        <f t="shared" si="408"/>
        <v>60</v>
      </c>
      <c r="X1001" s="306">
        <f t="shared" si="400"/>
        <v>60</v>
      </c>
      <c r="Y1001" s="278">
        <f t="shared" si="401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6"/>
        <v>40</v>
      </c>
      <c r="J1002" s="304">
        <f t="shared" si="407"/>
        <v>49.2</v>
      </c>
      <c r="L1002" s="305">
        <v>1</v>
      </c>
      <c r="M1002" s="305">
        <f t="shared" si="396"/>
        <v>0</v>
      </c>
      <c r="N1002" s="305">
        <f t="shared" si="390"/>
        <v>40</v>
      </c>
      <c r="O1002" s="305">
        <f t="shared" si="403"/>
        <v>40</v>
      </c>
      <c r="Q1002" s="278">
        <f t="shared" si="397"/>
        <v>48.780487804878049</v>
      </c>
      <c r="R1002" s="278">
        <f t="shared" si="398"/>
        <v>60</v>
      </c>
      <c r="T1002" s="306"/>
      <c r="U1002" s="306">
        <f t="shared" si="402"/>
        <v>0</v>
      </c>
      <c r="V1002" s="306" t="b">
        <f t="shared" si="399"/>
        <v>0</v>
      </c>
      <c r="W1002" s="306">
        <f t="shared" si="408"/>
        <v>60</v>
      </c>
      <c r="X1002" s="306">
        <f t="shared" si="400"/>
        <v>60</v>
      </c>
      <c r="Y1002" s="278">
        <f t="shared" si="401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6"/>
        <v>40</v>
      </c>
      <c r="J1003" s="304">
        <f t="shared" si="407"/>
        <v>49.2</v>
      </c>
      <c r="L1003" s="305">
        <v>1</v>
      </c>
      <c r="M1003" s="305">
        <f t="shared" si="396"/>
        <v>0</v>
      </c>
      <c r="N1003" s="305">
        <f t="shared" si="390"/>
        <v>40</v>
      </c>
      <c r="O1003" s="305">
        <f t="shared" si="403"/>
        <v>40</v>
      </c>
      <c r="Q1003" s="278">
        <f t="shared" si="397"/>
        <v>48.780487804878049</v>
      </c>
      <c r="R1003" s="278">
        <f t="shared" si="398"/>
        <v>60</v>
      </c>
      <c r="T1003" s="306"/>
      <c r="U1003" s="306">
        <f t="shared" si="402"/>
        <v>0</v>
      </c>
      <c r="V1003" s="306" t="b">
        <f t="shared" si="399"/>
        <v>0</v>
      </c>
      <c r="W1003" s="306">
        <f t="shared" si="408"/>
        <v>60</v>
      </c>
      <c r="X1003" s="306">
        <f t="shared" si="400"/>
        <v>60</v>
      </c>
      <c r="Y1003" s="278">
        <f t="shared" si="401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6"/>
        <v>40</v>
      </c>
      <c r="J1004" s="304">
        <f t="shared" si="407"/>
        <v>49.2</v>
      </c>
      <c r="L1004" s="305">
        <v>1</v>
      </c>
      <c r="M1004" s="305">
        <f t="shared" si="396"/>
        <v>0</v>
      </c>
      <c r="N1004" s="305">
        <f t="shared" si="390"/>
        <v>40</v>
      </c>
      <c r="O1004" s="305">
        <f t="shared" si="403"/>
        <v>40</v>
      </c>
      <c r="Q1004" s="278">
        <f t="shared" si="397"/>
        <v>48.780487804878049</v>
      </c>
      <c r="R1004" s="278">
        <f t="shared" si="398"/>
        <v>60</v>
      </c>
      <c r="T1004" s="306"/>
      <c r="U1004" s="306">
        <f t="shared" si="402"/>
        <v>0</v>
      </c>
      <c r="V1004" s="306" t="b">
        <f t="shared" si="399"/>
        <v>0</v>
      </c>
      <c r="W1004" s="306">
        <f t="shared" si="408"/>
        <v>60</v>
      </c>
      <c r="X1004" s="306">
        <f t="shared" si="400"/>
        <v>60</v>
      </c>
      <c r="Y1004" s="278">
        <f t="shared" si="401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6"/>
        <v>40</v>
      </c>
      <c r="J1005" s="304">
        <f t="shared" si="407"/>
        <v>49.2</v>
      </c>
      <c r="L1005" s="305">
        <v>1</v>
      </c>
      <c r="M1005" s="305">
        <f t="shared" si="396"/>
        <v>0</v>
      </c>
      <c r="N1005" s="305">
        <f t="shared" si="390"/>
        <v>40</v>
      </c>
      <c r="O1005" s="305">
        <f t="shared" si="403"/>
        <v>40</v>
      </c>
      <c r="Q1005" s="278">
        <f t="shared" si="397"/>
        <v>48.780487804878049</v>
      </c>
      <c r="R1005" s="278">
        <f t="shared" si="398"/>
        <v>60</v>
      </c>
      <c r="T1005" s="306"/>
      <c r="U1005" s="306">
        <f t="shared" si="402"/>
        <v>0</v>
      </c>
      <c r="V1005" s="306" t="b">
        <f t="shared" si="399"/>
        <v>0</v>
      </c>
      <c r="W1005" s="306">
        <f t="shared" si="408"/>
        <v>60</v>
      </c>
      <c r="X1005" s="306">
        <f t="shared" si="400"/>
        <v>60</v>
      </c>
      <c r="Y1005" s="278">
        <f t="shared" si="401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6"/>
        <v>40</v>
      </c>
      <c r="J1006" s="304">
        <f t="shared" si="407"/>
        <v>49.2</v>
      </c>
      <c r="L1006" s="305">
        <v>1</v>
      </c>
      <c r="M1006" s="305">
        <f t="shared" si="396"/>
        <v>0</v>
      </c>
      <c r="N1006" s="305">
        <f t="shared" si="390"/>
        <v>40</v>
      </c>
      <c r="O1006" s="305">
        <f t="shared" si="403"/>
        <v>40</v>
      </c>
      <c r="Q1006" s="278">
        <f t="shared" si="397"/>
        <v>48.780487804878049</v>
      </c>
      <c r="R1006" s="278">
        <f t="shared" si="398"/>
        <v>60</v>
      </c>
      <c r="T1006" s="306"/>
      <c r="U1006" s="306">
        <f t="shared" si="402"/>
        <v>0</v>
      </c>
      <c r="V1006" s="306" t="b">
        <f t="shared" si="399"/>
        <v>0</v>
      </c>
      <c r="W1006" s="306">
        <f t="shared" si="408"/>
        <v>60</v>
      </c>
      <c r="X1006" s="306">
        <f t="shared" si="400"/>
        <v>60</v>
      </c>
      <c r="Y1006" s="278">
        <f t="shared" si="401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6"/>
        <v>40</v>
      </c>
      <c r="J1007" s="304">
        <f t="shared" si="407"/>
        <v>49.2</v>
      </c>
      <c r="L1007" s="305">
        <v>1</v>
      </c>
      <c r="M1007" s="305">
        <f t="shared" si="396"/>
        <v>0</v>
      </c>
      <c r="N1007" s="305">
        <f t="shared" si="390"/>
        <v>40</v>
      </c>
      <c r="O1007" s="305">
        <f t="shared" si="403"/>
        <v>40</v>
      </c>
      <c r="Q1007" s="278">
        <f t="shared" si="397"/>
        <v>48.780487804878049</v>
      </c>
      <c r="R1007" s="278">
        <f t="shared" si="398"/>
        <v>60</v>
      </c>
      <c r="T1007" s="306"/>
      <c r="U1007" s="306">
        <f t="shared" si="402"/>
        <v>0</v>
      </c>
      <c r="V1007" s="306" t="b">
        <f t="shared" si="399"/>
        <v>0</v>
      </c>
      <c r="W1007" s="306">
        <f t="shared" si="408"/>
        <v>60</v>
      </c>
      <c r="X1007" s="306">
        <f t="shared" si="400"/>
        <v>60</v>
      </c>
      <c r="Y1007" s="278">
        <f t="shared" si="401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6"/>
        <v>40</v>
      </c>
      <c r="J1008" s="304">
        <f t="shared" si="407"/>
        <v>49.2</v>
      </c>
      <c r="L1008" s="305">
        <v>1</v>
      </c>
      <c r="M1008" s="305">
        <f t="shared" si="396"/>
        <v>0</v>
      </c>
      <c r="N1008" s="305">
        <f t="shared" si="390"/>
        <v>40</v>
      </c>
      <c r="O1008" s="305">
        <f t="shared" si="403"/>
        <v>40</v>
      </c>
      <c r="Q1008" s="278">
        <f t="shared" si="397"/>
        <v>48.780487804878049</v>
      </c>
      <c r="R1008" s="278">
        <f t="shared" si="398"/>
        <v>60</v>
      </c>
      <c r="T1008" s="306"/>
      <c r="U1008" s="306">
        <f t="shared" si="402"/>
        <v>0</v>
      </c>
      <c r="V1008" s="306" t="b">
        <f t="shared" si="399"/>
        <v>0</v>
      </c>
      <c r="W1008" s="306">
        <f t="shared" si="408"/>
        <v>60</v>
      </c>
      <c r="X1008" s="306">
        <f t="shared" si="400"/>
        <v>60</v>
      </c>
      <c r="Y1008" s="278">
        <f t="shared" si="401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6"/>
        <v>40</v>
      </c>
      <c r="J1009" s="304">
        <f t="shared" si="407"/>
        <v>49.2</v>
      </c>
      <c r="L1009" s="305">
        <v>1</v>
      </c>
      <c r="M1009" s="305">
        <f t="shared" si="396"/>
        <v>0</v>
      </c>
      <c r="N1009" s="305">
        <f t="shared" si="390"/>
        <v>40</v>
      </c>
      <c r="O1009" s="305">
        <f t="shared" si="403"/>
        <v>40</v>
      </c>
      <c r="Q1009" s="278">
        <f t="shared" si="397"/>
        <v>48.780487804878049</v>
      </c>
      <c r="R1009" s="278">
        <f t="shared" si="398"/>
        <v>60</v>
      </c>
      <c r="T1009" s="306"/>
      <c r="U1009" s="306">
        <f t="shared" si="402"/>
        <v>0</v>
      </c>
      <c r="V1009" s="306" t="b">
        <f t="shared" si="399"/>
        <v>0</v>
      </c>
      <c r="W1009" s="306">
        <f t="shared" si="408"/>
        <v>60</v>
      </c>
      <c r="X1009" s="306">
        <f t="shared" si="400"/>
        <v>60</v>
      </c>
      <c r="Y1009" s="278">
        <f t="shared" si="401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6"/>
        <v>80</v>
      </c>
      <c r="J1010" s="304">
        <f t="shared" si="407"/>
        <v>98.4</v>
      </c>
      <c r="L1010" s="305">
        <v>1</v>
      </c>
      <c r="M1010" s="305">
        <f t="shared" si="396"/>
        <v>0</v>
      </c>
      <c r="N1010" s="305">
        <f t="shared" si="390"/>
        <v>80</v>
      </c>
      <c r="O1010" s="305">
        <f t="shared" si="403"/>
        <v>80</v>
      </c>
      <c r="Q1010" s="278">
        <f t="shared" si="397"/>
        <v>97.560975609756099</v>
      </c>
      <c r="R1010" s="278">
        <f t="shared" si="398"/>
        <v>120</v>
      </c>
      <c r="T1010" s="306"/>
      <c r="U1010" s="306">
        <f t="shared" si="402"/>
        <v>0</v>
      </c>
      <c r="V1010" s="306" t="b">
        <f t="shared" si="399"/>
        <v>0</v>
      </c>
      <c r="W1010" s="306">
        <f t="shared" si="408"/>
        <v>120</v>
      </c>
      <c r="X1010" s="306">
        <f t="shared" si="400"/>
        <v>120</v>
      </c>
      <c r="Y1010" s="278">
        <f t="shared" si="401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6"/>
        <v>40</v>
      </c>
      <c r="J1011" s="304">
        <f t="shared" si="407"/>
        <v>49.2</v>
      </c>
      <c r="L1011" s="305">
        <v>1</v>
      </c>
      <c r="M1011" s="305">
        <f t="shared" si="396"/>
        <v>0</v>
      </c>
      <c r="N1011" s="305">
        <f t="shared" si="390"/>
        <v>40</v>
      </c>
      <c r="O1011" s="305">
        <f t="shared" si="403"/>
        <v>40</v>
      </c>
      <c r="Q1011" s="278">
        <f t="shared" si="397"/>
        <v>48.780487804878049</v>
      </c>
      <c r="R1011" s="278">
        <f t="shared" si="398"/>
        <v>60</v>
      </c>
      <c r="T1011" s="306"/>
      <c r="U1011" s="306">
        <f t="shared" si="402"/>
        <v>0</v>
      </c>
      <c r="V1011" s="306" t="b">
        <f t="shared" si="399"/>
        <v>0</v>
      </c>
      <c r="W1011" s="306">
        <f t="shared" si="408"/>
        <v>60</v>
      </c>
      <c r="X1011" s="306">
        <f t="shared" si="400"/>
        <v>60</v>
      </c>
      <c r="Y1011" s="278">
        <f t="shared" si="401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6"/>
        <v>40</v>
      </c>
      <c r="J1012" s="304">
        <f t="shared" si="407"/>
        <v>49.2</v>
      </c>
      <c r="L1012" s="305">
        <v>1</v>
      </c>
      <c r="M1012" s="305">
        <f t="shared" si="396"/>
        <v>0</v>
      </c>
      <c r="N1012" s="305">
        <f t="shared" si="390"/>
        <v>40</v>
      </c>
      <c r="O1012" s="305">
        <f t="shared" si="403"/>
        <v>40</v>
      </c>
      <c r="Q1012" s="278">
        <f t="shared" si="397"/>
        <v>48.780487804878049</v>
      </c>
      <c r="R1012" s="278">
        <f t="shared" si="398"/>
        <v>60</v>
      </c>
      <c r="T1012" s="306"/>
      <c r="U1012" s="306">
        <f t="shared" si="402"/>
        <v>0</v>
      </c>
      <c r="V1012" s="306" t="b">
        <f t="shared" si="399"/>
        <v>0</v>
      </c>
      <c r="W1012" s="306">
        <f t="shared" si="408"/>
        <v>60</v>
      </c>
      <c r="X1012" s="306">
        <f t="shared" si="400"/>
        <v>60</v>
      </c>
      <c r="Y1012" s="278">
        <f t="shared" si="401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6"/>
        <v>40</v>
      </c>
      <c r="J1013" s="304">
        <f t="shared" si="407"/>
        <v>49.2</v>
      </c>
      <c r="L1013" s="305">
        <v>1</v>
      </c>
      <c r="M1013" s="305">
        <f t="shared" si="396"/>
        <v>0</v>
      </c>
      <c r="N1013" s="305">
        <f t="shared" si="390"/>
        <v>40</v>
      </c>
      <c r="O1013" s="305">
        <f t="shared" si="403"/>
        <v>40</v>
      </c>
      <c r="Q1013" s="278">
        <f t="shared" si="397"/>
        <v>48.780487804878049</v>
      </c>
      <c r="R1013" s="278">
        <f t="shared" si="398"/>
        <v>60</v>
      </c>
      <c r="T1013" s="306"/>
      <c r="U1013" s="306">
        <f t="shared" si="402"/>
        <v>0</v>
      </c>
      <c r="V1013" s="306" t="b">
        <f t="shared" si="399"/>
        <v>0</v>
      </c>
      <c r="W1013" s="306">
        <f t="shared" si="408"/>
        <v>60</v>
      </c>
      <c r="X1013" s="306">
        <f t="shared" si="400"/>
        <v>60</v>
      </c>
      <c r="Y1013" s="278">
        <f t="shared" si="401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6"/>
        <v>40</v>
      </c>
      <c r="J1014" s="304">
        <f t="shared" si="407"/>
        <v>49.2</v>
      </c>
      <c r="L1014" s="305">
        <v>1</v>
      </c>
      <c r="M1014" s="305">
        <f t="shared" si="396"/>
        <v>0</v>
      </c>
      <c r="N1014" s="305">
        <f t="shared" ref="N1014:N1077" si="409">L1014*G1014*40</f>
        <v>40</v>
      </c>
      <c r="O1014" s="305">
        <f t="shared" si="403"/>
        <v>40</v>
      </c>
      <c r="Q1014" s="278">
        <f t="shared" si="397"/>
        <v>48.780487804878049</v>
      </c>
      <c r="R1014" s="278">
        <f t="shared" si="398"/>
        <v>60</v>
      </c>
      <c r="T1014" s="306"/>
      <c r="U1014" s="306">
        <f t="shared" si="402"/>
        <v>0</v>
      </c>
      <c r="V1014" s="306" t="b">
        <f t="shared" si="399"/>
        <v>0</v>
      </c>
      <c r="W1014" s="306">
        <f t="shared" si="408"/>
        <v>60</v>
      </c>
      <c r="X1014" s="306">
        <f t="shared" si="400"/>
        <v>60</v>
      </c>
      <c r="Y1014" s="278">
        <f t="shared" si="401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6"/>
        <v>40</v>
      </c>
      <c r="J1015" s="304">
        <f t="shared" si="407"/>
        <v>49.2</v>
      </c>
      <c r="L1015" s="305">
        <v>1</v>
      </c>
      <c r="M1015" s="305">
        <f t="shared" si="396"/>
        <v>0</v>
      </c>
      <c r="N1015" s="305">
        <f t="shared" si="409"/>
        <v>40</v>
      </c>
      <c r="O1015" s="305">
        <f t="shared" si="403"/>
        <v>40</v>
      </c>
      <c r="Q1015" s="278">
        <f t="shared" si="397"/>
        <v>48.780487804878049</v>
      </c>
      <c r="R1015" s="278">
        <f t="shared" si="398"/>
        <v>60</v>
      </c>
      <c r="T1015" s="306"/>
      <c r="U1015" s="306">
        <f t="shared" si="402"/>
        <v>0</v>
      </c>
      <c r="V1015" s="306" t="b">
        <f t="shared" si="399"/>
        <v>0</v>
      </c>
      <c r="W1015" s="306">
        <f t="shared" si="408"/>
        <v>60</v>
      </c>
      <c r="X1015" s="306">
        <f t="shared" si="400"/>
        <v>60</v>
      </c>
      <c r="Y1015" s="278">
        <f t="shared" si="401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6"/>
        <v>40</v>
      </c>
      <c r="J1016" s="304">
        <f t="shared" si="407"/>
        <v>49.2</v>
      </c>
      <c r="L1016" s="305">
        <v>1</v>
      </c>
      <c r="M1016" s="305">
        <f t="shared" si="396"/>
        <v>0</v>
      </c>
      <c r="N1016" s="305">
        <f t="shared" si="409"/>
        <v>40</v>
      </c>
      <c r="O1016" s="305">
        <f t="shared" si="403"/>
        <v>40</v>
      </c>
      <c r="Q1016" s="278">
        <f t="shared" si="397"/>
        <v>48.780487804878049</v>
      </c>
      <c r="R1016" s="278">
        <f t="shared" si="398"/>
        <v>60</v>
      </c>
      <c r="T1016" s="306"/>
      <c r="U1016" s="306">
        <f t="shared" si="402"/>
        <v>0</v>
      </c>
      <c r="V1016" s="306" t="b">
        <f t="shared" si="399"/>
        <v>0</v>
      </c>
      <c r="W1016" s="306">
        <f t="shared" si="408"/>
        <v>60</v>
      </c>
      <c r="X1016" s="306">
        <f t="shared" si="400"/>
        <v>60</v>
      </c>
      <c r="Y1016" s="278">
        <f t="shared" si="401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6"/>
        <v>40</v>
      </c>
      <c r="J1017" s="304">
        <f t="shared" si="407"/>
        <v>49.2</v>
      </c>
      <c r="L1017" s="305">
        <v>1</v>
      </c>
      <c r="M1017" s="305">
        <f t="shared" si="396"/>
        <v>0</v>
      </c>
      <c r="N1017" s="305">
        <f t="shared" si="409"/>
        <v>40</v>
      </c>
      <c r="O1017" s="305">
        <f t="shared" si="403"/>
        <v>40</v>
      </c>
      <c r="Q1017" s="278">
        <f t="shared" si="397"/>
        <v>48.780487804878049</v>
      </c>
      <c r="R1017" s="278">
        <f t="shared" si="398"/>
        <v>60</v>
      </c>
      <c r="T1017" s="306"/>
      <c r="U1017" s="306">
        <f t="shared" si="402"/>
        <v>0</v>
      </c>
      <c r="V1017" s="306" t="b">
        <f t="shared" si="399"/>
        <v>0</v>
      </c>
      <c r="W1017" s="306">
        <f t="shared" si="408"/>
        <v>60</v>
      </c>
      <c r="X1017" s="306">
        <f t="shared" si="400"/>
        <v>60</v>
      </c>
      <c r="Y1017" s="278">
        <f t="shared" si="401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6"/>
        <v>40</v>
      </c>
      <c r="J1018" s="304">
        <f t="shared" si="407"/>
        <v>49.2</v>
      </c>
      <c r="L1018" s="305">
        <v>1</v>
      </c>
      <c r="M1018" s="305">
        <f t="shared" si="396"/>
        <v>0</v>
      </c>
      <c r="N1018" s="305">
        <f t="shared" si="409"/>
        <v>40</v>
      </c>
      <c r="O1018" s="305">
        <f t="shared" si="403"/>
        <v>40</v>
      </c>
      <c r="Q1018" s="278">
        <f t="shared" si="397"/>
        <v>48.780487804878049</v>
      </c>
      <c r="R1018" s="278">
        <f t="shared" si="398"/>
        <v>60</v>
      </c>
      <c r="T1018" s="306"/>
      <c r="U1018" s="306">
        <f t="shared" si="402"/>
        <v>0</v>
      </c>
      <c r="V1018" s="306" t="b">
        <f t="shared" si="399"/>
        <v>0</v>
      </c>
      <c r="W1018" s="306">
        <f t="shared" si="408"/>
        <v>60</v>
      </c>
      <c r="X1018" s="306">
        <f t="shared" si="400"/>
        <v>60</v>
      </c>
      <c r="Y1018" s="278">
        <f t="shared" si="401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6"/>
        <v>40</v>
      </c>
      <c r="J1019" s="304">
        <f t="shared" si="407"/>
        <v>49.2</v>
      </c>
      <c r="L1019" s="305">
        <v>1</v>
      </c>
      <c r="M1019" s="305">
        <f t="shared" si="396"/>
        <v>0</v>
      </c>
      <c r="N1019" s="305">
        <f t="shared" si="409"/>
        <v>40</v>
      </c>
      <c r="O1019" s="305">
        <f t="shared" si="403"/>
        <v>40</v>
      </c>
      <c r="Q1019" s="278">
        <f t="shared" si="397"/>
        <v>48.780487804878049</v>
      </c>
      <c r="R1019" s="278">
        <f t="shared" si="398"/>
        <v>60</v>
      </c>
      <c r="T1019" s="306"/>
      <c r="U1019" s="306">
        <f t="shared" si="402"/>
        <v>0</v>
      </c>
      <c r="V1019" s="306" t="b">
        <f t="shared" si="399"/>
        <v>0</v>
      </c>
      <c r="W1019" s="306">
        <f t="shared" si="408"/>
        <v>60</v>
      </c>
      <c r="X1019" s="306">
        <f t="shared" si="400"/>
        <v>60</v>
      </c>
      <c r="Y1019" s="278">
        <f t="shared" si="401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6"/>
        <v>40</v>
      </c>
      <c r="J1020" s="304">
        <f t="shared" si="407"/>
        <v>49.2</v>
      </c>
      <c r="L1020" s="305">
        <v>1</v>
      </c>
      <c r="M1020" s="305">
        <f t="shared" si="396"/>
        <v>0</v>
      </c>
      <c r="N1020" s="305">
        <f t="shared" si="409"/>
        <v>40</v>
      </c>
      <c r="O1020" s="305">
        <f t="shared" si="403"/>
        <v>40</v>
      </c>
      <c r="Q1020" s="278">
        <f t="shared" si="397"/>
        <v>48.780487804878049</v>
      </c>
      <c r="R1020" s="278">
        <f t="shared" si="398"/>
        <v>60</v>
      </c>
      <c r="T1020" s="306"/>
      <c r="U1020" s="306">
        <f t="shared" si="402"/>
        <v>0</v>
      </c>
      <c r="V1020" s="306" t="b">
        <f t="shared" si="399"/>
        <v>0</v>
      </c>
      <c r="W1020" s="306">
        <f t="shared" si="408"/>
        <v>60</v>
      </c>
      <c r="X1020" s="306">
        <f t="shared" si="400"/>
        <v>60</v>
      </c>
      <c r="Y1020" s="278">
        <f t="shared" si="401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6"/>
        <v>40</v>
      </c>
      <c r="J1021" s="304">
        <f t="shared" si="407"/>
        <v>49.2</v>
      </c>
      <c r="L1021" s="305">
        <v>1</v>
      </c>
      <c r="M1021" s="305">
        <f t="shared" si="396"/>
        <v>0</v>
      </c>
      <c r="N1021" s="305">
        <f t="shared" si="409"/>
        <v>40</v>
      </c>
      <c r="O1021" s="305">
        <f t="shared" si="403"/>
        <v>40</v>
      </c>
      <c r="Q1021" s="278">
        <f t="shared" si="397"/>
        <v>48.780487804878049</v>
      </c>
      <c r="R1021" s="278">
        <f t="shared" si="398"/>
        <v>60</v>
      </c>
      <c r="T1021" s="306"/>
      <c r="U1021" s="306">
        <f t="shared" si="402"/>
        <v>0</v>
      </c>
      <c r="V1021" s="306" t="b">
        <f t="shared" si="399"/>
        <v>0</v>
      </c>
      <c r="W1021" s="306">
        <f t="shared" si="408"/>
        <v>60</v>
      </c>
      <c r="X1021" s="306">
        <f t="shared" si="400"/>
        <v>60</v>
      </c>
      <c r="Y1021" s="278">
        <f t="shared" si="401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6"/>
        <v>40</v>
      </c>
      <c r="J1022" s="304">
        <f t="shared" si="407"/>
        <v>49.2</v>
      </c>
      <c r="L1022" s="305">
        <v>1</v>
      </c>
      <c r="M1022" s="305">
        <f t="shared" si="396"/>
        <v>0</v>
      </c>
      <c r="N1022" s="305">
        <f t="shared" si="409"/>
        <v>40</v>
      </c>
      <c r="O1022" s="305">
        <f t="shared" si="403"/>
        <v>40</v>
      </c>
      <c r="Q1022" s="278">
        <f t="shared" si="397"/>
        <v>48.780487804878049</v>
      </c>
      <c r="R1022" s="278">
        <f t="shared" si="398"/>
        <v>60</v>
      </c>
      <c r="T1022" s="306"/>
      <c r="U1022" s="306">
        <f t="shared" si="402"/>
        <v>0</v>
      </c>
      <c r="V1022" s="306" t="b">
        <f t="shared" si="399"/>
        <v>0</v>
      </c>
      <c r="W1022" s="306">
        <f t="shared" si="408"/>
        <v>60</v>
      </c>
      <c r="X1022" s="306">
        <f t="shared" si="400"/>
        <v>60</v>
      </c>
      <c r="Y1022" s="278">
        <f t="shared" si="401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6"/>
        <v>40</v>
      </c>
      <c r="J1023" s="304">
        <f t="shared" si="407"/>
        <v>49.2</v>
      </c>
      <c r="L1023" s="305">
        <v>1</v>
      </c>
      <c r="M1023" s="305">
        <f t="shared" si="396"/>
        <v>0</v>
      </c>
      <c r="N1023" s="305">
        <f t="shared" si="409"/>
        <v>40</v>
      </c>
      <c r="O1023" s="305">
        <f t="shared" si="403"/>
        <v>40</v>
      </c>
      <c r="Q1023" s="278">
        <f t="shared" si="397"/>
        <v>48.780487804878049</v>
      </c>
      <c r="R1023" s="278">
        <f t="shared" si="398"/>
        <v>60</v>
      </c>
      <c r="T1023" s="306"/>
      <c r="U1023" s="306">
        <f t="shared" si="402"/>
        <v>0</v>
      </c>
      <c r="V1023" s="306" t="b">
        <f t="shared" si="399"/>
        <v>0</v>
      </c>
      <c r="W1023" s="306">
        <f t="shared" si="408"/>
        <v>60</v>
      </c>
      <c r="X1023" s="306">
        <f t="shared" si="400"/>
        <v>60</v>
      </c>
      <c r="Y1023" s="278">
        <f t="shared" si="401"/>
        <v>48.780487804878049</v>
      </c>
      <c r="Z1023" s="276"/>
      <c r="AA1023" s="276"/>
    </row>
    <row r="1024" spans="1:27" s="331" customFormat="1" ht="15.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6"/>
        <v>40</v>
      </c>
      <c r="J1024" s="304">
        <f t="shared" si="407"/>
        <v>49.2</v>
      </c>
      <c r="K1024" s="305"/>
      <c r="L1024" s="305">
        <v>1</v>
      </c>
      <c r="M1024" s="305">
        <f t="shared" si="396"/>
        <v>0</v>
      </c>
      <c r="N1024" s="305">
        <f t="shared" si="409"/>
        <v>40</v>
      </c>
      <c r="O1024" s="305">
        <f t="shared" si="403"/>
        <v>40</v>
      </c>
      <c r="Q1024" s="278">
        <f t="shared" si="397"/>
        <v>48.780487804878049</v>
      </c>
      <c r="R1024" s="278">
        <f t="shared" si="398"/>
        <v>60</v>
      </c>
      <c r="T1024" s="332"/>
      <c r="U1024" s="306">
        <f t="shared" si="402"/>
        <v>0</v>
      </c>
      <c r="V1024" s="306" t="b">
        <f t="shared" si="399"/>
        <v>0</v>
      </c>
      <c r="W1024" s="306">
        <f t="shared" si="408"/>
        <v>60</v>
      </c>
      <c r="X1024" s="306">
        <f t="shared" si="400"/>
        <v>60</v>
      </c>
      <c r="Y1024" s="278">
        <f t="shared" si="401"/>
        <v>48.780487804878049</v>
      </c>
      <c r="Z1024" s="276"/>
      <c r="AA1024" s="276"/>
    </row>
    <row r="1025" spans="1:27" ht="16" thickBot="1">
      <c r="A1025" s="41"/>
      <c r="B1025" s="42"/>
      <c r="C1025" s="41"/>
      <c r="D1025" s="43" t="s">
        <v>1520</v>
      </c>
      <c r="E1025" s="43"/>
      <c r="F1025" s="41"/>
      <c r="G1025" s="41"/>
      <c r="H1025" s="42"/>
      <c r="I1025" s="238"/>
      <c r="J1025" s="239"/>
      <c r="M1025">
        <f t="shared" si="396"/>
        <v>0</v>
      </c>
      <c r="N1025">
        <f t="shared" si="409"/>
        <v>0</v>
      </c>
      <c r="O1025">
        <f t="shared" si="403"/>
        <v>0</v>
      </c>
      <c r="Q1025" s="278">
        <f t="shared" si="397"/>
        <v>0</v>
      </c>
      <c r="R1025" s="278">
        <f t="shared" si="398"/>
        <v>0</v>
      </c>
      <c r="T1025" s="278"/>
      <c r="U1025" s="278">
        <f t="shared" si="402"/>
        <v>0</v>
      </c>
      <c r="V1025" s="278" t="b">
        <f t="shared" si="399"/>
        <v>0</v>
      </c>
      <c r="W1025" s="278"/>
      <c r="X1025" s="278">
        <f t="shared" si="400"/>
        <v>0</v>
      </c>
      <c r="Y1025" s="278">
        <f t="shared" si="401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0">O1026</f>
        <v>1000</v>
      </c>
      <c r="J1026" s="265">
        <f t="shared" ref="J1026" si="411">I1026*1.23</f>
        <v>1230</v>
      </c>
      <c r="K1026" s="163">
        <v>24</v>
      </c>
      <c r="L1026" s="163">
        <v>4</v>
      </c>
      <c r="M1026" s="163">
        <f t="shared" si="396"/>
        <v>840</v>
      </c>
      <c r="N1026" s="163">
        <f t="shared" si="409"/>
        <v>160</v>
      </c>
      <c r="O1026" s="163">
        <f t="shared" si="403"/>
        <v>1000</v>
      </c>
      <c r="P1026" s="163"/>
      <c r="Q1026" s="278">
        <f t="shared" si="397"/>
        <v>473.51219512195127</v>
      </c>
      <c r="R1026" s="278">
        <f t="shared" si="398"/>
        <v>582.42000000000007</v>
      </c>
      <c r="T1026" s="278">
        <v>114.14</v>
      </c>
      <c r="U1026" s="278">
        <f t="shared" si="402"/>
        <v>342.42</v>
      </c>
      <c r="V1026" s="278">
        <f t="shared" si="399"/>
        <v>240</v>
      </c>
      <c r="W1026" s="278"/>
      <c r="X1026" s="278">
        <f t="shared" si="400"/>
        <v>582.42000000000007</v>
      </c>
      <c r="Y1026" s="278">
        <f t="shared" si="401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6"/>
        <v>0</v>
      </c>
      <c r="N1027" s="163">
        <f t="shared" si="409"/>
        <v>0</v>
      </c>
      <c r="O1027" s="163">
        <f t="shared" si="403"/>
        <v>0</v>
      </c>
      <c r="P1027" s="163"/>
      <c r="Q1027" s="278">
        <f t="shared" si="397"/>
        <v>355.92682926829269</v>
      </c>
      <c r="R1027" s="278">
        <f t="shared" si="398"/>
        <v>437.79</v>
      </c>
      <c r="T1027" s="278">
        <v>65.930000000000007</v>
      </c>
      <c r="U1027" s="278">
        <f t="shared" si="402"/>
        <v>197.79000000000002</v>
      </c>
      <c r="V1027" s="278">
        <f t="shared" si="399"/>
        <v>240</v>
      </c>
      <c r="W1027" s="278"/>
      <c r="X1027" s="278">
        <f t="shared" si="400"/>
        <v>437.79</v>
      </c>
      <c r="Y1027" s="278">
        <f t="shared" si="401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6"/>
        <v>0</v>
      </c>
      <c r="N1028" s="163">
        <f t="shared" si="409"/>
        <v>0</v>
      </c>
      <c r="O1028" s="163">
        <f t="shared" si="403"/>
        <v>0</v>
      </c>
      <c r="P1028" s="163"/>
      <c r="Q1028" s="278">
        <f t="shared" si="397"/>
        <v>330.1219512195122</v>
      </c>
      <c r="R1028" s="278">
        <f t="shared" si="398"/>
        <v>406.05</v>
      </c>
      <c r="T1028" s="278">
        <v>55.35</v>
      </c>
      <c r="U1028" s="278">
        <f t="shared" si="402"/>
        <v>166.05</v>
      </c>
      <c r="V1028" s="278">
        <f t="shared" si="399"/>
        <v>240</v>
      </c>
      <c r="W1028" s="278"/>
      <c r="X1028" s="278">
        <f t="shared" si="400"/>
        <v>406.05</v>
      </c>
      <c r="Y1028" s="278">
        <f t="shared" si="401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2">O1029</f>
        <v>1280</v>
      </c>
      <c r="J1029" s="265">
        <f t="shared" ref="J1029" si="413">I1029*1.23</f>
        <v>1574.4</v>
      </c>
      <c r="K1029" s="163">
        <v>32</v>
      </c>
      <c r="L1029" s="163">
        <v>4</v>
      </c>
      <c r="M1029" s="163">
        <f t="shared" si="396"/>
        <v>1120</v>
      </c>
      <c r="N1029" s="163">
        <f t="shared" si="409"/>
        <v>160</v>
      </c>
      <c r="O1029" s="163">
        <f t="shared" si="403"/>
        <v>1280</v>
      </c>
      <c r="P1029" s="163"/>
      <c r="Q1029" s="278">
        <f t="shared" si="397"/>
        <v>1587.1219512195123</v>
      </c>
      <c r="R1029" s="278">
        <f t="shared" si="398"/>
        <v>1952.16</v>
      </c>
      <c r="T1029" s="278">
        <v>570.72</v>
      </c>
      <c r="U1029" s="278">
        <f t="shared" si="402"/>
        <v>1712.16</v>
      </c>
      <c r="V1029" s="278">
        <f t="shared" si="399"/>
        <v>240</v>
      </c>
      <c r="W1029" s="278"/>
      <c r="X1029" s="278">
        <f t="shared" si="400"/>
        <v>1952.16</v>
      </c>
      <c r="Y1029" s="278">
        <f t="shared" si="401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4">K1030*35</f>
        <v>0</v>
      </c>
      <c r="N1030">
        <f t="shared" si="409"/>
        <v>0</v>
      </c>
      <c r="O1030">
        <f t="shared" si="403"/>
        <v>0</v>
      </c>
      <c r="Q1030" s="278">
        <f t="shared" si="397"/>
        <v>0</v>
      </c>
      <c r="R1030" s="278">
        <f t="shared" si="398"/>
        <v>0</v>
      </c>
      <c r="T1030" s="278"/>
      <c r="U1030" s="278">
        <f t="shared" si="402"/>
        <v>0</v>
      </c>
      <c r="V1030" s="278" t="b">
        <f t="shared" si="399"/>
        <v>0</v>
      </c>
      <c r="W1030" s="278"/>
      <c r="X1030" s="278">
        <f t="shared" si="400"/>
        <v>0</v>
      </c>
      <c r="Y1030" s="278">
        <f t="shared" si="401"/>
        <v>0</v>
      </c>
      <c r="Z1030" s="276"/>
      <c r="AA1030" s="276"/>
    </row>
    <row r="1031" spans="1:27" ht="13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4"/>
        <v>0</v>
      </c>
      <c r="N1031">
        <f t="shared" si="409"/>
        <v>0</v>
      </c>
      <c r="O1031">
        <f t="shared" si="403"/>
        <v>0</v>
      </c>
      <c r="Q1031" s="278">
        <f t="shared" ref="Q1031:Q1094" si="415">R1031/1.23</f>
        <v>0</v>
      </c>
      <c r="R1031" s="278">
        <f t="shared" ref="R1031:R1094" si="416">X1031</f>
        <v>0</v>
      </c>
      <c r="T1031" s="278"/>
      <c r="U1031" s="278">
        <f t="shared" si="402"/>
        <v>0</v>
      </c>
      <c r="V1031" s="278" t="b">
        <f t="shared" ref="V1031:V1094" si="417">IF(U1031&gt;0,$AD$3*$AD$7)</f>
        <v>0</v>
      </c>
      <c r="W1031" s="278"/>
      <c r="X1031" s="278">
        <f t="shared" ref="X1031:X1094" si="418">V1031+U1031+W1031</f>
        <v>0</v>
      </c>
      <c r="Y1031" s="278">
        <f t="shared" ref="Y1031:Y1094" si="419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0">O1032</f>
        <v>80</v>
      </c>
      <c r="J1032" s="304">
        <f t="shared" ref="J1032:J1042" si="421">I1032*1.23</f>
        <v>98.4</v>
      </c>
      <c r="L1032" s="305">
        <v>1</v>
      </c>
      <c r="M1032" s="305">
        <f t="shared" si="414"/>
        <v>0</v>
      </c>
      <c r="N1032" s="305">
        <f t="shared" si="409"/>
        <v>80</v>
      </c>
      <c r="O1032" s="305">
        <f t="shared" si="403"/>
        <v>80</v>
      </c>
      <c r="Q1032" s="278">
        <f t="shared" si="415"/>
        <v>97.560975609756099</v>
      </c>
      <c r="R1032" s="278">
        <f t="shared" si="416"/>
        <v>120</v>
      </c>
      <c r="T1032" s="306"/>
      <c r="U1032" s="306">
        <f t="shared" ref="U1032:U1095" si="422">T1032*$AD$9</f>
        <v>0</v>
      </c>
      <c r="V1032" s="306" t="b">
        <f t="shared" si="417"/>
        <v>0</v>
      </c>
      <c r="W1032" s="306">
        <f t="shared" ref="W1032:W1042" si="423">G1032*$AD$4*$AD$7</f>
        <v>120</v>
      </c>
      <c r="X1032" s="306">
        <f t="shared" si="418"/>
        <v>120</v>
      </c>
      <c r="Y1032" s="278">
        <f t="shared" si="419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0"/>
        <v>120</v>
      </c>
      <c r="J1033" s="304">
        <f t="shared" si="421"/>
        <v>147.6</v>
      </c>
      <c r="L1033" s="305">
        <v>1</v>
      </c>
      <c r="M1033" s="305">
        <f t="shared" si="414"/>
        <v>0</v>
      </c>
      <c r="N1033" s="305">
        <f t="shared" si="409"/>
        <v>120</v>
      </c>
      <c r="O1033" s="305">
        <f t="shared" si="403"/>
        <v>120</v>
      </c>
      <c r="Q1033" s="278">
        <f t="shared" si="415"/>
        <v>146.34146341463415</v>
      </c>
      <c r="R1033" s="278">
        <f t="shared" si="416"/>
        <v>180</v>
      </c>
      <c r="T1033" s="306"/>
      <c r="U1033" s="306">
        <f t="shared" si="422"/>
        <v>0</v>
      </c>
      <c r="V1033" s="306" t="b">
        <f t="shared" si="417"/>
        <v>0</v>
      </c>
      <c r="W1033" s="306">
        <f t="shared" si="423"/>
        <v>180</v>
      </c>
      <c r="X1033" s="306">
        <f t="shared" si="418"/>
        <v>180</v>
      </c>
      <c r="Y1033" s="278">
        <f t="shared" si="419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0"/>
        <v>40</v>
      </c>
      <c r="J1034" s="304">
        <f t="shared" si="421"/>
        <v>49.2</v>
      </c>
      <c r="L1034" s="305">
        <v>1</v>
      </c>
      <c r="M1034" s="305">
        <f t="shared" si="414"/>
        <v>0</v>
      </c>
      <c r="N1034" s="305">
        <f t="shared" si="409"/>
        <v>40</v>
      </c>
      <c r="O1034" s="305">
        <f t="shared" ref="O1034:O1097" si="424">M1034+N1034</f>
        <v>40</v>
      </c>
      <c r="Q1034" s="278">
        <f t="shared" si="415"/>
        <v>48.780487804878049</v>
      </c>
      <c r="R1034" s="278">
        <f t="shared" si="416"/>
        <v>60</v>
      </c>
      <c r="T1034" s="306"/>
      <c r="U1034" s="306">
        <f t="shared" si="422"/>
        <v>0</v>
      </c>
      <c r="V1034" s="306" t="b">
        <f t="shared" si="417"/>
        <v>0</v>
      </c>
      <c r="W1034" s="306">
        <f t="shared" si="423"/>
        <v>60</v>
      </c>
      <c r="X1034" s="306">
        <f t="shared" si="418"/>
        <v>60</v>
      </c>
      <c r="Y1034" s="278">
        <f t="shared" si="419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0"/>
        <v>40</v>
      </c>
      <c r="J1035" s="304">
        <f t="shared" si="421"/>
        <v>49.2</v>
      </c>
      <c r="L1035" s="305">
        <v>1</v>
      </c>
      <c r="M1035" s="305">
        <f t="shared" si="414"/>
        <v>0</v>
      </c>
      <c r="N1035" s="305">
        <f t="shared" si="409"/>
        <v>40</v>
      </c>
      <c r="O1035" s="305">
        <f t="shared" si="424"/>
        <v>40</v>
      </c>
      <c r="Q1035" s="278">
        <f t="shared" si="415"/>
        <v>48.780487804878049</v>
      </c>
      <c r="R1035" s="278">
        <f t="shared" si="416"/>
        <v>60</v>
      </c>
      <c r="T1035" s="306"/>
      <c r="U1035" s="306">
        <f t="shared" si="422"/>
        <v>0</v>
      </c>
      <c r="V1035" s="306" t="b">
        <f t="shared" si="417"/>
        <v>0</v>
      </c>
      <c r="W1035" s="306">
        <f t="shared" si="423"/>
        <v>60</v>
      </c>
      <c r="X1035" s="306">
        <f t="shared" si="418"/>
        <v>60</v>
      </c>
      <c r="Y1035" s="278">
        <f t="shared" si="419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0"/>
        <v>40</v>
      </c>
      <c r="J1036" s="304">
        <f t="shared" si="421"/>
        <v>49.2</v>
      </c>
      <c r="L1036" s="305">
        <v>1</v>
      </c>
      <c r="M1036" s="305">
        <f t="shared" si="414"/>
        <v>0</v>
      </c>
      <c r="N1036" s="305">
        <f t="shared" si="409"/>
        <v>40</v>
      </c>
      <c r="O1036" s="305">
        <f t="shared" si="424"/>
        <v>40</v>
      </c>
      <c r="Q1036" s="278">
        <f t="shared" si="415"/>
        <v>48.780487804878049</v>
      </c>
      <c r="R1036" s="278">
        <f t="shared" si="416"/>
        <v>60</v>
      </c>
      <c r="T1036" s="306"/>
      <c r="U1036" s="306">
        <f t="shared" si="422"/>
        <v>0</v>
      </c>
      <c r="V1036" s="306" t="b">
        <f t="shared" si="417"/>
        <v>0</v>
      </c>
      <c r="W1036" s="306">
        <f t="shared" si="423"/>
        <v>60</v>
      </c>
      <c r="X1036" s="306">
        <f t="shared" si="418"/>
        <v>60</v>
      </c>
      <c r="Y1036" s="278">
        <f t="shared" si="419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0"/>
        <v>40</v>
      </c>
      <c r="J1037" s="304">
        <f t="shared" si="421"/>
        <v>49.2</v>
      </c>
      <c r="L1037" s="305">
        <v>1</v>
      </c>
      <c r="M1037" s="305">
        <f t="shared" si="414"/>
        <v>0</v>
      </c>
      <c r="N1037" s="305">
        <f t="shared" si="409"/>
        <v>40</v>
      </c>
      <c r="O1037" s="305">
        <f t="shared" si="424"/>
        <v>40</v>
      </c>
      <c r="Q1037" s="278">
        <f t="shared" si="415"/>
        <v>48.780487804878049</v>
      </c>
      <c r="R1037" s="278">
        <f t="shared" si="416"/>
        <v>60</v>
      </c>
      <c r="T1037" s="306"/>
      <c r="U1037" s="306">
        <f t="shared" si="422"/>
        <v>0</v>
      </c>
      <c r="V1037" s="306" t="b">
        <f t="shared" si="417"/>
        <v>0</v>
      </c>
      <c r="W1037" s="306">
        <f t="shared" si="423"/>
        <v>60</v>
      </c>
      <c r="X1037" s="306">
        <f t="shared" si="418"/>
        <v>60</v>
      </c>
      <c r="Y1037" s="278">
        <f t="shared" si="419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0"/>
        <v>40</v>
      </c>
      <c r="J1038" s="304">
        <f t="shared" si="421"/>
        <v>49.2</v>
      </c>
      <c r="L1038" s="305">
        <v>1</v>
      </c>
      <c r="M1038" s="305">
        <f t="shared" si="414"/>
        <v>0</v>
      </c>
      <c r="N1038" s="305">
        <f t="shared" si="409"/>
        <v>40</v>
      </c>
      <c r="O1038" s="305">
        <f t="shared" si="424"/>
        <v>40</v>
      </c>
      <c r="Q1038" s="278">
        <f t="shared" si="415"/>
        <v>48.780487804878049</v>
      </c>
      <c r="R1038" s="278">
        <f t="shared" si="416"/>
        <v>60</v>
      </c>
      <c r="T1038" s="306"/>
      <c r="U1038" s="306">
        <f t="shared" si="422"/>
        <v>0</v>
      </c>
      <c r="V1038" s="306" t="b">
        <f t="shared" si="417"/>
        <v>0</v>
      </c>
      <c r="W1038" s="306">
        <f t="shared" si="423"/>
        <v>60</v>
      </c>
      <c r="X1038" s="306">
        <f t="shared" si="418"/>
        <v>60</v>
      </c>
      <c r="Y1038" s="278">
        <f t="shared" si="419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0"/>
        <v>40</v>
      </c>
      <c r="J1039" s="304">
        <f t="shared" si="421"/>
        <v>49.2</v>
      </c>
      <c r="L1039" s="305">
        <v>1</v>
      </c>
      <c r="M1039" s="305">
        <f t="shared" si="414"/>
        <v>0</v>
      </c>
      <c r="N1039" s="305">
        <f t="shared" si="409"/>
        <v>40</v>
      </c>
      <c r="O1039" s="305">
        <f t="shared" si="424"/>
        <v>40</v>
      </c>
      <c r="Q1039" s="278">
        <f t="shared" si="415"/>
        <v>48.780487804878049</v>
      </c>
      <c r="R1039" s="278">
        <f t="shared" si="416"/>
        <v>60</v>
      </c>
      <c r="T1039" s="306"/>
      <c r="U1039" s="306">
        <f t="shared" si="422"/>
        <v>0</v>
      </c>
      <c r="V1039" s="306" t="b">
        <f t="shared" si="417"/>
        <v>0</v>
      </c>
      <c r="W1039" s="306">
        <f t="shared" si="423"/>
        <v>60</v>
      </c>
      <c r="X1039" s="306">
        <f t="shared" si="418"/>
        <v>60</v>
      </c>
      <c r="Y1039" s="278">
        <f t="shared" si="419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0"/>
        <v>40</v>
      </c>
      <c r="J1040" s="304">
        <f t="shared" si="421"/>
        <v>49.2</v>
      </c>
      <c r="L1040" s="305">
        <v>1</v>
      </c>
      <c r="M1040" s="305">
        <f t="shared" si="414"/>
        <v>0</v>
      </c>
      <c r="N1040" s="305">
        <f t="shared" si="409"/>
        <v>40</v>
      </c>
      <c r="O1040" s="305">
        <f t="shared" si="424"/>
        <v>40</v>
      </c>
      <c r="Q1040" s="278">
        <f t="shared" si="415"/>
        <v>48.780487804878049</v>
      </c>
      <c r="R1040" s="278">
        <f t="shared" si="416"/>
        <v>60</v>
      </c>
      <c r="T1040" s="306"/>
      <c r="U1040" s="306">
        <f t="shared" si="422"/>
        <v>0</v>
      </c>
      <c r="V1040" s="306" t="b">
        <f t="shared" si="417"/>
        <v>0</v>
      </c>
      <c r="W1040" s="306">
        <f t="shared" si="423"/>
        <v>60</v>
      </c>
      <c r="X1040" s="306">
        <f t="shared" si="418"/>
        <v>60</v>
      </c>
      <c r="Y1040" s="278">
        <f t="shared" si="419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0"/>
        <v>40</v>
      </c>
      <c r="J1041" s="304">
        <f t="shared" si="421"/>
        <v>49.2</v>
      </c>
      <c r="L1041" s="305">
        <v>1</v>
      </c>
      <c r="M1041" s="305">
        <f t="shared" si="414"/>
        <v>0</v>
      </c>
      <c r="N1041" s="305">
        <f t="shared" si="409"/>
        <v>40</v>
      </c>
      <c r="O1041" s="305">
        <f t="shared" si="424"/>
        <v>40</v>
      </c>
      <c r="Q1041" s="278">
        <f t="shared" si="415"/>
        <v>48.780487804878049</v>
      </c>
      <c r="R1041" s="278">
        <f t="shared" si="416"/>
        <v>60</v>
      </c>
      <c r="T1041" s="306"/>
      <c r="U1041" s="306">
        <f t="shared" si="422"/>
        <v>0</v>
      </c>
      <c r="V1041" s="306" t="b">
        <f t="shared" si="417"/>
        <v>0</v>
      </c>
      <c r="W1041" s="306">
        <f t="shared" si="423"/>
        <v>60</v>
      </c>
      <c r="X1041" s="306">
        <f t="shared" si="418"/>
        <v>60</v>
      </c>
      <c r="Y1041" s="278">
        <f t="shared" si="419"/>
        <v>48.780487804878049</v>
      </c>
      <c r="Z1041" s="276"/>
      <c r="AA1041" s="276"/>
    </row>
    <row r="1042" spans="1:27" s="331" customFormat="1" ht="16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0"/>
        <v>80</v>
      </c>
      <c r="J1042" s="304">
        <f t="shared" si="421"/>
        <v>98.4</v>
      </c>
      <c r="K1042" s="305"/>
      <c r="L1042" s="305">
        <v>1</v>
      </c>
      <c r="M1042" s="305">
        <f t="shared" si="414"/>
        <v>0</v>
      </c>
      <c r="N1042" s="305">
        <f t="shared" si="409"/>
        <v>80</v>
      </c>
      <c r="O1042" s="305">
        <f t="shared" si="424"/>
        <v>80</v>
      </c>
      <c r="Q1042" s="278">
        <f t="shared" si="415"/>
        <v>97.560975609756099</v>
      </c>
      <c r="R1042" s="278">
        <f t="shared" si="416"/>
        <v>120</v>
      </c>
      <c r="T1042" s="332"/>
      <c r="U1042" s="306">
        <f t="shared" si="422"/>
        <v>0</v>
      </c>
      <c r="V1042" s="306" t="b">
        <f t="shared" si="417"/>
        <v>0</v>
      </c>
      <c r="W1042" s="306">
        <f t="shared" si="423"/>
        <v>120</v>
      </c>
      <c r="X1042" s="306">
        <f t="shared" si="418"/>
        <v>120</v>
      </c>
      <c r="Y1042" s="278">
        <f t="shared" si="419"/>
        <v>97.560975609756099</v>
      </c>
      <c r="Z1042" s="276"/>
      <c r="AA1042" s="276"/>
    </row>
    <row r="1043" spans="1:27" ht="16" thickBot="1">
      <c r="A1043" s="216"/>
      <c r="B1043" s="217"/>
      <c r="C1043" s="218"/>
      <c r="D1043" s="183" t="s">
        <v>1544</v>
      </c>
      <c r="E1043" s="183"/>
      <c r="F1043" s="218"/>
      <c r="G1043" s="218"/>
      <c r="H1043" s="217"/>
      <c r="I1043" s="242"/>
      <c r="J1043" s="243"/>
      <c r="M1043">
        <f t="shared" si="414"/>
        <v>0</v>
      </c>
      <c r="N1043">
        <f t="shared" si="409"/>
        <v>0</v>
      </c>
      <c r="O1043">
        <f t="shared" si="424"/>
        <v>0</v>
      </c>
      <c r="Q1043" s="278">
        <f t="shared" si="415"/>
        <v>0</v>
      </c>
      <c r="R1043" s="278">
        <f t="shared" si="416"/>
        <v>0</v>
      </c>
      <c r="T1043" s="278"/>
      <c r="U1043" s="278">
        <f t="shared" si="422"/>
        <v>0</v>
      </c>
      <c r="V1043" s="278" t="b">
        <f t="shared" si="417"/>
        <v>0</v>
      </c>
      <c r="W1043" s="278"/>
      <c r="X1043" s="278">
        <f t="shared" si="418"/>
        <v>0</v>
      </c>
      <c r="Y1043" s="278">
        <f t="shared" si="419"/>
        <v>0</v>
      </c>
      <c r="Z1043" s="276"/>
      <c r="AA1043" s="276"/>
    </row>
    <row r="1044" spans="1:27" ht="15.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5">O1044</f>
        <v>440</v>
      </c>
      <c r="J1044" s="234">
        <f t="shared" ref="J1044" si="426">I1044*1.23</f>
        <v>541.20000000000005</v>
      </c>
      <c r="K1044">
        <v>8</v>
      </c>
      <c r="L1044">
        <v>4</v>
      </c>
      <c r="M1044">
        <f t="shared" si="414"/>
        <v>280</v>
      </c>
      <c r="N1044">
        <f t="shared" si="409"/>
        <v>160</v>
      </c>
      <c r="O1044">
        <f t="shared" si="424"/>
        <v>440</v>
      </c>
      <c r="Q1044" s="278">
        <f t="shared" si="415"/>
        <v>405.12195121951214</v>
      </c>
      <c r="R1044" s="278">
        <f t="shared" si="416"/>
        <v>498.29999999999995</v>
      </c>
      <c r="T1044" s="278">
        <v>86.1</v>
      </c>
      <c r="U1044" s="278">
        <f t="shared" si="422"/>
        <v>258.29999999999995</v>
      </c>
      <c r="V1044" s="278">
        <f t="shared" si="417"/>
        <v>240</v>
      </c>
      <c r="W1044" s="278"/>
      <c r="X1044" s="278">
        <f t="shared" si="418"/>
        <v>498.29999999999995</v>
      </c>
      <c r="Y1044" s="278">
        <f t="shared" si="419"/>
        <v>405.12195121951214</v>
      </c>
      <c r="Z1044" s="276"/>
      <c r="AA1044" s="276"/>
    </row>
    <row r="1045" spans="1:27" ht="15.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4"/>
        <v>0</v>
      </c>
      <c r="N1045">
        <f t="shared" si="409"/>
        <v>0</v>
      </c>
      <c r="O1045">
        <f t="shared" si="424"/>
        <v>0</v>
      </c>
      <c r="Q1045" s="278">
        <f t="shared" si="415"/>
        <v>0</v>
      </c>
      <c r="R1045" s="278">
        <f t="shared" si="416"/>
        <v>0</v>
      </c>
      <c r="T1045" s="278"/>
      <c r="U1045" s="278">
        <f t="shared" si="422"/>
        <v>0</v>
      </c>
      <c r="V1045" s="278" t="b">
        <f t="shared" si="417"/>
        <v>0</v>
      </c>
      <c r="W1045" s="278"/>
      <c r="X1045" s="278">
        <f t="shared" si="418"/>
        <v>0</v>
      </c>
      <c r="Y1045" s="278">
        <f t="shared" si="419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27">O1046</f>
        <v>120</v>
      </c>
      <c r="J1046" s="304">
        <f t="shared" ref="J1046:J1056" si="428">I1046*1.23</f>
        <v>147.6</v>
      </c>
      <c r="L1046" s="305">
        <v>1</v>
      </c>
      <c r="M1046" s="305">
        <f t="shared" si="414"/>
        <v>0</v>
      </c>
      <c r="N1046" s="305">
        <f t="shared" si="409"/>
        <v>120</v>
      </c>
      <c r="O1046" s="305">
        <f t="shared" si="424"/>
        <v>120</v>
      </c>
      <c r="Q1046" s="278">
        <f t="shared" si="415"/>
        <v>146.34146341463415</v>
      </c>
      <c r="R1046" s="278">
        <f t="shared" si="416"/>
        <v>180</v>
      </c>
      <c r="T1046" s="306"/>
      <c r="U1046" s="306">
        <f t="shared" si="422"/>
        <v>0</v>
      </c>
      <c r="V1046" s="306" t="b">
        <f t="shared" si="417"/>
        <v>0</v>
      </c>
      <c r="W1046" s="306">
        <f t="shared" ref="W1046:W1069" si="429">G1046*$AD$4*$AD$7</f>
        <v>180</v>
      </c>
      <c r="X1046" s="306">
        <f t="shared" si="418"/>
        <v>180</v>
      </c>
      <c r="Y1046" s="278">
        <f t="shared" si="419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27"/>
        <v>80</v>
      </c>
      <c r="J1047" s="304">
        <f t="shared" si="428"/>
        <v>98.4</v>
      </c>
      <c r="L1047" s="305">
        <v>1</v>
      </c>
      <c r="M1047" s="305">
        <f t="shared" si="414"/>
        <v>0</v>
      </c>
      <c r="N1047" s="305">
        <f t="shared" si="409"/>
        <v>80</v>
      </c>
      <c r="O1047" s="305">
        <f t="shared" si="424"/>
        <v>80</v>
      </c>
      <c r="Q1047" s="278">
        <f t="shared" si="415"/>
        <v>97.560975609756099</v>
      </c>
      <c r="R1047" s="278">
        <f t="shared" si="416"/>
        <v>120</v>
      </c>
      <c r="T1047" s="306"/>
      <c r="U1047" s="306">
        <f t="shared" si="422"/>
        <v>0</v>
      </c>
      <c r="V1047" s="306" t="b">
        <f t="shared" si="417"/>
        <v>0</v>
      </c>
      <c r="W1047" s="306">
        <f t="shared" si="429"/>
        <v>120</v>
      </c>
      <c r="X1047" s="306">
        <f t="shared" si="418"/>
        <v>120</v>
      </c>
      <c r="Y1047" s="278">
        <f t="shared" si="419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27"/>
        <v>40</v>
      </c>
      <c r="J1048" s="304">
        <f t="shared" si="428"/>
        <v>49.2</v>
      </c>
      <c r="L1048" s="305">
        <v>1</v>
      </c>
      <c r="M1048" s="305">
        <f t="shared" si="414"/>
        <v>0</v>
      </c>
      <c r="N1048" s="305">
        <f t="shared" si="409"/>
        <v>40</v>
      </c>
      <c r="O1048" s="305">
        <f t="shared" si="424"/>
        <v>40</v>
      </c>
      <c r="Q1048" s="278">
        <f t="shared" si="415"/>
        <v>48.780487804878049</v>
      </c>
      <c r="R1048" s="278">
        <f t="shared" si="416"/>
        <v>60</v>
      </c>
      <c r="T1048" s="306"/>
      <c r="U1048" s="306">
        <f t="shared" si="422"/>
        <v>0</v>
      </c>
      <c r="V1048" s="306" t="b">
        <f t="shared" si="417"/>
        <v>0</v>
      </c>
      <c r="W1048" s="306">
        <f t="shared" si="429"/>
        <v>60</v>
      </c>
      <c r="X1048" s="306">
        <f t="shared" si="418"/>
        <v>60</v>
      </c>
      <c r="Y1048" s="278">
        <f t="shared" si="419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27"/>
        <v>120</v>
      </c>
      <c r="J1049" s="304">
        <f t="shared" si="428"/>
        <v>147.6</v>
      </c>
      <c r="L1049" s="305">
        <v>1</v>
      </c>
      <c r="M1049" s="305">
        <f t="shared" si="414"/>
        <v>0</v>
      </c>
      <c r="N1049" s="305">
        <f t="shared" si="409"/>
        <v>120</v>
      </c>
      <c r="O1049" s="305">
        <f t="shared" si="424"/>
        <v>120</v>
      </c>
      <c r="Q1049" s="278">
        <f t="shared" si="415"/>
        <v>146.34146341463415</v>
      </c>
      <c r="R1049" s="278">
        <f t="shared" si="416"/>
        <v>180</v>
      </c>
      <c r="T1049" s="306"/>
      <c r="U1049" s="306">
        <f t="shared" si="422"/>
        <v>0</v>
      </c>
      <c r="V1049" s="306" t="b">
        <f t="shared" si="417"/>
        <v>0</v>
      </c>
      <c r="W1049" s="306">
        <f t="shared" si="429"/>
        <v>180</v>
      </c>
      <c r="X1049" s="306">
        <f t="shared" si="418"/>
        <v>180</v>
      </c>
      <c r="Y1049" s="278">
        <f t="shared" si="419"/>
        <v>146.34146341463415</v>
      </c>
      <c r="Z1049" s="276"/>
      <c r="AA1049" s="276"/>
    </row>
    <row r="1050" spans="1:27" s="331" customFormat="1" ht="15.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27"/>
        <v>40</v>
      </c>
      <c r="J1050" s="304">
        <f t="shared" si="428"/>
        <v>49.2</v>
      </c>
      <c r="K1050" s="305"/>
      <c r="L1050" s="305">
        <v>1</v>
      </c>
      <c r="M1050" s="305">
        <f t="shared" si="414"/>
        <v>0</v>
      </c>
      <c r="N1050" s="305">
        <f t="shared" si="409"/>
        <v>40</v>
      </c>
      <c r="O1050" s="305">
        <f t="shared" si="424"/>
        <v>40</v>
      </c>
      <c r="Q1050" s="278">
        <f t="shared" si="415"/>
        <v>48.780487804878049</v>
      </c>
      <c r="R1050" s="278">
        <f t="shared" si="416"/>
        <v>60</v>
      </c>
      <c r="T1050" s="332"/>
      <c r="U1050" s="306">
        <f t="shared" si="422"/>
        <v>0</v>
      </c>
      <c r="V1050" s="306" t="b">
        <f t="shared" si="417"/>
        <v>0</v>
      </c>
      <c r="W1050" s="306">
        <f t="shared" si="429"/>
        <v>60</v>
      </c>
      <c r="X1050" s="306">
        <f t="shared" si="418"/>
        <v>60</v>
      </c>
      <c r="Y1050" s="278">
        <f t="shared" si="419"/>
        <v>48.780487804878049</v>
      </c>
      <c r="Z1050" s="276"/>
      <c r="AA1050" s="276"/>
    </row>
    <row r="1051" spans="1:27" s="331" customFormat="1" ht="15.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27"/>
        <v>40</v>
      </c>
      <c r="J1051" s="304">
        <f t="shared" si="428"/>
        <v>49.2</v>
      </c>
      <c r="K1051" s="305"/>
      <c r="L1051" s="305">
        <v>1</v>
      </c>
      <c r="M1051" s="305">
        <f t="shared" si="414"/>
        <v>0</v>
      </c>
      <c r="N1051" s="305">
        <f t="shared" si="409"/>
        <v>40</v>
      </c>
      <c r="O1051" s="305">
        <f t="shared" si="424"/>
        <v>40</v>
      </c>
      <c r="Q1051" s="278">
        <f t="shared" si="415"/>
        <v>48.780487804878049</v>
      </c>
      <c r="R1051" s="278">
        <f t="shared" si="416"/>
        <v>60</v>
      </c>
      <c r="T1051" s="332"/>
      <c r="U1051" s="306">
        <f t="shared" si="422"/>
        <v>0</v>
      </c>
      <c r="V1051" s="306" t="b">
        <f t="shared" si="417"/>
        <v>0</v>
      </c>
      <c r="W1051" s="306">
        <f t="shared" si="429"/>
        <v>60</v>
      </c>
      <c r="X1051" s="306">
        <f t="shared" si="418"/>
        <v>60</v>
      </c>
      <c r="Y1051" s="278">
        <f t="shared" si="419"/>
        <v>48.780487804878049</v>
      </c>
      <c r="Z1051" s="276"/>
      <c r="AA1051" s="276"/>
    </row>
    <row r="1052" spans="1:27" s="331" customFormat="1" ht="15.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27"/>
        <v>40</v>
      </c>
      <c r="J1052" s="304">
        <f t="shared" si="428"/>
        <v>49.2</v>
      </c>
      <c r="K1052" s="305"/>
      <c r="L1052" s="305">
        <v>1</v>
      </c>
      <c r="M1052" s="305">
        <f t="shared" si="414"/>
        <v>0</v>
      </c>
      <c r="N1052" s="305">
        <f t="shared" si="409"/>
        <v>40</v>
      </c>
      <c r="O1052" s="305">
        <f t="shared" si="424"/>
        <v>40</v>
      </c>
      <c r="Q1052" s="278">
        <f t="shared" si="415"/>
        <v>48.780487804878049</v>
      </c>
      <c r="R1052" s="278">
        <f t="shared" si="416"/>
        <v>60</v>
      </c>
      <c r="T1052" s="332"/>
      <c r="U1052" s="306">
        <f t="shared" si="422"/>
        <v>0</v>
      </c>
      <c r="V1052" s="306" t="b">
        <f t="shared" si="417"/>
        <v>0</v>
      </c>
      <c r="W1052" s="306">
        <f t="shared" si="429"/>
        <v>60</v>
      </c>
      <c r="X1052" s="306">
        <f t="shared" si="418"/>
        <v>60</v>
      </c>
      <c r="Y1052" s="278">
        <f t="shared" si="419"/>
        <v>48.780487804878049</v>
      </c>
      <c r="Z1052" s="276"/>
      <c r="AA1052" s="276"/>
    </row>
    <row r="1053" spans="1:27" s="331" customFormat="1" ht="15.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27"/>
        <v>40</v>
      </c>
      <c r="J1053" s="304">
        <f t="shared" si="428"/>
        <v>49.2</v>
      </c>
      <c r="K1053" s="305"/>
      <c r="L1053" s="305">
        <v>1</v>
      </c>
      <c r="M1053" s="305">
        <f t="shared" si="414"/>
        <v>0</v>
      </c>
      <c r="N1053" s="305">
        <f t="shared" si="409"/>
        <v>40</v>
      </c>
      <c r="O1053" s="305">
        <f t="shared" si="424"/>
        <v>40</v>
      </c>
      <c r="Q1053" s="278">
        <f t="shared" si="415"/>
        <v>48.780487804878049</v>
      </c>
      <c r="R1053" s="278">
        <f t="shared" si="416"/>
        <v>60</v>
      </c>
      <c r="T1053" s="332"/>
      <c r="U1053" s="306">
        <f t="shared" si="422"/>
        <v>0</v>
      </c>
      <c r="V1053" s="306" t="b">
        <f t="shared" si="417"/>
        <v>0</v>
      </c>
      <c r="W1053" s="306">
        <f t="shared" si="429"/>
        <v>60</v>
      </c>
      <c r="X1053" s="306">
        <f t="shared" si="418"/>
        <v>60</v>
      </c>
      <c r="Y1053" s="278">
        <f t="shared" si="419"/>
        <v>48.780487804878049</v>
      </c>
      <c r="Z1053" s="276"/>
      <c r="AA1053" s="276"/>
    </row>
    <row r="1054" spans="1:27" s="331" customFormat="1" ht="15.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27"/>
        <v>40</v>
      </c>
      <c r="J1054" s="304">
        <f t="shared" si="428"/>
        <v>49.2</v>
      </c>
      <c r="K1054" s="305"/>
      <c r="L1054" s="305">
        <v>1</v>
      </c>
      <c r="M1054" s="305">
        <f t="shared" si="414"/>
        <v>0</v>
      </c>
      <c r="N1054" s="305">
        <f t="shared" si="409"/>
        <v>40</v>
      </c>
      <c r="O1054" s="305">
        <f t="shared" si="424"/>
        <v>40</v>
      </c>
      <c r="Q1054" s="278">
        <f t="shared" si="415"/>
        <v>48.780487804878049</v>
      </c>
      <c r="R1054" s="278">
        <f t="shared" si="416"/>
        <v>60</v>
      </c>
      <c r="T1054" s="332"/>
      <c r="U1054" s="306">
        <f t="shared" si="422"/>
        <v>0</v>
      </c>
      <c r="V1054" s="306" t="b">
        <f t="shared" si="417"/>
        <v>0</v>
      </c>
      <c r="W1054" s="306">
        <f t="shared" si="429"/>
        <v>60</v>
      </c>
      <c r="X1054" s="306">
        <f t="shared" si="418"/>
        <v>60</v>
      </c>
      <c r="Y1054" s="278">
        <f t="shared" si="419"/>
        <v>48.780487804878049</v>
      </c>
      <c r="Z1054" s="276"/>
      <c r="AA1054" s="276"/>
    </row>
    <row r="1055" spans="1:27" s="331" customFormat="1" ht="15.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27"/>
        <v>40</v>
      </c>
      <c r="J1055" s="304">
        <f t="shared" si="428"/>
        <v>49.2</v>
      </c>
      <c r="K1055" s="305"/>
      <c r="L1055" s="305">
        <v>1</v>
      </c>
      <c r="M1055" s="305">
        <f t="shared" si="414"/>
        <v>0</v>
      </c>
      <c r="N1055" s="305">
        <f t="shared" si="409"/>
        <v>40</v>
      </c>
      <c r="O1055" s="305">
        <f t="shared" si="424"/>
        <v>40</v>
      </c>
      <c r="Q1055" s="278">
        <f t="shared" si="415"/>
        <v>48.780487804878049</v>
      </c>
      <c r="R1055" s="278">
        <f t="shared" si="416"/>
        <v>60</v>
      </c>
      <c r="T1055" s="332"/>
      <c r="U1055" s="306">
        <f t="shared" si="422"/>
        <v>0</v>
      </c>
      <c r="V1055" s="306" t="b">
        <f t="shared" si="417"/>
        <v>0</v>
      </c>
      <c r="W1055" s="306">
        <f t="shared" si="429"/>
        <v>60</v>
      </c>
      <c r="X1055" s="306">
        <f t="shared" si="418"/>
        <v>60</v>
      </c>
      <c r="Y1055" s="278">
        <f t="shared" si="419"/>
        <v>48.780487804878049</v>
      </c>
      <c r="Z1055" s="276"/>
      <c r="AA1055" s="276"/>
    </row>
    <row r="1056" spans="1:27" s="331" customFormat="1" ht="15.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27"/>
        <v>40</v>
      </c>
      <c r="J1056" s="304">
        <f t="shared" si="428"/>
        <v>49.2</v>
      </c>
      <c r="K1056" s="305"/>
      <c r="L1056" s="305">
        <v>1</v>
      </c>
      <c r="M1056" s="305">
        <f t="shared" si="414"/>
        <v>0</v>
      </c>
      <c r="N1056" s="305">
        <f t="shared" si="409"/>
        <v>40</v>
      </c>
      <c r="O1056" s="305">
        <f t="shared" si="424"/>
        <v>40</v>
      </c>
      <c r="Q1056" s="278">
        <f t="shared" si="415"/>
        <v>48.780487804878049</v>
      </c>
      <c r="R1056" s="278">
        <f t="shared" si="416"/>
        <v>60</v>
      </c>
      <c r="T1056" s="332"/>
      <c r="U1056" s="306">
        <f t="shared" si="422"/>
        <v>0</v>
      </c>
      <c r="V1056" s="306" t="b">
        <f t="shared" si="417"/>
        <v>0</v>
      </c>
      <c r="W1056" s="306">
        <f t="shared" si="429"/>
        <v>60</v>
      </c>
      <c r="X1056" s="306">
        <f t="shared" si="418"/>
        <v>60</v>
      </c>
      <c r="Y1056" s="278">
        <f t="shared" si="419"/>
        <v>48.780487804878049</v>
      </c>
      <c r="Z1056" s="276"/>
      <c r="AA1056" s="276"/>
    </row>
    <row r="1057" spans="1:27" ht="15.5">
      <c r="A1057" s="41"/>
      <c r="B1057" s="42"/>
      <c r="C1057" s="41"/>
      <c r="D1057" s="43" t="s">
        <v>1558</v>
      </c>
      <c r="E1057" s="43"/>
      <c r="F1057" s="41"/>
      <c r="G1057" s="41"/>
      <c r="H1057" s="42"/>
      <c r="I1057" s="238"/>
      <c r="J1057" s="239"/>
      <c r="M1057">
        <f t="shared" si="414"/>
        <v>0</v>
      </c>
      <c r="N1057">
        <f t="shared" si="409"/>
        <v>0</v>
      </c>
      <c r="O1057">
        <f t="shared" si="424"/>
        <v>0</v>
      </c>
      <c r="Q1057" s="278">
        <f t="shared" si="415"/>
        <v>0</v>
      </c>
      <c r="R1057" s="278">
        <f t="shared" si="416"/>
        <v>0</v>
      </c>
      <c r="T1057" s="278"/>
      <c r="U1057" s="278">
        <f t="shared" si="422"/>
        <v>0</v>
      </c>
      <c r="V1057" s="278" t="b">
        <f t="shared" si="417"/>
        <v>0</v>
      </c>
      <c r="W1057" s="278">
        <f t="shared" si="429"/>
        <v>0</v>
      </c>
      <c r="X1057" s="278">
        <f t="shared" si="418"/>
        <v>0</v>
      </c>
      <c r="Y1057" s="278">
        <f t="shared" si="419"/>
        <v>0</v>
      </c>
      <c r="Z1057" s="276"/>
      <c r="AA1057" s="276"/>
    </row>
    <row r="1058" spans="1:27" s="6" customFormat="1" ht="15.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4"/>
        <v>0</v>
      </c>
      <c r="N1058">
        <f t="shared" si="409"/>
        <v>0</v>
      </c>
      <c r="O1058">
        <f t="shared" si="424"/>
        <v>0</v>
      </c>
      <c r="Q1058" s="278">
        <f t="shared" si="415"/>
        <v>0</v>
      </c>
      <c r="R1058" s="278">
        <f t="shared" si="416"/>
        <v>0</v>
      </c>
      <c r="T1058" s="279"/>
      <c r="U1058" s="278">
        <f t="shared" si="422"/>
        <v>0</v>
      </c>
      <c r="V1058" s="278" t="b">
        <f t="shared" si="417"/>
        <v>0</v>
      </c>
      <c r="W1058" s="278">
        <f t="shared" si="429"/>
        <v>0</v>
      </c>
      <c r="X1058" s="278">
        <f t="shared" si="418"/>
        <v>0</v>
      </c>
      <c r="Y1058" s="278">
        <f t="shared" si="419"/>
        <v>0</v>
      </c>
      <c r="Z1058" s="276"/>
      <c r="AA1058" s="276"/>
    </row>
    <row r="1059" spans="1:27" s="331" customFormat="1" ht="15.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0">O1059</f>
        <v>80</v>
      </c>
      <c r="J1059" s="304">
        <f t="shared" ref="J1059:J1069" si="431">I1059*1.23</f>
        <v>98.4</v>
      </c>
      <c r="K1059" s="305"/>
      <c r="L1059" s="305">
        <v>1</v>
      </c>
      <c r="M1059" s="305">
        <f t="shared" si="414"/>
        <v>0</v>
      </c>
      <c r="N1059" s="305">
        <f t="shared" si="409"/>
        <v>80</v>
      </c>
      <c r="O1059" s="305">
        <f t="shared" si="424"/>
        <v>80</v>
      </c>
      <c r="Q1059" s="278">
        <f t="shared" si="415"/>
        <v>97.560975609756099</v>
      </c>
      <c r="R1059" s="278">
        <f t="shared" si="416"/>
        <v>120</v>
      </c>
      <c r="T1059" s="332"/>
      <c r="U1059" s="306">
        <f t="shared" si="422"/>
        <v>0</v>
      </c>
      <c r="V1059" s="306" t="b">
        <f t="shared" si="417"/>
        <v>0</v>
      </c>
      <c r="W1059" s="306">
        <f t="shared" si="429"/>
        <v>120</v>
      </c>
      <c r="X1059" s="306">
        <f t="shared" si="418"/>
        <v>120</v>
      </c>
      <c r="Y1059" s="278">
        <f t="shared" si="419"/>
        <v>97.560975609756099</v>
      </c>
      <c r="Z1059" s="276"/>
      <c r="AA1059" s="276"/>
    </row>
    <row r="1060" spans="1:27" s="331" customFormat="1" ht="15.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0"/>
        <v>40</v>
      </c>
      <c r="J1060" s="304">
        <f t="shared" si="431"/>
        <v>49.2</v>
      </c>
      <c r="K1060" s="305"/>
      <c r="L1060" s="305">
        <v>1</v>
      </c>
      <c r="M1060" s="305">
        <f t="shared" si="414"/>
        <v>0</v>
      </c>
      <c r="N1060" s="305">
        <f t="shared" si="409"/>
        <v>40</v>
      </c>
      <c r="O1060" s="305">
        <f t="shared" si="424"/>
        <v>40</v>
      </c>
      <c r="Q1060" s="278">
        <f t="shared" si="415"/>
        <v>48.780487804878049</v>
      </c>
      <c r="R1060" s="278">
        <f t="shared" si="416"/>
        <v>60</v>
      </c>
      <c r="T1060" s="332"/>
      <c r="U1060" s="306">
        <f t="shared" si="422"/>
        <v>0</v>
      </c>
      <c r="V1060" s="306" t="b">
        <f t="shared" si="417"/>
        <v>0</v>
      </c>
      <c r="W1060" s="306">
        <f t="shared" si="429"/>
        <v>60</v>
      </c>
      <c r="X1060" s="306">
        <f t="shared" si="418"/>
        <v>60</v>
      </c>
      <c r="Y1060" s="278">
        <f t="shared" si="419"/>
        <v>48.780487804878049</v>
      </c>
      <c r="Z1060" s="276"/>
      <c r="AA1060" s="276"/>
    </row>
    <row r="1061" spans="1:27" s="331" customFormat="1" ht="15.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0"/>
        <v>40</v>
      </c>
      <c r="J1061" s="304">
        <f t="shared" si="431"/>
        <v>49.2</v>
      </c>
      <c r="K1061" s="305"/>
      <c r="L1061" s="305">
        <v>1</v>
      </c>
      <c r="M1061" s="305">
        <f t="shared" si="414"/>
        <v>0</v>
      </c>
      <c r="N1061" s="305">
        <f t="shared" si="409"/>
        <v>40</v>
      </c>
      <c r="O1061" s="305">
        <f t="shared" si="424"/>
        <v>40</v>
      </c>
      <c r="Q1061" s="278">
        <f t="shared" si="415"/>
        <v>48.780487804878049</v>
      </c>
      <c r="R1061" s="278">
        <f t="shared" si="416"/>
        <v>60</v>
      </c>
      <c r="T1061" s="332"/>
      <c r="U1061" s="306">
        <f t="shared" si="422"/>
        <v>0</v>
      </c>
      <c r="V1061" s="306" t="b">
        <f t="shared" si="417"/>
        <v>0</v>
      </c>
      <c r="W1061" s="306">
        <f t="shared" si="429"/>
        <v>60</v>
      </c>
      <c r="X1061" s="306">
        <f t="shared" si="418"/>
        <v>60</v>
      </c>
      <c r="Y1061" s="278">
        <f t="shared" si="419"/>
        <v>48.780487804878049</v>
      </c>
      <c r="Z1061" s="276"/>
      <c r="AA1061" s="276"/>
    </row>
    <row r="1062" spans="1:27" s="331" customFormat="1" ht="15.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0"/>
        <v>40</v>
      </c>
      <c r="J1062" s="304">
        <f t="shared" si="431"/>
        <v>49.2</v>
      </c>
      <c r="K1062" s="305"/>
      <c r="L1062" s="305">
        <v>1</v>
      </c>
      <c r="M1062" s="305">
        <f t="shared" si="414"/>
        <v>0</v>
      </c>
      <c r="N1062" s="305">
        <f t="shared" si="409"/>
        <v>40</v>
      </c>
      <c r="O1062" s="305">
        <f t="shared" si="424"/>
        <v>40</v>
      </c>
      <c r="Q1062" s="278">
        <f t="shared" si="415"/>
        <v>48.780487804878049</v>
      </c>
      <c r="R1062" s="278">
        <f t="shared" si="416"/>
        <v>60</v>
      </c>
      <c r="T1062" s="332"/>
      <c r="U1062" s="306">
        <f t="shared" si="422"/>
        <v>0</v>
      </c>
      <c r="V1062" s="306" t="b">
        <f t="shared" si="417"/>
        <v>0</v>
      </c>
      <c r="W1062" s="306">
        <f t="shared" si="429"/>
        <v>60</v>
      </c>
      <c r="X1062" s="306">
        <f t="shared" si="418"/>
        <v>60</v>
      </c>
      <c r="Y1062" s="278">
        <f t="shared" si="419"/>
        <v>48.780487804878049</v>
      </c>
      <c r="Z1062" s="276"/>
      <c r="AA1062" s="276"/>
    </row>
    <row r="1063" spans="1:27" s="331" customFormat="1" ht="15.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0"/>
        <v>40</v>
      </c>
      <c r="J1063" s="304">
        <f t="shared" si="431"/>
        <v>49.2</v>
      </c>
      <c r="K1063" s="305"/>
      <c r="L1063" s="305">
        <v>1</v>
      </c>
      <c r="M1063" s="305">
        <f t="shared" si="414"/>
        <v>0</v>
      </c>
      <c r="N1063" s="305">
        <f t="shared" si="409"/>
        <v>40</v>
      </c>
      <c r="O1063" s="305">
        <f t="shared" si="424"/>
        <v>40</v>
      </c>
      <c r="Q1063" s="278">
        <f t="shared" si="415"/>
        <v>48.780487804878049</v>
      </c>
      <c r="R1063" s="278">
        <f t="shared" si="416"/>
        <v>60</v>
      </c>
      <c r="T1063" s="332"/>
      <c r="U1063" s="306">
        <f t="shared" si="422"/>
        <v>0</v>
      </c>
      <c r="V1063" s="306" t="b">
        <f t="shared" si="417"/>
        <v>0</v>
      </c>
      <c r="W1063" s="306">
        <f t="shared" si="429"/>
        <v>60</v>
      </c>
      <c r="X1063" s="306">
        <f t="shared" si="418"/>
        <v>60</v>
      </c>
      <c r="Y1063" s="278">
        <f t="shared" si="419"/>
        <v>48.780487804878049</v>
      </c>
      <c r="Z1063" s="276"/>
      <c r="AA1063" s="276"/>
    </row>
    <row r="1064" spans="1:27" s="331" customFormat="1" ht="15.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0"/>
        <v>40</v>
      </c>
      <c r="J1064" s="304">
        <f t="shared" si="431"/>
        <v>49.2</v>
      </c>
      <c r="K1064" s="305"/>
      <c r="L1064" s="305">
        <v>1</v>
      </c>
      <c r="M1064" s="305">
        <f t="shared" si="414"/>
        <v>0</v>
      </c>
      <c r="N1064" s="305">
        <f t="shared" si="409"/>
        <v>40</v>
      </c>
      <c r="O1064" s="305">
        <f t="shared" si="424"/>
        <v>40</v>
      </c>
      <c r="Q1064" s="278">
        <f t="shared" si="415"/>
        <v>48.780487804878049</v>
      </c>
      <c r="R1064" s="278">
        <f t="shared" si="416"/>
        <v>60</v>
      </c>
      <c r="T1064" s="332"/>
      <c r="U1064" s="306">
        <f t="shared" si="422"/>
        <v>0</v>
      </c>
      <c r="V1064" s="306" t="b">
        <f t="shared" si="417"/>
        <v>0</v>
      </c>
      <c r="W1064" s="306">
        <f t="shared" si="429"/>
        <v>60</v>
      </c>
      <c r="X1064" s="306">
        <f t="shared" si="418"/>
        <v>60</v>
      </c>
      <c r="Y1064" s="278">
        <f t="shared" si="419"/>
        <v>48.780487804878049</v>
      </c>
      <c r="Z1064" s="276"/>
      <c r="AA1064" s="276"/>
    </row>
    <row r="1065" spans="1:27" s="331" customFormat="1" ht="15.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0"/>
        <v>40</v>
      </c>
      <c r="J1065" s="304">
        <f t="shared" si="431"/>
        <v>49.2</v>
      </c>
      <c r="K1065" s="305"/>
      <c r="L1065" s="305">
        <v>1</v>
      </c>
      <c r="M1065" s="305">
        <f t="shared" si="414"/>
        <v>0</v>
      </c>
      <c r="N1065" s="305">
        <f t="shared" si="409"/>
        <v>40</v>
      </c>
      <c r="O1065" s="305">
        <f t="shared" si="424"/>
        <v>40</v>
      </c>
      <c r="Q1065" s="278">
        <f t="shared" si="415"/>
        <v>48.780487804878049</v>
      </c>
      <c r="R1065" s="278">
        <f t="shared" si="416"/>
        <v>60</v>
      </c>
      <c r="T1065" s="332"/>
      <c r="U1065" s="306">
        <f t="shared" si="422"/>
        <v>0</v>
      </c>
      <c r="V1065" s="306" t="b">
        <f t="shared" si="417"/>
        <v>0</v>
      </c>
      <c r="W1065" s="306">
        <f t="shared" si="429"/>
        <v>60</v>
      </c>
      <c r="X1065" s="306">
        <f t="shared" si="418"/>
        <v>60</v>
      </c>
      <c r="Y1065" s="278">
        <f t="shared" si="419"/>
        <v>48.780487804878049</v>
      </c>
      <c r="Z1065" s="276"/>
      <c r="AA1065" s="276"/>
    </row>
    <row r="1066" spans="1:27" s="331" customFormat="1" ht="15.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0"/>
        <v>40</v>
      </c>
      <c r="J1066" s="304">
        <f t="shared" si="431"/>
        <v>49.2</v>
      </c>
      <c r="K1066" s="305"/>
      <c r="L1066" s="305">
        <v>1</v>
      </c>
      <c r="M1066" s="305">
        <f t="shared" si="414"/>
        <v>0</v>
      </c>
      <c r="N1066" s="305">
        <f t="shared" si="409"/>
        <v>40</v>
      </c>
      <c r="O1066" s="305">
        <f t="shared" si="424"/>
        <v>40</v>
      </c>
      <c r="Q1066" s="278">
        <f t="shared" si="415"/>
        <v>48.780487804878049</v>
      </c>
      <c r="R1066" s="278">
        <f t="shared" si="416"/>
        <v>60</v>
      </c>
      <c r="T1066" s="332"/>
      <c r="U1066" s="306">
        <f t="shared" si="422"/>
        <v>0</v>
      </c>
      <c r="V1066" s="306" t="b">
        <f t="shared" si="417"/>
        <v>0</v>
      </c>
      <c r="W1066" s="306">
        <f t="shared" si="429"/>
        <v>60</v>
      </c>
      <c r="X1066" s="306">
        <f t="shared" si="418"/>
        <v>60</v>
      </c>
      <c r="Y1066" s="278">
        <f t="shared" si="419"/>
        <v>48.780487804878049</v>
      </c>
      <c r="Z1066" s="276"/>
      <c r="AA1066" s="276"/>
    </row>
    <row r="1067" spans="1:27" s="331" customFormat="1" ht="15.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0"/>
        <v>40</v>
      </c>
      <c r="J1067" s="304">
        <f t="shared" si="431"/>
        <v>49.2</v>
      </c>
      <c r="K1067" s="305"/>
      <c r="L1067" s="305">
        <v>1</v>
      </c>
      <c r="M1067" s="305">
        <f t="shared" si="414"/>
        <v>0</v>
      </c>
      <c r="N1067" s="305">
        <f t="shared" si="409"/>
        <v>40</v>
      </c>
      <c r="O1067" s="305">
        <f t="shared" si="424"/>
        <v>40</v>
      </c>
      <c r="Q1067" s="278">
        <f t="shared" si="415"/>
        <v>48.780487804878049</v>
      </c>
      <c r="R1067" s="278">
        <f t="shared" si="416"/>
        <v>60</v>
      </c>
      <c r="T1067" s="332"/>
      <c r="U1067" s="306">
        <f t="shared" si="422"/>
        <v>0</v>
      </c>
      <c r="V1067" s="306" t="b">
        <f t="shared" si="417"/>
        <v>0</v>
      </c>
      <c r="W1067" s="306">
        <f t="shared" si="429"/>
        <v>60</v>
      </c>
      <c r="X1067" s="306">
        <f t="shared" si="418"/>
        <v>60</v>
      </c>
      <c r="Y1067" s="278">
        <f t="shared" si="419"/>
        <v>48.780487804878049</v>
      </c>
      <c r="Z1067" s="276"/>
      <c r="AA1067" s="276"/>
    </row>
    <row r="1068" spans="1:27" s="331" customFormat="1" ht="15.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0"/>
        <v>40</v>
      </c>
      <c r="J1068" s="304">
        <f t="shared" si="431"/>
        <v>49.2</v>
      </c>
      <c r="K1068" s="305"/>
      <c r="L1068" s="305">
        <v>1</v>
      </c>
      <c r="M1068" s="305">
        <f t="shared" si="414"/>
        <v>0</v>
      </c>
      <c r="N1068" s="305">
        <f t="shared" si="409"/>
        <v>40</v>
      </c>
      <c r="O1068" s="305">
        <f t="shared" si="424"/>
        <v>40</v>
      </c>
      <c r="Q1068" s="278">
        <f t="shared" si="415"/>
        <v>48.780487804878049</v>
      </c>
      <c r="R1068" s="278">
        <f t="shared" si="416"/>
        <v>60</v>
      </c>
      <c r="T1068" s="332"/>
      <c r="U1068" s="306">
        <f t="shared" si="422"/>
        <v>0</v>
      </c>
      <c r="V1068" s="306" t="b">
        <f t="shared" si="417"/>
        <v>0</v>
      </c>
      <c r="W1068" s="306">
        <f t="shared" si="429"/>
        <v>60</v>
      </c>
      <c r="X1068" s="306">
        <f t="shared" si="418"/>
        <v>60</v>
      </c>
      <c r="Y1068" s="278">
        <f t="shared" si="419"/>
        <v>48.780487804878049</v>
      </c>
      <c r="Z1068" s="276"/>
      <c r="AA1068" s="276"/>
    </row>
    <row r="1069" spans="1:27" s="331" customFormat="1" ht="15.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0"/>
        <v>40</v>
      </c>
      <c r="J1069" s="304">
        <f t="shared" si="431"/>
        <v>49.2</v>
      </c>
      <c r="K1069" s="305"/>
      <c r="L1069" s="305">
        <v>1</v>
      </c>
      <c r="M1069" s="305">
        <f t="shared" si="414"/>
        <v>0</v>
      </c>
      <c r="N1069" s="305">
        <f t="shared" si="409"/>
        <v>40</v>
      </c>
      <c r="O1069" s="305">
        <f t="shared" si="424"/>
        <v>40</v>
      </c>
      <c r="Q1069" s="278">
        <f t="shared" si="415"/>
        <v>48.780487804878049</v>
      </c>
      <c r="R1069" s="278">
        <f t="shared" si="416"/>
        <v>60</v>
      </c>
      <c r="T1069" s="332"/>
      <c r="U1069" s="306">
        <f t="shared" si="422"/>
        <v>0</v>
      </c>
      <c r="V1069" s="306" t="b">
        <f t="shared" si="417"/>
        <v>0</v>
      </c>
      <c r="W1069" s="306">
        <f t="shared" si="429"/>
        <v>60</v>
      </c>
      <c r="X1069" s="306">
        <f t="shared" si="418"/>
        <v>60</v>
      </c>
      <c r="Y1069" s="278">
        <f t="shared" si="419"/>
        <v>48.780487804878049</v>
      </c>
      <c r="Z1069" s="276"/>
      <c r="AA1069" s="276"/>
    </row>
    <row r="1070" spans="1:27" ht="16" thickBot="1">
      <c r="A1070" s="41"/>
      <c r="B1070" s="42"/>
      <c r="C1070" s="41"/>
      <c r="D1070" s="43" t="s">
        <v>1570</v>
      </c>
      <c r="E1070" s="43"/>
      <c r="F1070" s="41"/>
      <c r="G1070" s="41"/>
      <c r="H1070" s="42"/>
      <c r="I1070" s="42"/>
      <c r="J1070" s="44"/>
      <c r="M1070">
        <f t="shared" si="414"/>
        <v>0</v>
      </c>
      <c r="N1070">
        <f t="shared" si="409"/>
        <v>0</v>
      </c>
      <c r="O1070">
        <f t="shared" si="424"/>
        <v>0</v>
      </c>
      <c r="Q1070" s="278">
        <f t="shared" si="415"/>
        <v>0</v>
      </c>
      <c r="R1070" s="278">
        <f t="shared" si="416"/>
        <v>0</v>
      </c>
      <c r="T1070" s="278"/>
      <c r="U1070" s="278">
        <f t="shared" si="422"/>
        <v>0</v>
      </c>
      <c r="V1070" s="278" t="b">
        <f t="shared" si="417"/>
        <v>0</v>
      </c>
      <c r="W1070" s="278"/>
      <c r="X1070" s="278">
        <f t="shared" si="418"/>
        <v>0</v>
      </c>
      <c r="Y1070" s="278">
        <f t="shared" si="419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2">O1071</f>
        <v>300</v>
      </c>
      <c r="J1071" s="234">
        <f t="shared" ref="J1071" si="433">I1071*1.23</f>
        <v>369</v>
      </c>
      <c r="K1071">
        <v>4</v>
      </c>
      <c r="L1071">
        <v>4</v>
      </c>
      <c r="M1071">
        <f t="shared" si="414"/>
        <v>140</v>
      </c>
      <c r="N1071">
        <f t="shared" si="409"/>
        <v>160</v>
      </c>
      <c r="O1071">
        <f t="shared" si="424"/>
        <v>300</v>
      </c>
      <c r="Q1071" s="278">
        <f t="shared" si="415"/>
        <v>273.1219512195122</v>
      </c>
      <c r="R1071" s="278">
        <f t="shared" si="416"/>
        <v>335.94</v>
      </c>
      <c r="T1071" s="278">
        <v>31.98</v>
      </c>
      <c r="U1071" s="278">
        <f t="shared" si="422"/>
        <v>95.94</v>
      </c>
      <c r="V1071" s="278">
        <f t="shared" si="417"/>
        <v>240</v>
      </c>
      <c r="W1071" s="278"/>
      <c r="X1071" s="278">
        <f t="shared" si="418"/>
        <v>335.94</v>
      </c>
      <c r="Y1071" s="278">
        <f t="shared" si="419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4"/>
        <v>0</v>
      </c>
      <c r="N1072">
        <f t="shared" si="409"/>
        <v>0</v>
      </c>
      <c r="O1072">
        <f t="shared" si="424"/>
        <v>0</v>
      </c>
      <c r="Q1072" s="278">
        <f t="shared" si="415"/>
        <v>0</v>
      </c>
      <c r="R1072" s="278">
        <f t="shared" si="416"/>
        <v>0</v>
      </c>
      <c r="T1072" s="278"/>
      <c r="U1072" s="278">
        <f t="shared" si="422"/>
        <v>0</v>
      </c>
      <c r="V1072" s="278" t="b">
        <f t="shared" si="417"/>
        <v>0</v>
      </c>
      <c r="W1072" s="278"/>
      <c r="X1072" s="278">
        <f t="shared" si="418"/>
        <v>0</v>
      </c>
      <c r="Y1072" s="278">
        <f t="shared" si="419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4">O1073</f>
        <v>300</v>
      </c>
      <c r="J1073" s="234">
        <f t="shared" ref="J1073" si="435">I1073*1.23</f>
        <v>369</v>
      </c>
      <c r="K1073">
        <v>4</v>
      </c>
      <c r="L1073">
        <v>4</v>
      </c>
      <c r="M1073">
        <f t="shared" si="414"/>
        <v>140</v>
      </c>
      <c r="N1073">
        <f t="shared" si="409"/>
        <v>160</v>
      </c>
      <c r="O1073">
        <f t="shared" si="424"/>
        <v>300</v>
      </c>
      <c r="Q1073" s="278">
        <f t="shared" si="415"/>
        <v>273.1219512195122</v>
      </c>
      <c r="R1073" s="278">
        <f t="shared" si="416"/>
        <v>335.94</v>
      </c>
      <c r="T1073" s="278">
        <v>31.98</v>
      </c>
      <c r="U1073" s="278">
        <f t="shared" si="422"/>
        <v>95.94</v>
      </c>
      <c r="V1073" s="278">
        <f t="shared" si="417"/>
        <v>240</v>
      </c>
      <c r="W1073" s="278"/>
      <c r="X1073" s="278">
        <f t="shared" si="418"/>
        <v>335.94</v>
      </c>
      <c r="Y1073" s="278">
        <f t="shared" si="419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4"/>
        <v>0</v>
      </c>
      <c r="N1074">
        <f t="shared" si="409"/>
        <v>0</v>
      </c>
      <c r="O1074">
        <f t="shared" si="424"/>
        <v>0</v>
      </c>
      <c r="Q1074" s="278">
        <f t="shared" si="415"/>
        <v>0</v>
      </c>
      <c r="R1074" s="278">
        <f t="shared" si="416"/>
        <v>0</v>
      </c>
      <c r="T1074" s="278"/>
      <c r="U1074" s="278">
        <f t="shared" si="422"/>
        <v>0</v>
      </c>
      <c r="V1074" s="278" t="b">
        <f t="shared" si="417"/>
        <v>0</v>
      </c>
      <c r="W1074" s="278"/>
      <c r="X1074" s="278">
        <f t="shared" si="418"/>
        <v>0</v>
      </c>
      <c r="Y1074" s="278">
        <f t="shared" si="419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6">O1075</f>
        <v>1280</v>
      </c>
      <c r="J1075" s="234">
        <f t="shared" ref="J1075" si="437">I1075*1.23</f>
        <v>1574.4</v>
      </c>
      <c r="K1075">
        <v>32</v>
      </c>
      <c r="L1075">
        <v>4</v>
      </c>
      <c r="M1075">
        <f t="shared" si="414"/>
        <v>1120</v>
      </c>
      <c r="N1075">
        <f t="shared" si="409"/>
        <v>160</v>
      </c>
      <c r="O1075">
        <f t="shared" si="424"/>
        <v>1280</v>
      </c>
      <c r="Q1075" s="278">
        <f t="shared" si="415"/>
        <v>1257.1219512195123</v>
      </c>
      <c r="R1075" s="278">
        <f t="shared" si="416"/>
        <v>1546.26</v>
      </c>
      <c r="T1075" s="278">
        <v>435.42</v>
      </c>
      <c r="U1075" s="278">
        <f t="shared" si="422"/>
        <v>1306.26</v>
      </c>
      <c r="V1075" s="278">
        <f t="shared" si="417"/>
        <v>240</v>
      </c>
      <c r="W1075" s="278"/>
      <c r="X1075" s="278">
        <f t="shared" si="418"/>
        <v>1546.26</v>
      </c>
      <c r="Y1075" s="278">
        <f t="shared" si="419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4"/>
        <v>0</v>
      </c>
      <c r="N1076">
        <f t="shared" si="409"/>
        <v>0</v>
      </c>
      <c r="O1076">
        <f t="shared" si="424"/>
        <v>0</v>
      </c>
      <c r="Q1076" s="278">
        <f t="shared" si="415"/>
        <v>416.51219512195121</v>
      </c>
      <c r="R1076" s="278">
        <f t="shared" si="416"/>
        <v>512.30999999999995</v>
      </c>
      <c r="T1076" s="278">
        <v>90.77</v>
      </c>
      <c r="U1076" s="278">
        <f t="shared" si="422"/>
        <v>272.31</v>
      </c>
      <c r="V1076" s="278">
        <f t="shared" si="417"/>
        <v>240</v>
      </c>
      <c r="W1076" s="278"/>
      <c r="X1076" s="278">
        <f t="shared" si="418"/>
        <v>512.30999999999995</v>
      </c>
      <c r="Y1076" s="278">
        <f t="shared" si="419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38">O1077</f>
        <v>1000</v>
      </c>
      <c r="J1077" s="234">
        <f t="shared" ref="J1077" si="439">I1077*1.23</f>
        <v>1230</v>
      </c>
      <c r="K1077">
        <v>24</v>
      </c>
      <c r="L1077">
        <v>4</v>
      </c>
      <c r="M1077">
        <f t="shared" si="414"/>
        <v>840</v>
      </c>
      <c r="N1077">
        <f t="shared" si="409"/>
        <v>160</v>
      </c>
      <c r="O1077">
        <f t="shared" si="424"/>
        <v>1000</v>
      </c>
      <c r="Q1077" s="278">
        <f t="shared" si="415"/>
        <v>903.1219512195122</v>
      </c>
      <c r="R1077" s="278">
        <f t="shared" si="416"/>
        <v>1110.8399999999999</v>
      </c>
      <c r="T1077" s="278">
        <v>290.27999999999997</v>
      </c>
      <c r="U1077" s="278">
        <f t="shared" si="422"/>
        <v>870.83999999999992</v>
      </c>
      <c r="V1077" s="278">
        <f t="shared" si="417"/>
        <v>240</v>
      </c>
      <c r="W1077" s="278"/>
      <c r="X1077" s="278">
        <f t="shared" si="418"/>
        <v>1110.8399999999999</v>
      </c>
      <c r="Y1077" s="278">
        <f t="shared" si="419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4"/>
        <v>0</v>
      </c>
      <c r="N1078">
        <f t="shared" ref="N1078:N1125" si="440">L1078*G1078*40</f>
        <v>0</v>
      </c>
      <c r="O1078">
        <f t="shared" si="424"/>
        <v>0</v>
      </c>
      <c r="Q1078" s="278">
        <f t="shared" si="415"/>
        <v>416.21951219512198</v>
      </c>
      <c r="R1078" s="278">
        <f t="shared" si="416"/>
        <v>511.95000000000005</v>
      </c>
      <c r="T1078" s="278">
        <v>90.65</v>
      </c>
      <c r="U1078" s="278">
        <f t="shared" si="422"/>
        <v>271.95000000000005</v>
      </c>
      <c r="V1078" s="278">
        <f t="shared" si="417"/>
        <v>240</v>
      </c>
      <c r="W1078" s="278"/>
      <c r="X1078" s="278">
        <f t="shared" si="418"/>
        <v>511.95000000000005</v>
      </c>
      <c r="Y1078" s="278">
        <f t="shared" si="419"/>
        <v>416.21951219512198</v>
      </c>
      <c r="Z1078" s="276"/>
      <c r="AA1078" s="276"/>
    </row>
    <row r="1079" spans="1:27">
      <c r="A1079" s="1090" t="s">
        <v>1571</v>
      </c>
      <c r="B1079" s="1104" t="s">
        <v>1587</v>
      </c>
      <c r="C1079" s="1090">
        <v>2012</v>
      </c>
      <c r="D1079" s="1105" t="s">
        <v>1588</v>
      </c>
      <c r="E1079" s="16" t="s">
        <v>1589</v>
      </c>
      <c r="F1079" s="206" t="s">
        <v>242</v>
      </c>
      <c r="G1079" s="1106">
        <v>2</v>
      </c>
      <c r="H1079" s="15"/>
      <c r="I1079" s="114"/>
      <c r="J1079" s="17"/>
      <c r="M1079">
        <f t="shared" si="414"/>
        <v>0</v>
      </c>
      <c r="N1079">
        <f t="shared" si="440"/>
        <v>0</v>
      </c>
      <c r="O1079">
        <f t="shared" si="424"/>
        <v>0</v>
      </c>
      <c r="Q1079" s="278">
        <f t="shared" si="415"/>
        <v>370.63414634146341</v>
      </c>
      <c r="R1079" s="278">
        <f t="shared" si="416"/>
        <v>455.88</v>
      </c>
      <c r="T1079" s="278">
        <v>71.959999999999994</v>
      </c>
      <c r="U1079" s="278">
        <f t="shared" si="422"/>
        <v>215.88</v>
      </c>
      <c r="V1079" s="278">
        <f t="shared" si="417"/>
        <v>240</v>
      </c>
      <c r="W1079" s="278"/>
      <c r="X1079" s="278">
        <f t="shared" si="418"/>
        <v>455.88</v>
      </c>
      <c r="Y1079" s="278">
        <f t="shared" si="419"/>
        <v>370.63414634146341</v>
      </c>
      <c r="Z1079" s="276"/>
      <c r="AA1079" s="276"/>
    </row>
    <row r="1080" spans="1:27">
      <c r="A1080" s="1090"/>
      <c r="B1080" s="1104"/>
      <c r="C1080" s="1090"/>
      <c r="D1080" s="1105"/>
      <c r="E1080" s="12" t="s">
        <v>1590</v>
      </c>
      <c r="F1080" s="19" t="s">
        <v>43</v>
      </c>
      <c r="G1080" s="1106"/>
      <c r="H1080" s="13"/>
      <c r="I1080" s="233">
        <f t="shared" ref="I1080:I1081" si="441">O1080</f>
        <v>420</v>
      </c>
      <c r="J1080" s="234">
        <f t="shared" ref="J1080:J1081" si="442">I1080*1.23</f>
        <v>516.6</v>
      </c>
      <c r="K1080">
        <v>12</v>
      </c>
      <c r="L1080">
        <v>4</v>
      </c>
      <c r="M1080">
        <f t="shared" si="414"/>
        <v>420</v>
      </c>
      <c r="N1080">
        <f t="shared" si="440"/>
        <v>0</v>
      </c>
      <c r="O1080">
        <f t="shared" si="424"/>
        <v>420</v>
      </c>
      <c r="Q1080" s="278">
        <f t="shared" si="415"/>
        <v>369.1219512195122</v>
      </c>
      <c r="R1080" s="278">
        <f t="shared" si="416"/>
        <v>454.02</v>
      </c>
      <c r="T1080" s="278">
        <v>71.34</v>
      </c>
      <c r="U1080" s="278">
        <f t="shared" si="422"/>
        <v>214.02</v>
      </c>
      <c r="V1080" s="278">
        <f t="shared" si="417"/>
        <v>240</v>
      </c>
      <c r="W1080" s="278"/>
      <c r="X1080" s="278">
        <f t="shared" si="418"/>
        <v>454.02</v>
      </c>
      <c r="Y1080" s="278">
        <f t="shared" si="419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1"/>
        <v>1000</v>
      </c>
      <c r="J1081" s="234">
        <f t="shared" si="442"/>
        <v>1230</v>
      </c>
      <c r="K1081">
        <v>24</v>
      </c>
      <c r="L1081">
        <v>4</v>
      </c>
      <c r="M1081">
        <f t="shared" si="414"/>
        <v>840</v>
      </c>
      <c r="N1081">
        <f t="shared" si="440"/>
        <v>160</v>
      </c>
      <c r="O1081">
        <f t="shared" si="424"/>
        <v>1000</v>
      </c>
      <c r="Q1081" s="278">
        <f t="shared" si="415"/>
        <v>384.1219512195122</v>
      </c>
      <c r="R1081" s="278">
        <f t="shared" si="416"/>
        <v>472.46999999999997</v>
      </c>
      <c r="T1081" s="278">
        <v>77.489999999999995</v>
      </c>
      <c r="U1081" s="278">
        <f t="shared" si="422"/>
        <v>232.46999999999997</v>
      </c>
      <c r="V1081" s="278">
        <f t="shared" si="417"/>
        <v>240</v>
      </c>
      <c r="W1081" s="278"/>
      <c r="X1081" s="278">
        <f t="shared" si="418"/>
        <v>472.46999999999997</v>
      </c>
      <c r="Y1081" s="278">
        <f t="shared" si="419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4"/>
        <v>0</v>
      </c>
      <c r="N1082">
        <f t="shared" si="440"/>
        <v>0</v>
      </c>
      <c r="O1082">
        <f t="shared" si="424"/>
        <v>0</v>
      </c>
      <c r="Q1082" s="278">
        <f t="shared" si="415"/>
        <v>335.51219512195121</v>
      </c>
      <c r="R1082" s="278">
        <f t="shared" si="416"/>
        <v>412.68</v>
      </c>
      <c r="T1082" s="278">
        <v>57.56</v>
      </c>
      <c r="U1082" s="278">
        <f t="shared" si="422"/>
        <v>172.68</v>
      </c>
      <c r="V1082" s="278">
        <f t="shared" si="417"/>
        <v>240</v>
      </c>
      <c r="W1082" s="278"/>
      <c r="X1082" s="278">
        <f t="shared" si="418"/>
        <v>412.68</v>
      </c>
      <c r="Y1082" s="278">
        <f t="shared" si="419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4"/>
        <v>0</v>
      </c>
      <c r="N1083">
        <f t="shared" si="440"/>
        <v>0</v>
      </c>
      <c r="O1083">
        <f t="shared" si="424"/>
        <v>0</v>
      </c>
      <c r="Q1083" s="278">
        <f t="shared" si="415"/>
        <v>369.1219512195122</v>
      </c>
      <c r="R1083" s="278">
        <f t="shared" si="416"/>
        <v>454.02</v>
      </c>
      <c r="T1083" s="278">
        <v>71.34</v>
      </c>
      <c r="U1083" s="278">
        <f t="shared" si="422"/>
        <v>214.02</v>
      </c>
      <c r="V1083" s="278">
        <f t="shared" si="417"/>
        <v>240</v>
      </c>
      <c r="W1083" s="278"/>
      <c r="X1083" s="278">
        <f t="shared" si="418"/>
        <v>454.02</v>
      </c>
      <c r="Y1083" s="278">
        <f t="shared" si="419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4"/>
        <v>0</v>
      </c>
      <c r="N1084">
        <f t="shared" si="440"/>
        <v>0</v>
      </c>
      <c r="O1084">
        <f t="shared" si="424"/>
        <v>0</v>
      </c>
      <c r="Q1084" s="278">
        <f t="shared" si="415"/>
        <v>295.63414634146341</v>
      </c>
      <c r="R1084" s="278">
        <f t="shared" si="416"/>
        <v>363.63</v>
      </c>
      <c r="T1084" s="278">
        <v>41.21</v>
      </c>
      <c r="U1084" s="278">
        <f t="shared" si="422"/>
        <v>123.63</v>
      </c>
      <c r="V1084" s="278">
        <f t="shared" si="417"/>
        <v>240</v>
      </c>
      <c r="W1084" s="278"/>
      <c r="X1084" s="278">
        <f t="shared" si="418"/>
        <v>363.63</v>
      </c>
      <c r="Y1084" s="278">
        <f t="shared" si="419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3">O1085</f>
        <v>580</v>
      </c>
      <c r="J1085" s="234">
        <f t="shared" ref="J1085" si="444">I1085*1.23</f>
        <v>713.4</v>
      </c>
      <c r="K1085">
        <v>12</v>
      </c>
      <c r="L1085">
        <v>4</v>
      </c>
      <c r="M1085">
        <f t="shared" si="414"/>
        <v>420</v>
      </c>
      <c r="N1085">
        <f t="shared" si="440"/>
        <v>160</v>
      </c>
      <c r="O1085">
        <f t="shared" si="424"/>
        <v>580</v>
      </c>
      <c r="Q1085" s="278">
        <f t="shared" si="415"/>
        <v>370.63414634146341</v>
      </c>
      <c r="R1085" s="278">
        <f t="shared" si="416"/>
        <v>455.88</v>
      </c>
      <c r="T1085" s="278">
        <v>71.959999999999994</v>
      </c>
      <c r="U1085" s="278">
        <f t="shared" si="422"/>
        <v>215.88</v>
      </c>
      <c r="V1085" s="278">
        <f t="shared" si="417"/>
        <v>240</v>
      </c>
      <c r="W1085" s="278"/>
      <c r="X1085" s="278">
        <f t="shared" si="418"/>
        <v>455.88</v>
      </c>
      <c r="Y1085" s="278">
        <f t="shared" si="419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4"/>
        <v>0</v>
      </c>
      <c r="N1086">
        <f t="shared" si="440"/>
        <v>0</v>
      </c>
      <c r="O1086">
        <f t="shared" si="424"/>
        <v>0</v>
      </c>
      <c r="Q1086" s="278">
        <f t="shared" si="415"/>
        <v>351.73170731707319</v>
      </c>
      <c r="R1086" s="278">
        <f t="shared" si="416"/>
        <v>432.63</v>
      </c>
      <c r="T1086" s="278">
        <v>64.209999999999994</v>
      </c>
      <c r="U1086" s="278">
        <f t="shared" si="422"/>
        <v>192.63</v>
      </c>
      <c r="V1086" s="278">
        <f t="shared" si="417"/>
        <v>240</v>
      </c>
      <c r="W1086" s="278"/>
      <c r="X1086" s="278">
        <f t="shared" si="418"/>
        <v>432.63</v>
      </c>
      <c r="Y1086" s="278">
        <f t="shared" si="419"/>
        <v>351.73170731707319</v>
      </c>
      <c r="Z1086" s="276"/>
      <c r="AA1086" s="276"/>
    </row>
    <row r="1087" spans="1:27" ht="13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4"/>
        <v>0</v>
      </c>
      <c r="N1087">
        <f t="shared" si="440"/>
        <v>0</v>
      </c>
      <c r="O1087">
        <f t="shared" si="424"/>
        <v>0</v>
      </c>
      <c r="Q1087" s="278">
        <f t="shared" si="415"/>
        <v>0</v>
      </c>
      <c r="R1087" s="278">
        <f t="shared" si="416"/>
        <v>0</v>
      </c>
      <c r="T1087" s="278"/>
      <c r="U1087" s="278">
        <f t="shared" si="422"/>
        <v>0</v>
      </c>
      <c r="V1087" s="278" t="b">
        <f t="shared" si="417"/>
        <v>0</v>
      </c>
      <c r="W1087" s="278"/>
      <c r="X1087" s="278">
        <f t="shared" si="418"/>
        <v>0</v>
      </c>
      <c r="Y1087" s="278">
        <f t="shared" si="419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5">O1088</f>
        <v>40</v>
      </c>
      <c r="J1088" s="304">
        <f t="shared" ref="J1088:J1130" si="446">I1088*1.23</f>
        <v>49.2</v>
      </c>
      <c r="L1088" s="305">
        <v>1</v>
      </c>
      <c r="M1088" s="305">
        <f t="shared" si="414"/>
        <v>0</v>
      </c>
      <c r="N1088" s="305">
        <f t="shared" si="440"/>
        <v>40</v>
      </c>
      <c r="O1088" s="305">
        <f t="shared" si="424"/>
        <v>40</v>
      </c>
      <c r="Q1088" s="278">
        <f t="shared" si="415"/>
        <v>48.780487804878049</v>
      </c>
      <c r="R1088" s="278">
        <f t="shared" si="416"/>
        <v>60</v>
      </c>
      <c r="T1088" s="306"/>
      <c r="U1088" s="306">
        <f t="shared" si="422"/>
        <v>0</v>
      </c>
      <c r="V1088" s="306" t="b">
        <f t="shared" si="417"/>
        <v>0</v>
      </c>
      <c r="W1088" s="306">
        <f t="shared" ref="W1088:W1131" si="447">G1088*$AD$4*$AD$7</f>
        <v>60</v>
      </c>
      <c r="X1088" s="306">
        <f t="shared" si="418"/>
        <v>60</v>
      </c>
      <c r="Y1088" s="278">
        <f t="shared" si="419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5"/>
        <v>40</v>
      </c>
      <c r="J1089" s="304">
        <f t="shared" si="446"/>
        <v>49.2</v>
      </c>
      <c r="L1089" s="305">
        <v>1</v>
      </c>
      <c r="M1089" s="305">
        <f t="shared" si="414"/>
        <v>0</v>
      </c>
      <c r="N1089" s="305">
        <f t="shared" si="440"/>
        <v>40</v>
      </c>
      <c r="O1089" s="305">
        <f t="shared" si="424"/>
        <v>40</v>
      </c>
      <c r="Q1089" s="278">
        <f t="shared" si="415"/>
        <v>48.780487804878049</v>
      </c>
      <c r="R1089" s="278">
        <f t="shared" si="416"/>
        <v>60</v>
      </c>
      <c r="T1089" s="306"/>
      <c r="U1089" s="306">
        <f t="shared" si="422"/>
        <v>0</v>
      </c>
      <c r="V1089" s="306" t="b">
        <f t="shared" si="417"/>
        <v>0</v>
      </c>
      <c r="W1089" s="306">
        <f t="shared" si="447"/>
        <v>60</v>
      </c>
      <c r="X1089" s="306">
        <f t="shared" si="418"/>
        <v>60</v>
      </c>
      <c r="Y1089" s="278">
        <f t="shared" si="419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5"/>
        <v>40</v>
      </c>
      <c r="J1090" s="304">
        <f t="shared" si="446"/>
        <v>49.2</v>
      </c>
      <c r="L1090" s="305">
        <v>1</v>
      </c>
      <c r="M1090" s="305">
        <f t="shared" si="414"/>
        <v>0</v>
      </c>
      <c r="N1090" s="305">
        <f t="shared" si="440"/>
        <v>40</v>
      </c>
      <c r="O1090" s="305">
        <f t="shared" si="424"/>
        <v>40</v>
      </c>
      <c r="Q1090" s="278">
        <f t="shared" si="415"/>
        <v>48.780487804878049</v>
      </c>
      <c r="R1090" s="278">
        <f t="shared" si="416"/>
        <v>60</v>
      </c>
      <c r="T1090" s="306"/>
      <c r="U1090" s="306">
        <f t="shared" si="422"/>
        <v>0</v>
      </c>
      <c r="V1090" s="306" t="b">
        <f t="shared" si="417"/>
        <v>0</v>
      </c>
      <c r="W1090" s="306">
        <f t="shared" si="447"/>
        <v>60</v>
      </c>
      <c r="X1090" s="306">
        <f t="shared" si="418"/>
        <v>60</v>
      </c>
      <c r="Y1090" s="278">
        <f t="shared" si="419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5"/>
        <v>40</v>
      </c>
      <c r="J1091" s="304">
        <f t="shared" si="446"/>
        <v>49.2</v>
      </c>
      <c r="L1091" s="305">
        <v>1</v>
      </c>
      <c r="M1091" s="305">
        <f t="shared" si="414"/>
        <v>0</v>
      </c>
      <c r="N1091" s="305">
        <f t="shared" si="440"/>
        <v>40</v>
      </c>
      <c r="O1091" s="305">
        <f t="shared" si="424"/>
        <v>40</v>
      </c>
      <c r="Q1091" s="278">
        <f t="shared" si="415"/>
        <v>48.780487804878049</v>
      </c>
      <c r="R1091" s="278">
        <f t="shared" si="416"/>
        <v>60</v>
      </c>
      <c r="T1091" s="306"/>
      <c r="U1091" s="306">
        <f t="shared" si="422"/>
        <v>0</v>
      </c>
      <c r="V1091" s="306" t="b">
        <f t="shared" si="417"/>
        <v>0</v>
      </c>
      <c r="W1091" s="306">
        <f t="shared" si="447"/>
        <v>60</v>
      </c>
      <c r="X1091" s="306">
        <f t="shared" si="418"/>
        <v>60</v>
      </c>
      <c r="Y1091" s="278">
        <f t="shared" si="419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5"/>
        <v>40</v>
      </c>
      <c r="J1092" s="304">
        <f t="shared" si="446"/>
        <v>49.2</v>
      </c>
      <c r="L1092" s="305">
        <v>1</v>
      </c>
      <c r="M1092" s="305">
        <f t="shared" si="414"/>
        <v>0</v>
      </c>
      <c r="N1092" s="305">
        <f t="shared" si="440"/>
        <v>40</v>
      </c>
      <c r="O1092" s="305">
        <f t="shared" si="424"/>
        <v>40</v>
      </c>
      <c r="Q1092" s="278">
        <f t="shared" si="415"/>
        <v>48.780487804878049</v>
      </c>
      <c r="R1092" s="278">
        <f t="shared" si="416"/>
        <v>60</v>
      </c>
      <c r="T1092" s="306"/>
      <c r="U1092" s="306">
        <f t="shared" si="422"/>
        <v>0</v>
      </c>
      <c r="V1092" s="306" t="b">
        <f t="shared" si="417"/>
        <v>0</v>
      </c>
      <c r="W1092" s="306">
        <f t="shared" si="447"/>
        <v>60</v>
      </c>
      <c r="X1092" s="306">
        <f t="shared" si="418"/>
        <v>60</v>
      </c>
      <c r="Y1092" s="278">
        <f t="shared" si="419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5"/>
        <v>40</v>
      </c>
      <c r="J1093" s="304">
        <f t="shared" si="446"/>
        <v>49.2</v>
      </c>
      <c r="L1093" s="305">
        <v>1</v>
      </c>
      <c r="M1093" s="305">
        <f t="shared" si="414"/>
        <v>0</v>
      </c>
      <c r="N1093" s="305">
        <f t="shared" si="440"/>
        <v>40</v>
      </c>
      <c r="O1093" s="305">
        <f t="shared" si="424"/>
        <v>40</v>
      </c>
      <c r="Q1093" s="278">
        <f t="shared" si="415"/>
        <v>48.780487804878049</v>
      </c>
      <c r="R1093" s="278">
        <f t="shared" si="416"/>
        <v>60</v>
      </c>
      <c r="T1093" s="306"/>
      <c r="U1093" s="306">
        <f t="shared" si="422"/>
        <v>0</v>
      </c>
      <c r="V1093" s="306" t="b">
        <f t="shared" si="417"/>
        <v>0</v>
      </c>
      <c r="W1093" s="306">
        <f t="shared" si="447"/>
        <v>60</v>
      </c>
      <c r="X1093" s="306">
        <f t="shared" si="418"/>
        <v>60</v>
      </c>
      <c r="Y1093" s="278">
        <f t="shared" si="419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5"/>
        <v>40</v>
      </c>
      <c r="J1094" s="304">
        <f t="shared" si="446"/>
        <v>49.2</v>
      </c>
      <c r="L1094" s="305">
        <v>1</v>
      </c>
      <c r="M1094" s="305">
        <f t="shared" ref="M1094:M1157" si="448">K1094*35</f>
        <v>0</v>
      </c>
      <c r="N1094" s="305">
        <f t="shared" si="440"/>
        <v>40</v>
      </c>
      <c r="O1094" s="305">
        <f t="shared" si="424"/>
        <v>40</v>
      </c>
      <c r="Q1094" s="278">
        <f t="shared" si="415"/>
        <v>48.780487804878049</v>
      </c>
      <c r="R1094" s="278">
        <f t="shared" si="416"/>
        <v>60</v>
      </c>
      <c r="T1094" s="306"/>
      <c r="U1094" s="306">
        <f t="shared" si="422"/>
        <v>0</v>
      </c>
      <c r="V1094" s="306" t="b">
        <f t="shared" si="417"/>
        <v>0</v>
      </c>
      <c r="W1094" s="306">
        <f t="shared" si="447"/>
        <v>60</v>
      </c>
      <c r="X1094" s="306">
        <f t="shared" si="418"/>
        <v>60</v>
      </c>
      <c r="Y1094" s="278">
        <f t="shared" si="419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5"/>
        <v>40</v>
      </c>
      <c r="J1095" s="304">
        <f t="shared" si="446"/>
        <v>49.2</v>
      </c>
      <c r="L1095" s="305">
        <v>1</v>
      </c>
      <c r="M1095" s="305">
        <f t="shared" si="448"/>
        <v>0</v>
      </c>
      <c r="N1095" s="305">
        <f t="shared" si="440"/>
        <v>40</v>
      </c>
      <c r="O1095" s="305">
        <f t="shared" si="424"/>
        <v>40</v>
      </c>
      <c r="Q1095" s="278">
        <f t="shared" ref="Q1095:Q1158" si="449">R1095/1.23</f>
        <v>48.780487804878049</v>
      </c>
      <c r="R1095" s="278">
        <f t="shared" ref="R1095:R1158" si="450">X1095</f>
        <v>60</v>
      </c>
      <c r="T1095" s="306"/>
      <c r="U1095" s="306">
        <f t="shared" si="422"/>
        <v>0</v>
      </c>
      <c r="V1095" s="306" t="b">
        <f t="shared" ref="V1095:V1158" si="451">IF(U1095&gt;0,$AD$3*$AD$7)</f>
        <v>0</v>
      </c>
      <c r="W1095" s="306">
        <f t="shared" si="447"/>
        <v>60</v>
      </c>
      <c r="X1095" s="306">
        <f t="shared" ref="X1095:X1158" si="452">V1095+U1095+W1095</f>
        <v>60</v>
      </c>
      <c r="Y1095" s="278">
        <f t="shared" ref="Y1095:Y1158" si="453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5"/>
        <v>40</v>
      </c>
      <c r="J1096" s="304">
        <f t="shared" si="446"/>
        <v>49.2</v>
      </c>
      <c r="L1096" s="305">
        <v>1</v>
      </c>
      <c r="M1096" s="305">
        <f t="shared" si="448"/>
        <v>0</v>
      </c>
      <c r="N1096" s="305">
        <f t="shared" si="440"/>
        <v>40</v>
      </c>
      <c r="O1096" s="305">
        <f t="shared" si="424"/>
        <v>40</v>
      </c>
      <c r="Q1096" s="278">
        <f t="shared" si="449"/>
        <v>48.780487804878049</v>
      </c>
      <c r="R1096" s="278">
        <f t="shared" si="450"/>
        <v>60</v>
      </c>
      <c r="T1096" s="306"/>
      <c r="U1096" s="306">
        <f t="shared" ref="U1096:U1159" si="454">T1096*$AD$9</f>
        <v>0</v>
      </c>
      <c r="V1096" s="306" t="b">
        <f t="shared" si="451"/>
        <v>0</v>
      </c>
      <c r="W1096" s="306">
        <f t="shared" si="447"/>
        <v>60</v>
      </c>
      <c r="X1096" s="306">
        <f t="shared" si="452"/>
        <v>60</v>
      </c>
      <c r="Y1096" s="278">
        <f t="shared" si="453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5"/>
        <v>40</v>
      </c>
      <c r="J1097" s="304">
        <f t="shared" si="446"/>
        <v>49.2</v>
      </c>
      <c r="L1097" s="305">
        <v>1</v>
      </c>
      <c r="M1097" s="305">
        <f t="shared" si="448"/>
        <v>0</v>
      </c>
      <c r="N1097" s="305">
        <f t="shared" si="440"/>
        <v>40</v>
      </c>
      <c r="O1097" s="305">
        <f t="shared" si="424"/>
        <v>40</v>
      </c>
      <c r="Q1097" s="278">
        <f t="shared" si="449"/>
        <v>48.780487804878049</v>
      </c>
      <c r="R1097" s="278">
        <f t="shared" si="450"/>
        <v>60</v>
      </c>
      <c r="T1097" s="306"/>
      <c r="U1097" s="306">
        <f t="shared" si="454"/>
        <v>0</v>
      </c>
      <c r="V1097" s="306" t="b">
        <f t="shared" si="451"/>
        <v>0</v>
      </c>
      <c r="W1097" s="306">
        <f t="shared" si="447"/>
        <v>60</v>
      </c>
      <c r="X1097" s="306">
        <f t="shared" si="452"/>
        <v>60</v>
      </c>
      <c r="Y1097" s="278">
        <f t="shared" si="453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5"/>
        <v>40</v>
      </c>
      <c r="J1098" s="304">
        <f t="shared" si="446"/>
        <v>49.2</v>
      </c>
      <c r="L1098" s="305">
        <v>1</v>
      </c>
      <c r="M1098" s="305">
        <f t="shared" si="448"/>
        <v>0</v>
      </c>
      <c r="N1098" s="305">
        <f t="shared" si="440"/>
        <v>40</v>
      </c>
      <c r="O1098" s="305">
        <f t="shared" ref="O1098:O1130" si="455">M1098+N1098</f>
        <v>40</v>
      </c>
      <c r="Q1098" s="278">
        <f t="shared" si="449"/>
        <v>48.780487804878049</v>
      </c>
      <c r="R1098" s="278">
        <f t="shared" si="450"/>
        <v>60</v>
      </c>
      <c r="T1098" s="306"/>
      <c r="U1098" s="306">
        <f t="shared" si="454"/>
        <v>0</v>
      </c>
      <c r="V1098" s="306" t="b">
        <f t="shared" si="451"/>
        <v>0</v>
      </c>
      <c r="W1098" s="306">
        <f t="shared" si="447"/>
        <v>60</v>
      </c>
      <c r="X1098" s="306">
        <f t="shared" si="452"/>
        <v>60</v>
      </c>
      <c r="Y1098" s="278">
        <f t="shared" si="453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5"/>
        <v>40</v>
      </c>
      <c r="J1099" s="304">
        <f t="shared" si="446"/>
        <v>49.2</v>
      </c>
      <c r="L1099" s="305">
        <v>1</v>
      </c>
      <c r="M1099" s="305">
        <f t="shared" si="448"/>
        <v>0</v>
      </c>
      <c r="N1099" s="305">
        <f t="shared" si="440"/>
        <v>40</v>
      </c>
      <c r="O1099" s="305">
        <f t="shared" si="455"/>
        <v>40</v>
      </c>
      <c r="Q1099" s="278">
        <f t="shared" si="449"/>
        <v>48.780487804878049</v>
      </c>
      <c r="R1099" s="278">
        <f t="shared" si="450"/>
        <v>60</v>
      </c>
      <c r="T1099" s="306"/>
      <c r="U1099" s="306">
        <f t="shared" si="454"/>
        <v>0</v>
      </c>
      <c r="V1099" s="306" t="b">
        <f t="shared" si="451"/>
        <v>0</v>
      </c>
      <c r="W1099" s="306">
        <f t="shared" si="447"/>
        <v>60</v>
      </c>
      <c r="X1099" s="306">
        <f t="shared" si="452"/>
        <v>60</v>
      </c>
      <c r="Y1099" s="278">
        <f t="shared" si="453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5"/>
        <v>40</v>
      </c>
      <c r="J1100" s="304">
        <f t="shared" si="446"/>
        <v>49.2</v>
      </c>
      <c r="L1100" s="305">
        <v>1</v>
      </c>
      <c r="M1100" s="305">
        <f t="shared" si="448"/>
        <v>0</v>
      </c>
      <c r="N1100" s="305">
        <f t="shared" si="440"/>
        <v>40</v>
      </c>
      <c r="O1100" s="305">
        <f t="shared" si="455"/>
        <v>40</v>
      </c>
      <c r="Q1100" s="278">
        <f t="shared" si="449"/>
        <v>48.780487804878049</v>
      </c>
      <c r="R1100" s="278">
        <f t="shared" si="450"/>
        <v>60</v>
      </c>
      <c r="T1100" s="306"/>
      <c r="U1100" s="306">
        <f t="shared" si="454"/>
        <v>0</v>
      </c>
      <c r="V1100" s="306" t="b">
        <f t="shared" si="451"/>
        <v>0</v>
      </c>
      <c r="W1100" s="306">
        <f t="shared" si="447"/>
        <v>60</v>
      </c>
      <c r="X1100" s="306">
        <f t="shared" si="452"/>
        <v>60</v>
      </c>
      <c r="Y1100" s="278">
        <f t="shared" si="453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5"/>
        <v>40</v>
      </c>
      <c r="J1101" s="304">
        <f t="shared" si="446"/>
        <v>49.2</v>
      </c>
      <c r="L1101" s="305">
        <v>1</v>
      </c>
      <c r="M1101" s="305">
        <f t="shared" si="448"/>
        <v>0</v>
      </c>
      <c r="N1101" s="305">
        <f t="shared" si="440"/>
        <v>40</v>
      </c>
      <c r="O1101" s="305">
        <f t="shared" si="455"/>
        <v>40</v>
      </c>
      <c r="Q1101" s="278">
        <f t="shared" si="449"/>
        <v>48.780487804878049</v>
      </c>
      <c r="R1101" s="278">
        <f t="shared" si="450"/>
        <v>60</v>
      </c>
      <c r="T1101" s="306"/>
      <c r="U1101" s="306">
        <f t="shared" si="454"/>
        <v>0</v>
      </c>
      <c r="V1101" s="306" t="b">
        <f t="shared" si="451"/>
        <v>0</v>
      </c>
      <c r="W1101" s="306">
        <f t="shared" si="447"/>
        <v>60</v>
      </c>
      <c r="X1101" s="306">
        <f t="shared" si="452"/>
        <v>60</v>
      </c>
      <c r="Y1101" s="278">
        <f t="shared" si="453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5"/>
        <v>40</v>
      </c>
      <c r="J1102" s="304">
        <f t="shared" si="446"/>
        <v>49.2</v>
      </c>
      <c r="L1102" s="305">
        <v>1</v>
      </c>
      <c r="M1102" s="305">
        <f t="shared" si="448"/>
        <v>0</v>
      </c>
      <c r="N1102" s="305">
        <f t="shared" si="440"/>
        <v>40</v>
      </c>
      <c r="O1102" s="305">
        <f t="shared" si="455"/>
        <v>40</v>
      </c>
      <c r="Q1102" s="278">
        <f t="shared" si="449"/>
        <v>48.780487804878049</v>
      </c>
      <c r="R1102" s="278">
        <f t="shared" si="450"/>
        <v>60</v>
      </c>
      <c r="T1102" s="306"/>
      <c r="U1102" s="306">
        <f t="shared" si="454"/>
        <v>0</v>
      </c>
      <c r="V1102" s="306" t="b">
        <f t="shared" si="451"/>
        <v>0</v>
      </c>
      <c r="W1102" s="306">
        <f t="shared" si="447"/>
        <v>60</v>
      </c>
      <c r="X1102" s="306">
        <f t="shared" si="452"/>
        <v>60</v>
      </c>
      <c r="Y1102" s="278">
        <f t="shared" si="453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5"/>
        <v>80</v>
      </c>
      <c r="J1103" s="304">
        <f t="shared" si="446"/>
        <v>98.4</v>
      </c>
      <c r="L1103" s="305">
        <v>1</v>
      </c>
      <c r="M1103" s="305">
        <f t="shared" si="448"/>
        <v>0</v>
      </c>
      <c r="N1103" s="305">
        <f t="shared" si="440"/>
        <v>80</v>
      </c>
      <c r="O1103" s="305">
        <f t="shared" si="455"/>
        <v>80</v>
      </c>
      <c r="Q1103" s="278">
        <f t="shared" si="449"/>
        <v>97.560975609756099</v>
      </c>
      <c r="R1103" s="278">
        <f t="shared" si="450"/>
        <v>120</v>
      </c>
      <c r="T1103" s="306"/>
      <c r="U1103" s="306">
        <f t="shared" si="454"/>
        <v>0</v>
      </c>
      <c r="V1103" s="306" t="b">
        <f t="shared" si="451"/>
        <v>0</v>
      </c>
      <c r="W1103" s="306">
        <f t="shared" si="447"/>
        <v>120</v>
      </c>
      <c r="X1103" s="306">
        <f t="shared" si="452"/>
        <v>120</v>
      </c>
      <c r="Y1103" s="278">
        <f t="shared" si="453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5"/>
        <v>40</v>
      </c>
      <c r="J1104" s="304">
        <f t="shared" si="446"/>
        <v>49.2</v>
      </c>
      <c r="L1104" s="305">
        <v>1</v>
      </c>
      <c r="M1104" s="305">
        <f t="shared" si="448"/>
        <v>0</v>
      </c>
      <c r="N1104" s="305">
        <f t="shared" si="440"/>
        <v>40</v>
      </c>
      <c r="O1104" s="305">
        <f t="shared" si="455"/>
        <v>40</v>
      </c>
      <c r="Q1104" s="278">
        <f t="shared" si="449"/>
        <v>48.780487804878049</v>
      </c>
      <c r="R1104" s="278">
        <f t="shared" si="450"/>
        <v>60</v>
      </c>
      <c r="T1104" s="306"/>
      <c r="U1104" s="306">
        <f t="shared" si="454"/>
        <v>0</v>
      </c>
      <c r="V1104" s="306" t="b">
        <f t="shared" si="451"/>
        <v>0</v>
      </c>
      <c r="W1104" s="306">
        <f t="shared" si="447"/>
        <v>60</v>
      </c>
      <c r="X1104" s="306">
        <f t="shared" si="452"/>
        <v>60</v>
      </c>
      <c r="Y1104" s="278">
        <f t="shared" si="453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5"/>
        <v>80</v>
      </c>
      <c r="J1105" s="304">
        <f t="shared" si="446"/>
        <v>98.4</v>
      </c>
      <c r="L1105" s="305">
        <v>1</v>
      </c>
      <c r="M1105" s="305">
        <f t="shared" si="448"/>
        <v>0</v>
      </c>
      <c r="N1105" s="305">
        <f t="shared" si="440"/>
        <v>80</v>
      </c>
      <c r="O1105" s="305">
        <f t="shared" si="455"/>
        <v>80</v>
      </c>
      <c r="Q1105" s="278">
        <f t="shared" si="449"/>
        <v>97.560975609756099</v>
      </c>
      <c r="R1105" s="278">
        <f t="shared" si="450"/>
        <v>120</v>
      </c>
      <c r="T1105" s="306"/>
      <c r="U1105" s="306">
        <f t="shared" si="454"/>
        <v>0</v>
      </c>
      <c r="V1105" s="306" t="b">
        <f t="shared" si="451"/>
        <v>0</v>
      </c>
      <c r="W1105" s="306">
        <f t="shared" si="447"/>
        <v>120</v>
      </c>
      <c r="X1105" s="306">
        <f t="shared" si="452"/>
        <v>120</v>
      </c>
      <c r="Y1105" s="278">
        <f t="shared" si="453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5"/>
        <v>160</v>
      </c>
      <c r="J1106" s="304">
        <f t="shared" si="446"/>
        <v>196.8</v>
      </c>
      <c r="L1106" s="305">
        <v>1</v>
      </c>
      <c r="M1106" s="305">
        <f t="shared" si="448"/>
        <v>0</v>
      </c>
      <c r="N1106" s="305">
        <f t="shared" si="440"/>
        <v>160</v>
      </c>
      <c r="O1106" s="305">
        <f t="shared" si="455"/>
        <v>160</v>
      </c>
      <c r="Q1106" s="278">
        <f t="shared" si="449"/>
        <v>195.1219512195122</v>
      </c>
      <c r="R1106" s="278">
        <f t="shared" si="450"/>
        <v>240</v>
      </c>
      <c r="T1106" s="306"/>
      <c r="U1106" s="306">
        <f t="shared" si="454"/>
        <v>0</v>
      </c>
      <c r="V1106" s="306" t="b">
        <f t="shared" si="451"/>
        <v>0</v>
      </c>
      <c r="W1106" s="306">
        <f t="shared" si="447"/>
        <v>240</v>
      </c>
      <c r="X1106" s="306">
        <f t="shared" si="452"/>
        <v>240</v>
      </c>
      <c r="Y1106" s="278">
        <f t="shared" si="453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5"/>
        <v>160</v>
      </c>
      <c r="J1107" s="304">
        <f t="shared" si="446"/>
        <v>196.8</v>
      </c>
      <c r="L1107" s="305">
        <v>1</v>
      </c>
      <c r="M1107" s="305">
        <f t="shared" si="448"/>
        <v>0</v>
      </c>
      <c r="N1107" s="305">
        <f t="shared" si="440"/>
        <v>160</v>
      </c>
      <c r="O1107" s="305">
        <f t="shared" si="455"/>
        <v>160</v>
      </c>
      <c r="Q1107" s="278">
        <f t="shared" si="449"/>
        <v>195.1219512195122</v>
      </c>
      <c r="R1107" s="278">
        <f t="shared" si="450"/>
        <v>240</v>
      </c>
      <c r="T1107" s="306"/>
      <c r="U1107" s="306">
        <f t="shared" si="454"/>
        <v>0</v>
      </c>
      <c r="V1107" s="306" t="b">
        <f t="shared" si="451"/>
        <v>0</v>
      </c>
      <c r="W1107" s="306">
        <f t="shared" si="447"/>
        <v>240</v>
      </c>
      <c r="X1107" s="306">
        <f t="shared" si="452"/>
        <v>240</v>
      </c>
      <c r="Y1107" s="278">
        <f t="shared" si="453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5"/>
        <v>80</v>
      </c>
      <c r="J1108" s="304">
        <f t="shared" si="446"/>
        <v>98.4</v>
      </c>
      <c r="L1108" s="305">
        <v>1</v>
      </c>
      <c r="M1108" s="305">
        <f t="shared" si="448"/>
        <v>0</v>
      </c>
      <c r="N1108" s="305">
        <f t="shared" si="440"/>
        <v>80</v>
      </c>
      <c r="O1108" s="305">
        <f t="shared" si="455"/>
        <v>80</v>
      </c>
      <c r="Q1108" s="278">
        <f t="shared" si="449"/>
        <v>97.560975609756099</v>
      </c>
      <c r="R1108" s="278">
        <f t="shared" si="450"/>
        <v>120</v>
      </c>
      <c r="T1108" s="306"/>
      <c r="U1108" s="306">
        <f t="shared" si="454"/>
        <v>0</v>
      </c>
      <c r="V1108" s="306" t="b">
        <f t="shared" si="451"/>
        <v>0</v>
      </c>
      <c r="W1108" s="306">
        <f t="shared" si="447"/>
        <v>120</v>
      </c>
      <c r="X1108" s="306">
        <f t="shared" si="452"/>
        <v>120</v>
      </c>
      <c r="Y1108" s="278">
        <f t="shared" si="453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5"/>
        <v>40</v>
      </c>
      <c r="J1109" s="304">
        <f t="shared" si="446"/>
        <v>49.2</v>
      </c>
      <c r="L1109" s="305">
        <v>1</v>
      </c>
      <c r="M1109" s="305">
        <f t="shared" si="448"/>
        <v>0</v>
      </c>
      <c r="N1109" s="305">
        <f t="shared" si="440"/>
        <v>40</v>
      </c>
      <c r="O1109" s="305">
        <f t="shared" si="455"/>
        <v>40</v>
      </c>
      <c r="Q1109" s="278">
        <f t="shared" si="449"/>
        <v>48.780487804878049</v>
      </c>
      <c r="R1109" s="278">
        <f t="shared" si="450"/>
        <v>60</v>
      </c>
      <c r="T1109" s="306"/>
      <c r="U1109" s="306">
        <f t="shared" si="454"/>
        <v>0</v>
      </c>
      <c r="V1109" s="306" t="b">
        <f t="shared" si="451"/>
        <v>0</v>
      </c>
      <c r="W1109" s="306">
        <f t="shared" si="447"/>
        <v>60</v>
      </c>
      <c r="X1109" s="306">
        <f t="shared" si="452"/>
        <v>60</v>
      </c>
      <c r="Y1109" s="278">
        <f t="shared" si="453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5"/>
        <v>40</v>
      </c>
      <c r="J1110" s="304">
        <f t="shared" si="446"/>
        <v>49.2</v>
      </c>
      <c r="L1110" s="305">
        <v>1</v>
      </c>
      <c r="M1110" s="305">
        <f t="shared" si="448"/>
        <v>0</v>
      </c>
      <c r="N1110" s="305">
        <f t="shared" si="440"/>
        <v>40</v>
      </c>
      <c r="O1110" s="305">
        <f t="shared" si="455"/>
        <v>40</v>
      </c>
      <c r="Q1110" s="278">
        <f t="shared" si="449"/>
        <v>48.780487804878049</v>
      </c>
      <c r="R1110" s="278">
        <f t="shared" si="450"/>
        <v>60</v>
      </c>
      <c r="T1110" s="306"/>
      <c r="U1110" s="306">
        <f t="shared" si="454"/>
        <v>0</v>
      </c>
      <c r="V1110" s="306" t="b">
        <f t="shared" si="451"/>
        <v>0</v>
      </c>
      <c r="W1110" s="306">
        <f t="shared" si="447"/>
        <v>60</v>
      </c>
      <c r="X1110" s="306">
        <f t="shared" si="452"/>
        <v>60</v>
      </c>
      <c r="Y1110" s="278">
        <f t="shared" si="453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5"/>
        <v>40</v>
      </c>
      <c r="J1111" s="304">
        <f t="shared" si="446"/>
        <v>49.2</v>
      </c>
      <c r="L1111" s="305">
        <v>1</v>
      </c>
      <c r="M1111" s="305">
        <f t="shared" si="448"/>
        <v>0</v>
      </c>
      <c r="N1111" s="305">
        <f t="shared" si="440"/>
        <v>40</v>
      </c>
      <c r="O1111" s="305">
        <f t="shared" si="455"/>
        <v>40</v>
      </c>
      <c r="Q1111" s="278">
        <f t="shared" si="449"/>
        <v>48.780487804878049</v>
      </c>
      <c r="R1111" s="278">
        <f t="shared" si="450"/>
        <v>60</v>
      </c>
      <c r="T1111" s="306"/>
      <c r="U1111" s="306">
        <f t="shared" si="454"/>
        <v>0</v>
      </c>
      <c r="V1111" s="306" t="b">
        <f t="shared" si="451"/>
        <v>0</v>
      </c>
      <c r="W1111" s="306">
        <f t="shared" si="447"/>
        <v>60</v>
      </c>
      <c r="X1111" s="306">
        <f t="shared" si="452"/>
        <v>60</v>
      </c>
      <c r="Y1111" s="278">
        <f t="shared" si="453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5"/>
        <v>80</v>
      </c>
      <c r="J1112" s="304">
        <f t="shared" si="446"/>
        <v>98.4</v>
      </c>
      <c r="L1112" s="305">
        <v>1</v>
      </c>
      <c r="M1112" s="305">
        <f t="shared" si="448"/>
        <v>0</v>
      </c>
      <c r="N1112" s="305">
        <f t="shared" si="440"/>
        <v>80</v>
      </c>
      <c r="O1112" s="305">
        <f t="shared" si="455"/>
        <v>80</v>
      </c>
      <c r="Q1112" s="278">
        <f t="shared" si="449"/>
        <v>97.560975609756099</v>
      </c>
      <c r="R1112" s="278">
        <f t="shared" si="450"/>
        <v>120</v>
      </c>
      <c r="T1112" s="306"/>
      <c r="U1112" s="306">
        <f t="shared" si="454"/>
        <v>0</v>
      </c>
      <c r="V1112" s="306" t="b">
        <f t="shared" si="451"/>
        <v>0</v>
      </c>
      <c r="W1112" s="306">
        <f t="shared" si="447"/>
        <v>120</v>
      </c>
      <c r="X1112" s="306">
        <f t="shared" si="452"/>
        <v>120</v>
      </c>
      <c r="Y1112" s="278">
        <f t="shared" si="453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5"/>
        <v>120</v>
      </c>
      <c r="J1113" s="304">
        <f t="shared" si="446"/>
        <v>147.6</v>
      </c>
      <c r="L1113" s="305">
        <v>1</v>
      </c>
      <c r="M1113" s="305">
        <f t="shared" si="448"/>
        <v>0</v>
      </c>
      <c r="N1113" s="305">
        <f t="shared" si="440"/>
        <v>120</v>
      </c>
      <c r="O1113" s="305">
        <f t="shared" si="455"/>
        <v>120</v>
      </c>
      <c r="Q1113" s="278">
        <f t="shared" si="449"/>
        <v>146.34146341463415</v>
      </c>
      <c r="R1113" s="278">
        <f t="shared" si="450"/>
        <v>180</v>
      </c>
      <c r="T1113" s="306"/>
      <c r="U1113" s="306">
        <f t="shared" si="454"/>
        <v>0</v>
      </c>
      <c r="V1113" s="306" t="b">
        <f t="shared" si="451"/>
        <v>0</v>
      </c>
      <c r="W1113" s="306">
        <f t="shared" si="447"/>
        <v>180</v>
      </c>
      <c r="X1113" s="306">
        <f t="shared" si="452"/>
        <v>180</v>
      </c>
      <c r="Y1113" s="278">
        <f t="shared" si="453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5"/>
        <v>80</v>
      </c>
      <c r="J1114" s="304">
        <f t="shared" si="446"/>
        <v>98.4</v>
      </c>
      <c r="L1114" s="305">
        <v>1</v>
      </c>
      <c r="M1114" s="305">
        <f t="shared" si="448"/>
        <v>0</v>
      </c>
      <c r="N1114" s="305">
        <f t="shared" si="440"/>
        <v>80</v>
      </c>
      <c r="O1114" s="305">
        <f t="shared" si="455"/>
        <v>80</v>
      </c>
      <c r="Q1114" s="278">
        <f t="shared" si="449"/>
        <v>97.560975609756099</v>
      </c>
      <c r="R1114" s="278">
        <f t="shared" si="450"/>
        <v>120</v>
      </c>
      <c r="T1114" s="306"/>
      <c r="U1114" s="306">
        <f t="shared" si="454"/>
        <v>0</v>
      </c>
      <c r="V1114" s="306" t="b">
        <f t="shared" si="451"/>
        <v>0</v>
      </c>
      <c r="W1114" s="306">
        <f t="shared" si="447"/>
        <v>120</v>
      </c>
      <c r="X1114" s="306">
        <f t="shared" si="452"/>
        <v>120</v>
      </c>
      <c r="Y1114" s="278">
        <f t="shared" si="453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5"/>
        <v>40</v>
      </c>
      <c r="J1115" s="304">
        <f t="shared" si="446"/>
        <v>49.2</v>
      </c>
      <c r="L1115" s="305">
        <v>1</v>
      </c>
      <c r="M1115" s="305">
        <f t="shared" si="448"/>
        <v>0</v>
      </c>
      <c r="N1115" s="305">
        <f t="shared" si="440"/>
        <v>40</v>
      </c>
      <c r="O1115" s="305">
        <f t="shared" si="455"/>
        <v>40</v>
      </c>
      <c r="Q1115" s="278">
        <f t="shared" si="449"/>
        <v>48.780487804878049</v>
      </c>
      <c r="R1115" s="278">
        <f t="shared" si="450"/>
        <v>60</v>
      </c>
      <c r="T1115" s="306"/>
      <c r="U1115" s="306">
        <f t="shared" si="454"/>
        <v>0</v>
      </c>
      <c r="V1115" s="306" t="b">
        <f t="shared" si="451"/>
        <v>0</v>
      </c>
      <c r="W1115" s="306">
        <f t="shared" si="447"/>
        <v>60</v>
      </c>
      <c r="X1115" s="306">
        <f t="shared" si="452"/>
        <v>60</v>
      </c>
      <c r="Y1115" s="278">
        <f t="shared" si="453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5"/>
        <v>40</v>
      </c>
      <c r="J1116" s="304">
        <f t="shared" si="446"/>
        <v>49.2</v>
      </c>
      <c r="L1116" s="305">
        <v>1</v>
      </c>
      <c r="M1116" s="305">
        <f t="shared" si="448"/>
        <v>0</v>
      </c>
      <c r="N1116" s="305">
        <f t="shared" si="440"/>
        <v>40</v>
      </c>
      <c r="O1116" s="305">
        <f t="shared" si="455"/>
        <v>40</v>
      </c>
      <c r="Q1116" s="278">
        <f t="shared" si="449"/>
        <v>48.780487804878049</v>
      </c>
      <c r="R1116" s="278">
        <f t="shared" si="450"/>
        <v>60</v>
      </c>
      <c r="T1116" s="306"/>
      <c r="U1116" s="306">
        <f t="shared" si="454"/>
        <v>0</v>
      </c>
      <c r="V1116" s="306" t="b">
        <f t="shared" si="451"/>
        <v>0</v>
      </c>
      <c r="W1116" s="306">
        <f t="shared" si="447"/>
        <v>60</v>
      </c>
      <c r="X1116" s="306">
        <f t="shared" si="452"/>
        <v>60</v>
      </c>
      <c r="Y1116" s="278">
        <f t="shared" si="453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5"/>
        <v>40</v>
      </c>
      <c r="J1117" s="304">
        <f t="shared" si="446"/>
        <v>49.2</v>
      </c>
      <c r="L1117" s="305">
        <v>1</v>
      </c>
      <c r="M1117" s="305">
        <f t="shared" si="448"/>
        <v>0</v>
      </c>
      <c r="N1117" s="305">
        <f t="shared" si="440"/>
        <v>40</v>
      </c>
      <c r="O1117" s="305">
        <f t="shared" si="455"/>
        <v>40</v>
      </c>
      <c r="Q1117" s="278">
        <f t="shared" si="449"/>
        <v>48.780487804878049</v>
      </c>
      <c r="R1117" s="278">
        <f t="shared" si="450"/>
        <v>60</v>
      </c>
      <c r="T1117" s="306"/>
      <c r="U1117" s="306">
        <f t="shared" si="454"/>
        <v>0</v>
      </c>
      <c r="V1117" s="306" t="b">
        <f t="shared" si="451"/>
        <v>0</v>
      </c>
      <c r="W1117" s="306">
        <f t="shared" si="447"/>
        <v>60</v>
      </c>
      <c r="X1117" s="306">
        <f t="shared" si="452"/>
        <v>60</v>
      </c>
      <c r="Y1117" s="278">
        <f t="shared" si="453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5"/>
        <v>40</v>
      </c>
      <c r="J1118" s="304">
        <f t="shared" si="446"/>
        <v>49.2</v>
      </c>
      <c r="L1118" s="305">
        <v>1</v>
      </c>
      <c r="M1118" s="305">
        <f t="shared" si="448"/>
        <v>0</v>
      </c>
      <c r="N1118" s="305">
        <f t="shared" si="440"/>
        <v>40</v>
      </c>
      <c r="O1118" s="305">
        <f t="shared" si="455"/>
        <v>40</v>
      </c>
      <c r="Q1118" s="278">
        <f t="shared" si="449"/>
        <v>48.780487804878049</v>
      </c>
      <c r="R1118" s="278">
        <f t="shared" si="450"/>
        <v>60</v>
      </c>
      <c r="T1118" s="306"/>
      <c r="U1118" s="306">
        <f t="shared" si="454"/>
        <v>0</v>
      </c>
      <c r="V1118" s="306" t="b">
        <f t="shared" si="451"/>
        <v>0</v>
      </c>
      <c r="W1118" s="306">
        <f t="shared" si="447"/>
        <v>60</v>
      </c>
      <c r="X1118" s="306">
        <f t="shared" si="452"/>
        <v>60</v>
      </c>
      <c r="Y1118" s="278">
        <f t="shared" si="453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5"/>
        <v>40</v>
      </c>
      <c r="J1119" s="304">
        <f t="shared" si="446"/>
        <v>49.2</v>
      </c>
      <c r="L1119" s="305">
        <v>1</v>
      </c>
      <c r="M1119" s="305">
        <f t="shared" si="448"/>
        <v>0</v>
      </c>
      <c r="N1119" s="305">
        <f t="shared" si="440"/>
        <v>40</v>
      </c>
      <c r="O1119" s="305">
        <f t="shared" si="455"/>
        <v>40</v>
      </c>
      <c r="Q1119" s="278">
        <f t="shared" si="449"/>
        <v>48.780487804878049</v>
      </c>
      <c r="R1119" s="278">
        <f t="shared" si="450"/>
        <v>60</v>
      </c>
      <c r="T1119" s="306"/>
      <c r="U1119" s="306">
        <f t="shared" si="454"/>
        <v>0</v>
      </c>
      <c r="V1119" s="306" t="b">
        <f t="shared" si="451"/>
        <v>0</v>
      </c>
      <c r="W1119" s="306">
        <f t="shared" si="447"/>
        <v>60</v>
      </c>
      <c r="X1119" s="306">
        <f t="shared" si="452"/>
        <v>60</v>
      </c>
      <c r="Y1119" s="278">
        <f t="shared" si="453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5"/>
        <v>40</v>
      </c>
      <c r="J1120" s="304">
        <f t="shared" si="446"/>
        <v>49.2</v>
      </c>
      <c r="L1120" s="305">
        <v>1</v>
      </c>
      <c r="M1120" s="305">
        <f t="shared" si="448"/>
        <v>0</v>
      </c>
      <c r="N1120" s="305">
        <f t="shared" si="440"/>
        <v>40</v>
      </c>
      <c r="O1120" s="305">
        <f t="shared" si="455"/>
        <v>40</v>
      </c>
      <c r="Q1120" s="278">
        <f t="shared" si="449"/>
        <v>48.780487804878049</v>
      </c>
      <c r="R1120" s="278">
        <f t="shared" si="450"/>
        <v>60</v>
      </c>
      <c r="T1120" s="306"/>
      <c r="U1120" s="306">
        <f t="shared" si="454"/>
        <v>0</v>
      </c>
      <c r="V1120" s="306" t="b">
        <f t="shared" si="451"/>
        <v>0</v>
      </c>
      <c r="W1120" s="306">
        <f t="shared" si="447"/>
        <v>60</v>
      </c>
      <c r="X1120" s="306">
        <f t="shared" si="452"/>
        <v>60</v>
      </c>
      <c r="Y1120" s="278">
        <f t="shared" si="453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5"/>
        <v>40</v>
      </c>
      <c r="J1121" s="304">
        <f t="shared" si="446"/>
        <v>49.2</v>
      </c>
      <c r="L1121" s="305">
        <v>1</v>
      </c>
      <c r="M1121" s="305">
        <f t="shared" si="448"/>
        <v>0</v>
      </c>
      <c r="N1121" s="305">
        <f t="shared" si="440"/>
        <v>40</v>
      </c>
      <c r="O1121" s="305">
        <f t="shared" si="455"/>
        <v>40</v>
      </c>
      <c r="Q1121" s="278">
        <f t="shared" si="449"/>
        <v>48.780487804878049</v>
      </c>
      <c r="R1121" s="278">
        <f t="shared" si="450"/>
        <v>60</v>
      </c>
      <c r="T1121" s="306"/>
      <c r="U1121" s="306">
        <f t="shared" si="454"/>
        <v>0</v>
      </c>
      <c r="V1121" s="306" t="b">
        <f t="shared" si="451"/>
        <v>0</v>
      </c>
      <c r="W1121" s="306">
        <f t="shared" si="447"/>
        <v>60</v>
      </c>
      <c r="X1121" s="306">
        <f t="shared" si="452"/>
        <v>60</v>
      </c>
      <c r="Y1121" s="278">
        <f t="shared" si="453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5"/>
        <v>40</v>
      </c>
      <c r="J1122" s="304">
        <f t="shared" si="446"/>
        <v>49.2</v>
      </c>
      <c r="L1122" s="305">
        <v>1</v>
      </c>
      <c r="M1122" s="305">
        <f t="shared" si="448"/>
        <v>0</v>
      </c>
      <c r="N1122" s="305">
        <f t="shared" si="440"/>
        <v>40</v>
      </c>
      <c r="O1122" s="305">
        <f t="shared" si="455"/>
        <v>40</v>
      </c>
      <c r="Q1122" s="278">
        <f t="shared" si="449"/>
        <v>48.780487804878049</v>
      </c>
      <c r="R1122" s="278">
        <f t="shared" si="450"/>
        <v>60</v>
      </c>
      <c r="T1122" s="306"/>
      <c r="U1122" s="306">
        <f t="shared" si="454"/>
        <v>0</v>
      </c>
      <c r="V1122" s="306" t="b">
        <f t="shared" si="451"/>
        <v>0</v>
      </c>
      <c r="W1122" s="306">
        <f t="shared" si="447"/>
        <v>60</v>
      </c>
      <c r="X1122" s="306">
        <f t="shared" si="452"/>
        <v>60</v>
      </c>
      <c r="Y1122" s="278">
        <f t="shared" si="453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5"/>
        <v>40</v>
      </c>
      <c r="J1123" s="304">
        <f t="shared" si="446"/>
        <v>49.2</v>
      </c>
      <c r="L1123" s="305">
        <v>1</v>
      </c>
      <c r="M1123" s="305">
        <f t="shared" si="448"/>
        <v>0</v>
      </c>
      <c r="N1123" s="305">
        <f t="shared" si="440"/>
        <v>40</v>
      </c>
      <c r="O1123" s="305">
        <f t="shared" si="455"/>
        <v>40</v>
      </c>
      <c r="Q1123" s="278">
        <f t="shared" si="449"/>
        <v>48.780487804878049</v>
      </c>
      <c r="R1123" s="278">
        <f t="shared" si="450"/>
        <v>60</v>
      </c>
      <c r="T1123" s="306"/>
      <c r="U1123" s="306">
        <f t="shared" si="454"/>
        <v>0</v>
      </c>
      <c r="V1123" s="306" t="b">
        <f t="shared" si="451"/>
        <v>0</v>
      </c>
      <c r="W1123" s="306">
        <f t="shared" si="447"/>
        <v>60</v>
      </c>
      <c r="X1123" s="306">
        <f t="shared" si="452"/>
        <v>60</v>
      </c>
      <c r="Y1123" s="278">
        <f t="shared" si="453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5"/>
        <v>40</v>
      </c>
      <c r="J1124" s="304">
        <f t="shared" si="446"/>
        <v>49.2</v>
      </c>
      <c r="L1124" s="305">
        <v>1</v>
      </c>
      <c r="M1124" s="305">
        <f t="shared" si="448"/>
        <v>0</v>
      </c>
      <c r="N1124" s="305">
        <f t="shared" si="440"/>
        <v>40</v>
      </c>
      <c r="O1124" s="305">
        <f t="shared" si="455"/>
        <v>40</v>
      </c>
      <c r="Q1124" s="278">
        <f t="shared" si="449"/>
        <v>48.780487804878049</v>
      </c>
      <c r="R1124" s="278">
        <f t="shared" si="450"/>
        <v>60</v>
      </c>
      <c r="T1124" s="306"/>
      <c r="U1124" s="306">
        <f t="shared" si="454"/>
        <v>0</v>
      </c>
      <c r="V1124" s="306" t="b">
        <f t="shared" si="451"/>
        <v>0</v>
      </c>
      <c r="W1124" s="306">
        <f t="shared" si="447"/>
        <v>60</v>
      </c>
      <c r="X1124" s="306">
        <f t="shared" si="452"/>
        <v>60</v>
      </c>
      <c r="Y1124" s="278">
        <f t="shared" si="453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5"/>
        <v>80</v>
      </c>
      <c r="J1125" s="304">
        <f t="shared" si="446"/>
        <v>98.4</v>
      </c>
      <c r="L1125" s="305">
        <v>1</v>
      </c>
      <c r="M1125" s="305">
        <f t="shared" si="448"/>
        <v>0</v>
      </c>
      <c r="N1125" s="305">
        <f t="shared" si="440"/>
        <v>80</v>
      </c>
      <c r="O1125" s="305">
        <f t="shared" si="455"/>
        <v>80</v>
      </c>
      <c r="Q1125" s="278">
        <f t="shared" si="449"/>
        <v>97.560975609756099</v>
      </c>
      <c r="R1125" s="278">
        <f t="shared" si="450"/>
        <v>120</v>
      </c>
      <c r="T1125" s="306"/>
      <c r="U1125" s="306">
        <f t="shared" si="454"/>
        <v>0</v>
      </c>
      <c r="V1125" s="306" t="b">
        <f t="shared" si="451"/>
        <v>0</v>
      </c>
      <c r="W1125" s="306">
        <f t="shared" si="447"/>
        <v>120</v>
      </c>
      <c r="X1125" s="306">
        <f t="shared" si="452"/>
        <v>120</v>
      </c>
      <c r="Y1125" s="278">
        <f t="shared" si="453"/>
        <v>97.560975609756099</v>
      </c>
      <c r="Z1125" s="276"/>
      <c r="AA1125" s="276"/>
    </row>
    <row r="1126" spans="1:27" s="305" customFormat="1" ht="37.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6"/>
        <v>86.1</v>
      </c>
      <c r="L1126" s="305">
        <v>1</v>
      </c>
      <c r="M1126" s="305">
        <f t="shared" si="448"/>
        <v>0</v>
      </c>
      <c r="N1126" s="305">
        <f>L1126*P1126*40</f>
        <v>80</v>
      </c>
      <c r="O1126" s="305">
        <f t="shared" si="455"/>
        <v>80</v>
      </c>
      <c r="P1126" s="305">
        <v>2</v>
      </c>
      <c r="Q1126" s="278">
        <f t="shared" si="449"/>
        <v>292.6829268292683</v>
      </c>
      <c r="R1126" s="278">
        <f t="shared" si="450"/>
        <v>360</v>
      </c>
      <c r="T1126" s="306"/>
      <c r="U1126" s="306">
        <f t="shared" si="454"/>
        <v>0</v>
      </c>
      <c r="V1126" s="306" t="b">
        <f t="shared" si="451"/>
        <v>0</v>
      </c>
      <c r="W1126" s="306">
        <f t="shared" si="447"/>
        <v>360</v>
      </c>
      <c r="X1126" s="306">
        <f t="shared" si="452"/>
        <v>360</v>
      </c>
      <c r="Y1126" s="278">
        <f t="shared" si="453"/>
        <v>292.6829268292683</v>
      </c>
      <c r="Z1126" s="276"/>
      <c r="AA1126" s="276"/>
    </row>
    <row r="1127" spans="1:27" s="305" customFormat="1" ht="37.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6"/>
        <v>344.4</v>
      </c>
      <c r="L1127" s="305">
        <v>1</v>
      </c>
      <c r="M1127" s="305">
        <f t="shared" si="448"/>
        <v>0</v>
      </c>
      <c r="N1127" s="305">
        <f t="shared" ref="N1127:N1132" si="456">L1127*P1127*40</f>
        <v>280</v>
      </c>
      <c r="O1127" s="305">
        <f t="shared" si="455"/>
        <v>280</v>
      </c>
      <c r="P1127" s="305">
        <v>7</v>
      </c>
      <c r="Q1127" s="278">
        <f t="shared" si="449"/>
        <v>780.48780487804879</v>
      </c>
      <c r="R1127" s="278">
        <f t="shared" si="450"/>
        <v>960</v>
      </c>
      <c r="T1127" s="306"/>
      <c r="U1127" s="306">
        <f t="shared" si="454"/>
        <v>0</v>
      </c>
      <c r="V1127" s="306" t="b">
        <f t="shared" si="451"/>
        <v>0</v>
      </c>
      <c r="W1127" s="306">
        <f t="shared" si="447"/>
        <v>960</v>
      </c>
      <c r="X1127" s="306">
        <f t="shared" si="452"/>
        <v>960</v>
      </c>
      <c r="Y1127" s="278">
        <f t="shared" si="453"/>
        <v>780.48780487804879</v>
      </c>
      <c r="Z1127" s="276"/>
      <c r="AA1127" s="276"/>
    </row>
    <row r="1128" spans="1:27" s="305" customFormat="1" ht="37.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6"/>
        <v>258.3</v>
      </c>
      <c r="L1128" s="305">
        <v>1</v>
      </c>
      <c r="M1128" s="305">
        <f t="shared" si="448"/>
        <v>0</v>
      </c>
      <c r="N1128" s="305">
        <f t="shared" si="456"/>
        <v>240</v>
      </c>
      <c r="O1128" s="305">
        <f t="shared" si="455"/>
        <v>240</v>
      </c>
      <c r="P1128" s="305">
        <v>6</v>
      </c>
      <c r="Q1128" s="278">
        <f t="shared" si="449"/>
        <v>682.92682926829275</v>
      </c>
      <c r="R1128" s="278">
        <f t="shared" si="450"/>
        <v>840</v>
      </c>
      <c r="T1128" s="306"/>
      <c r="U1128" s="306">
        <f t="shared" si="454"/>
        <v>0</v>
      </c>
      <c r="V1128" s="306" t="b">
        <f t="shared" si="451"/>
        <v>0</v>
      </c>
      <c r="W1128" s="306">
        <f t="shared" si="447"/>
        <v>840</v>
      </c>
      <c r="X1128" s="306">
        <f t="shared" si="452"/>
        <v>840</v>
      </c>
      <c r="Y1128" s="278">
        <f t="shared" si="453"/>
        <v>682.92682926829275</v>
      </c>
      <c r="Z1128" s="276"/>
      <c r="AA1128" s="276"/>
    </row>
    <row r="1129" spans="1:27" s="305" customFormat="1" ht="37.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6"/>
        <v>43.05</v>
      </c>
      <c r="L1129" s="305">
        <v>1</v>
      </c>
      <c r="M1129" s="305">
        <f t="shared" si="448"/>
        <v>0</v>
      </c>
      <c r="N1129" s="305">
        <f t="shared" si="456"/>
        <v>40</v>
      </c>
      <c r="O1129" s="305">
        <f t="shared" si="455"/>
        <v>40</v>
      </c>
      <c r="P1129" s="305">
        <v>1</v>
      </c>
      <c r="Q1129" s="278">
        <f t="shared" si="449"/>
        <v>146.34146341463415</v>
      </c>
      <c r="R1129" s="278">
        <f t="shared" si="450"/>
        <v>180</v>
      </c>
      <c r="T1129" s="306"/>
      <c r="U1129" s="306">
        <f t="shared" si="454"/>
        <v>0</v>
      </c>
      <c r="V1129" s="306" t="b">
        <f t="shared" si="451"/>
        <v>0</v>
      </c>
      <c r="W1129" s="306">
        <f t="shared" si="447"/>
        <v>180</v>
      </c>
      <c r="X1129" s="306">
        <f t="shared" si="452"/>
        <v>180</v>
      </c>
      <c r="Y1129" s="278">
        <f t="shared" si="453"/>
        <v>146.34146341463415</v>
      </c>
      <c r="Z1129" s="276"/>
      <c r="AA1129" s="276"/>
    </row>
    <row r="1130" spans="1:27" s="331" customFormat="1" ht="38.5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6"/>
        <v>43.05</v>
      </c>
      <c r="K1130" s="305"/>
      <c r="L1130" s="305">
        <v>1</v>
      </c>
      <c r="M1130" s="305">
        <f t="shared" si="448"/>
        <v>0</v>
      </c>
      <c r="N1130" s="305">
        <f t="shared" si="456"/>
        <v>40</v>
      </c>
      <c r="O1130" s="305">
        <f t="shared" si="455"/>
        <v>40</v>
      </c>
      <c r="P1130" s="331">
        <v>1</v>
      </c>
      <c r="Q1130" s="278">
        <f t="shared" si="449"/>
        <v>97.560975609756099</v>
      </c>
      <c r="R1130" s="278">
        <f t="shared" si="450"/>
        <v>120</v>
      </c>
      <c r="T1130" s="332"/>
      <c r="U1130" s="306">
        <f t="shared" si="454"/>
        <v>0</v>
      </c>
      <c r="V1130" s="306" t="b">
        <f t="shared" si="451"/>
        <v>0</v>
      </c>
      <c r="W1130" s="306">
        <f t="shared" si="447"/>
        <v>120</v>
      </c>
      <c r="X1130" s="306">
        <f t="shared" si="452"/>
        <v>120</v>
      </c>
      <c r="Y1130" s="278">
        <f t="shared" si="453"/>
        <v>97.560975609756099</v>
      </c>
      <c r="Z1130" s="276"/>
      <c r="AA1130" s="276"/>
    </row>
    <row r="1131" spans="1:27" s="331" customFormat="1" ht="15.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48"/>
        <v>0</v>
      </c>
      <c r="N1131" s="305">
        <f t="shared" si="456"/>
        <v>0</v>
      </c>
      <c r="O1131" s="305"/>
      <c r="Q1131" s="278">
        <f t="shared" si="449"/>
        <v>97.560975609756099</v>
      </c>
      <c r="R1131" s="278">
        <f t="shared" si="450"/>
        <v>120</v>
      </c>
      <c r="T1131" s="332"/>
      <c r="U1131" s="306">
        <f t="shared" si="454"/>
        <v>0</v>
      </c>
      <c r="V1131" s="306" t="b">
        <f t="shared" si="451"/>
        <v>0</v>
      </c>
      <c r="W1131" s="306">
        <f t="shared" si="447"/>
        <v>120</v>
      </c>
      <c r="X1131" s="306">
        <f t="shared" si="452"/>
        <v>120</v>
      </c>
      <c r="Y1131" s="278">
        <f t="shared" si="453"/>
        <v>97.560975609756099</v>
      </c>
      <c r="Z1131" s="276"/>
      <c r="AA1131" s="276"/>
    </row>
    <row r="1132" spans="1:27" ht="16" thickBot="1">
      <c r="A1132" s="41"/>
      <c r="B1132" s="42"/>
      <c r="C1132" s="41"/>
      <c r="D1132" s="43" t="s">
        <v>1639</v>
      </c>
      <c r="E1132" s="43"/>
      <c r="F1132" s="41"/>
      <c r="G1132" s="41"/>
      <c r="H1132" s="42"/>
      <c r="I1132" s="238"/>
      <c r="J1132" s="239"/>
      <c r="M1132">
        <f t="shared" si="448"/>
        <v>0</v>
      </c>
      <c r="N1132">
        <f t="shared" si="456"/>
        <v>0</v>
      </c>
      <c r="O1132">
        <f t="shared" ref="O1132:O1195" si="457">M1132+N1132</f>
        <v>0</v>
      </c>
      <c r="Q1132" s="278">
        <f t="shared" si="449"/>
        <v>0</v>
      </c>
      <c r="R1132" s="278">
        <f t="shared" si="450"/>
        <v>0</v>
      </c>
      <c r="T1132" s="278"/>
      <c r="U1132" s="278">
        <f t="shared" si="454"/>
        <v>0</v>
      </c>
      <c r="V1132" s="278" t="b">
        <f t="shared" si="451"/>
        <v>0</v>
      </c>
      <c r="W1132" s="278"/>
      <c r="X1132" s="278">
        <f t="shared" si="452"/>
        <v>0</v>
      </c>
      <c r="Y1132" s="278">
        <f t="shared" si="453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58">O1133</f>
        <v>300</v>
      </c>
      <c r="J1133" s="234">
        <f t="shared" ref="J1133" si="459">I1133*1.23</f>
        <v>369</v>
      </c>
      <c r="K1133">
        <v>4</v>
      </c>
      <c r="L1133">
        <v>4</v>
      </c>
      <c r="M1133">
        <f t="shared" si="448"/>
        <v>140</v>
      </c>
      <c r="N1133">
        <f>L1133*G1133*40</f>
        <v>160</v>
      </c>
      <c r="O1133">
        <f t="shared" si="457"/>
        <v>300</v>
      </c>
      <c r="Q1133" s="278">
        <f t="shared" si="449"/>
        <v>275.51219512195121</v>
      </c>
      <c r="R1133" s="278">
        <f t="shared" si="450"/>
        <v>338.88</v>
      </c>
      <c r="T1133" s="278">
        <v>32.96</v>
      </c>
      <c r="U1133" s="278">
        <f t="shared" si="454"/>
        <v>98.88</v>
      </c>
      <c r="V1133" s="278">
        <f t="shared" si="451"/>
        <v>240</v>
      </c>
      <c r="W1133" s="278"/>
      <c r="X1133" s="278">
        <f t="shared" si="452"/>
        <v>338.88</v>
      </c>
      <c r="Y1133" s="278">
        <f t="shared" si="453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48"/>
        <v>0</v>
      </c>
      <c r="N1134">
        <f t="shared" ref="N1134:N1197" si="460">L1134*G1134*40</f>
        <v>0</v>
      </c>
      <c r="O1134">
        <f t="shared" si="457"/>
        <v>0</v>
      </c>
      <c r="Q1134" s="278">
        <f t="shared" si="449"/>
        <v>0</v>
      </c>
      <c r="R1134" s="278">
        <f t="shared" si="450"/>
        <v>0</v>
      </c>
      <c r="T1134" s="278"/>
      <c r="U1134" s="278">
        <f t="shared" si="454"/>
        <v>0</v>
      </c>
      <c r="V1134" s="278" t="b">
        <f t="shared" si="451"/>
        <v>0</v>
      </c>
      <c r="W1134" s="278"/>
      <c r="X1134" s="278">
        <f t="shared" si="452"/>
        <v>0</v>
      </c>
      <c r="Y1134" s="278">
        <f t="shared" si="453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1">O1135</f>
        <v>300</v>
      </c>
      <c r="J1135" s="234">
        <f t="shared" ref="J1135" si="462">I1135*1.23</f>
        <v>369</v>
      </c>
      <c r="K1135">
        <v>4</v>
      </c>
      <c r="L1135">
        <v>4</v>
      </c>
      <c r="M1135">
        <f t="shared" si="448"/>
        <v>140</v>
      </c>
      <c r="N1135">
        <f t="shared" si="460"/>
        <v>160</v>
      </c>
      <c r="O1135">
        <f t="shared" si="457"/>
        <v>300</v>
      </c>
      <c r="Q1135" s="278">
        <f t="shared" si="449"/>
        <v>275.51219512195121</v>
      </c>
      <c r="R1135" s="278">
        <f t="shared" si="450"/>
        <v>338.88</v>
      </c>
      <c r="T1135" s="278">
        <v>32.96</v>
      </c>
      <c r="U1135" s="278">
        <f t="shared" si="454"/>
        <v>98.88</v>
      </c>
      <c r="V1135" s="278">
        <f t="shared" si="451"/>
        <v>240</v>
      </c>
      <c r="W1135" s="278"/>
      <c r="X1135" s="278">
        <f t="shared" si="452"/>
        <v>338.88</v>
      </c>
      <c r="Y1135" s="278">
        <f t="shared" si="453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48"/>
        <v>0</v>
      </c>
      <c r="N1136">
        <f t="shared" si="460"/>
        <v>0</v>
      </c>
      <c r="O1136">
        <f t="shared" si="457"/>
        <v>0</v>
      </c>
      <c r="Q1136" s="278">
        <f t="shared" si="449"/>
        <v>0</v>
      </c>
      <c r="R1136" s="278">
        <f t="shared" si="450"/>
        <v>0</v>
      </c>
      <c r="T1136" s="278"/>
      <c r="U1136" s="278">
        <f t="shared" si="454"/>
        <v>0</v>
      </c>
      <c r="V1136" s="278" t="b">
        <f t="shared" si="451"/>
        <v>0</v>
      </c>
      <c r="W1136" s="278"/>
      <c r="X1136" s="278">
        <f t="shared" si="452"/>
        <v>0</v>
      </c>
      <c r="Y1136" s="278">
        <f t="shared" si="453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3">O1137</f>
        <v>300</v>
      </c>
      <c r="J1137" s="234">
        <f t="shared" ref="J1137" si="464">I1137*1.23</f>
        <v>369</v>
      </c>
      <c r="K1137">
        <v>4</v>
      </c>
      <c r="L1137">
        <v>4</v>
      </c>
      <c r="M1137">
        <f t="shared" si="448"/>
        <v>140</v>
      </c>
      <c r="N1137">
        <f t="shared" si="460"/>
        <v>160</v>
      </c>
      <c r="O1137">
        <f t="shared" si="457"/>
        <v>300</v>
      </c>
      <c r="Q1137" s="278">
        <f t="shared" si="449"/>
        <v>275.51219512195121</v>
      </c>
      <c r="R1137" s="278">
        <f t="shared" si="450"/>
        <v>338.88</v>
      </c>
      <c r="T1137" s="278">
        <v>32.96</v>
      </c>
      <c r="U1137" s="278">
        <f t="shared" si="454"/>
        <v>98.88</v>
      </c>
      <c r="V1137" s="278">
        <f t="shared" si="451"/>
        <v>240</v>
      </c>
      <c r="W1137" s="278"/>
      <c r="X1137" s="278">
        <f t="shared" si="452"/>
        <v>338.88</v>
      </c>
      <c r="Y1137" s="278">
        <f t="shared" si="453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48"/>
        <v>0</v>
      </c>
      <c r="N1138">
        <f t="shared" si="460"/>
        <v>0</v>
      </c>
      <c r="O1138">
        <f t="shared" si="457"/>
        <v>0</v>
      </c>
      <c r="Q1138" s="278">
        <f t="shared" si="449"/>
        <v>0</v>
      </c>
      <c r="R1138" s="278">
        <f t="shared" si="450"/>
        <v>0</v>
      </c>
      <c r="T1138" s="278"/>
      <c r="U1138" s="278">
        <f t="shared" si="454"/>
        <v>0</v>
      </c>
      <c r="V1138" s="278" t="b">
        <f t="shared" si="451"/>
        <v>0</v>
      </c>
      <c r="W1138" s="278"/>
      <c r="X1138" s="278">
        <f t="shared" si="452"/>
        <v>0</v>
      </c>
      <c r="Y1138" s="278">
        <f t="shared" si="453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5">O1139</f>
        <v>300</v>
      </c>
      <c r="J1139" s="234">
        <f t="shared" ref="J1139" si="466">I1139*1.23</f>
        <v>369</v>
      </c>
      <c r="K1139">
        <v>4</v>
      </c>
      <c r="L1139">
        <v>4</v>
      </c>
      <c r="M1139">
        <f t="shared" si="448"/>
        <v>140</v>
      </c>
      <c r="N1139">
        <f t="shared" si="460"/>
        <v>160</v>
      </c>
      <c r="O1139">
        <f t="shared" si="457"/>
        <v>300</v>
      </c>
      <c r="Q1139" s="278">
        <f t="shared" si="449"/>
        <v>275.51219512195121</v>
      </c>
      <c r="R1139" s="278">
        <f t="shared" si="450"/>
        <v>338.88</v>
      </c>
      <c r="T1139" s="278">
        <v>32.96</v>
      </c>
      <c r="U1139" s="278">
        <f t="shared" si="454"/>
        <v>98.88</v>
      </c>
      <c r="V1139" s="278">
        <f t="shared" si="451"/>
        <v>240</v>
      </c>
      <c r="W1139" s="278"/>
      <c r="X1139" s="278">
        <f t="shared" si="452"/>
        <v>338.88</v>
      </c>
      <c r="Y1139" s="278">
        <f t="shared" si="453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48"/>
        <v>0</v>
      </c>
      <c r="N1140">
        <f t="shared" si="460"/>
        <v>0</v>
      </c>
      <c r="O1140">
        <f t="shared" si="457"/>
        <v>0</v>
      </c>
      <c r="Q1140" s="278">
        <f t="shared" si="449"/>
        <v>0</v>
      </c>
      <c r="R1140" s="278">
        <f t="shared" si="450"/>
        <v>0</v>
      </c>
      <c r="T1140" s="278"/>
      <c r="U1140" s="278">
        <f t="shared" si="454"/>
        <v>0</v>
      </c>
      <c r="V1140" s="278" t="b">
        <f t="shared" si="451"/>
        <v>0</v>
      </c>
      <c r="W1140" s="278"/>
      <c r="X1140" s="278">
        <f t="shared" si="452"/>
        <v>0</v>
      </c>
      <c r="Y1140" s="278">
        <f t="shared" si="453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67">O1141</f>
        <v>300</v>
      </c>
      <c r="J1141" s="234">
        <f t="shared" ref="J1141" si="468">I1141*1.23</f>
        <v>369</v>
      </c>
      <c r="K1141">
        <v>4</v>
      </c>
      <c r="L1141">
        <v>4</v>
      </c>
      <c r="M1141">
        <f t="shared" si="448"/>
        <v>140</v>
      </c>
      <c r="N1141">
        <f t="shared" si="460"/>
        <v>160</v>
      </c>
      <c r="O1141">
        <f t="shared" si="457"/>
        <v>300</v>
      </c>
      <c r="Q1141" s="278">
        <f t="shared" si="449"/>
        <v>275.51219512195121</v>
      </c>
      <c r="R1141" s="278">
        <f t="shared" si="450"/>
        <v>338.88</v>
      </c>
      <c r="T1141" s="278">
        <v>32.96</v>
      </c>
      <c r="U1141" s="278">
        <f t="shared" si="454"/>
        <v>98.88</v>
      </c>
      <c r="V1141" s="278">
        <f t="shared" si="451"/>
        <v>240</v>
      </c>
      <c r="W1141" s="278"/>
      <c r="X1141" s="278">
        <f t="shared" si="452"/>
        <v>338.88</v>
      </c>
      <c r="Y1141" s="278">
        <f t="shared" si="453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48"/>
        <v>0</v>
      </c>
      <c r="N1142">
        <f t="shared" si="460"/>
        <v>0</v>
      </c>
      <c r="O1142">
        <f t="shared" si="457"/>
        <v>0</v>
      </c>
      <c r="Q1142" s="278">
        <f t="shared" si="449"/>
        <v>0</v>
      </c>
      <c r="R1142" s="278">
        <f t="shared" si="450"/>
        <v>0</v>
      </c>
      <c r="T1142" s="278"/>
      <c r="U1142" s="278">
        <f t="shared" si="454"/>
        <v>0</v>
      </c>
      <c r="V1142" s="278" t="b">
        <f t="shared" si="451"/>
        <v>0</v>
      </c>
      <c r="W1142" s="278"/>
      <c r="X1142" s="278">
        <f t="shared" si="452"/>
        <v>0</v>
      </c>
      <c r="Y1142" s="278">
        <f t="shared" si="453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69">O1143</f>
        <v>300</v>
      </c>
      <c r="J1143" s="234">
        <f t="shared" ref="J1143" si="470">I1143*1.23</f>
        <v>369</v>
      </c>
      <c r="K1143">
        <v>4</v>
      </c>
      <c r="L1143">
        <v>4</v>
      </c>
      <c r="M1143">
        <f t="shared" si="448"/>
        <v>140</v>
      </c>
      <c r="N1143">
        <f t="shared" si="460"/>
        <v>160</v>
      </c>
      <c r="O1143">
        <f t="shared" si="457"/>
        <v>300</v>
      </c>
      <c r="Q1143" s="278">
        <f t="shared" si="449"/>
        <v>275.51219512195121</v>
      </c>
      <c r="R1143" s="278">
        <f t="shared" si="450"/>
        <v>338.88</v>
      </c>
      <c r="T1143" s="278">
        <v>32.96</v>
      </c>
      <c r="U1143" s="278">
        <f t="shared" si="454"/>
        <v>98.88</v>
      </c>
      <c r="V1143" s="278">
        <f t="shared" si="451"/>
        <v>240</v>
      </c>
      <c r="W1143" s="278"/>
      <c r="X1143" s="278">
        <f t="shared" si="452"/>
        <v>338.88</v>
      </c>
      <c r="Y1143" s="278">
        <f t="shared" si="453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48"/>
        <v>0</v>
      </c>
      <c r="N1144">
        <f t="shared" si="460"/>
        <v>0</v>
      </c>
      <c r="O1144">
        <f t="shared" si="457"/>
        <v>0</v>
      </c>
      <c r="Q1144" s="278">
        <f t="shared" si="449"/>
        <v>0</v>
      </c>
      <c r="R1144" s="278">
        <f t="shared" si="450"/>
        <v>0</v>
      </c>
      <c r="T1144" s="278"/>
      <c r="U1144" s="278">
        <f t="shared" si="454"/>
        <v>0</v>
      </c>
      <c r="V1144" s="278" t="b">
        <f t="shared" si="451"/>
        <v>0</v>
      </c>
      <c r="W1144" s="278"/>
      <c r="X1144" s="278">
        <f t="shared" si="452"/>
        <v>0</v>
      </c>
      <c r="Y1144" s="278">
        <f t="shared" si="453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1">O1145</f>
        <v>580</v>
      </c>
      <c r="J1145" s="234">
        <f t="shared" ref="J1145" si="472">I1145*1.23</f>
        <v>713.4</v>
      </c>
      <c r="K1145">
        <v>12</v>
      </c>
      <c r="L1145">
        <v>4</v>
      </c>
      <c r="M1145">
        <f t="shared" si="448"/>
        <v>420</v>
      </c>
      <c r="N1145">
        <f t="shared" si="460"/>
        <v>160</v>
      </c>
      <c r="O1145">
        <f t="shared" si="457"/>
        <v>580</v>
      </c>
      <c r="Q1145" s="278">
        <f t="shared" si="449"/>
        <v>275.51219512195121</v>
      </c>
      <c r="R1145" s="278">
        <f t="shared" si="450"/>
        <v>338.88</v>
      </c>
      <c r="T1145" s="278">
        <v>32.96</v>
      </c>
      <c r="U1145" s="278">
        <f t="shared" si="454"/>
        <v>98.88</v>
      </c>
      <c r="V1145" s="278">
        <f t="shared" si="451"/>
        <v>240</v>
      </c>
      <c r="W1145" s="278"/>
      <c r="X1145" s="278">
        <f t="shared" si="452"/>
        <v>338.88</v>
      </c>
      <c r="Y1145" s="278">
        <f t="shared" si="453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48"/>
        <v>0</v>
      </c>
      <c r="N1146">
        <f t="shared" si="460"/>
        <v>0</v>
      </c>
      <c r="O1146">
        <f t="shared" si="457"/>
        <v>0</v>
      </c>
      <c r="Q1146" s="278">
        <f t="shared" si="449"/>
        <v>300.1219512195122</v>
      </c>
      <c r="R1146" s="278">
        <f t="shared" si="450"/>
        <v>369.15</v>
      </c>
      <c r="T1146" s="278">
        <v>43.05</v>
      </c>
      <c r="U1146" s="278">
        <f t="shared" si="454"/>
        <v>129.14999999999998</v>
      </c>
      <c r="V1146" s="278">
        <f t="shared" si="451"/>
        <v>240</v>
      </c>
      <c r="W1146" s="278"/>
      <c r="X1146" s="278">
        <f t="shared" si="452"/>
        <v>369.15</v>
      </c>
      <c r="Y1146" s="278">
        <f t="shared" si="453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48"/>
        <v>0</v>
      </c>
      <c r="N1147">
        <f t="shared" si="460"/>
        <v>0</v>
      </c>
      <c r="O1147">
        <f t="shared" si="457"/>
        <v>0</v>
      </c>
      <c r="Q1147" s="278">
        <f t="shared" si="449"/>
        <v>272.82926829268291</v>
      </c>
      <c r="R1147" s="278">
        <f t="shared" si="450"/>
        <v>335.58</v>
      </c>
      <c r="T1147" s="278">
        <v>31.86</v>
      </c>
      <c r="U1147" s="278">
        <f t="shared" si="454"/>
        <v>95.58</v>
      </c>
      <c r="V1147" s="278">
        <f t="shared" si="451"/>
        <v>240</v>
      </c>
      <c r="W1147" s="278"/>
      <c r="X1147" s="278">
        <f t="shared" si="452"/>
        <v>335.58</v>
      </c>
      <c r="Y1147" s="278">
        <f t="shared" si="453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3">O1148</f>
        <v>440</v>
      </c>
      <c r="J1148" s="234">
        <f t="shared" ref="J1148" si="474">I1148*1.23</f>
        <v>541.20000000000005</v>
      </c>
      <c r="K1148">
        <v>8</v>
      </c>
      <c r="L1148">
        <v>4</v>
      </c>
      <c r="M1148">
        <f t="shared" si="448"/>
        <v>280</v>
      </c>
      <c r="N1148">
        <f t="shared" si="460"/>
        <v>160</v>
      </c>
      <c r="O1148">
        <f t="shared" si="457"/>
        <v>440</v>
      </c>
      <c r="Q1148" s="278">
        <f t="shared" si="449"/>
        <v>260.82926829268291</v>
      </c>
      <c r="R1148" s="278">
        <f t="shared" si="450"/>
        <v>320.82</v>
      </c>
      <c r="T1148" s="278">
        <v>26.94</v>
      </c>
      <c r="U1148" s="278">
        <f t="shared" si="454"/>
        <v>80.820000000000007</v>
      </c>
      <c r="V1148" s="278">
        <f t="shared" si="451"/>
        <v>240</v>
      </c>
      <c r="W1148" s="278"/>
      <c r="X1148" s="278">
        <f t="shared" si="452"/>
        <v>320.82</v>
      </c>
      <c r="Y1148" s="278">
        <f t="shared" si="453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48"/>
        <v>0</v>
      </c>
      <c r="N1149">
        <f t="shared" si="460"/>
        <v>0</v>
      </c>
      <c r="O1149">
        <f t="shared" si="457"/>
        <v>0</v>
      </c>
      <c r="Q1149" s="278">
        <f t="shared" si="449"/>
        <v>374.51219512195121</v>
      </c>
      <c r="R1149" s="278">
        <f t="shared" si="450"/>
        <v>460.65</v>
      </c>
      <c r="T1149" s="278">
        <v>73.55</v>
      </c>
      <c r="U1149" s="278">
        <f t="shared" si="454"/>
        <v>220.64999999999998</v>
      </c>
      <c r="V1149" s="278">
        <f t="shared" si="451"/>
        <v>240</v>
      </c>
      <c r="W1149" s="278"/>
      <c r="X1149" s="278">
        <f t="shared" si="452"/>
        <v>460.65</v>
      </c>
      <c r="Y1149" s="278">
        <f t="shared" si="453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48"/>
        <v>0</v>
      </c>
      <c r="N1150">
        <f t="shared" si="460"/>
        <v>0</v>
      </c>
      <c r="O1150">
        <f t="shared" si="457"/>
        <v>0</v>
      </c>
      <c r="Q1150" s="278">
        <f t="shared" si="449"/>
        <v>0</v>
      </c>
      <c r="R1150" s="278">
        <f t="shared" si="450"/>
        <v>0</v>
      </c>
      <c r="T1150" s="278"/>
      <c r="U1150" s="278">
        <f t="shared" si="454"/>
        <v>0</v>
      </c>
      <c r="V1150" s="278" t="b">
        <f t="shared" si="451"/>
        <v>0</v>
      </c>
      <c r="W1150" s="278"/>
      <c r="X1150" s="278">
        <f t="shared" si="452"/>
        <v>0</v>
      </c>
      <c r="Y1150" s="278">
        <f t="shared" si="453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48"/>
        <v>0</v>
      </c>
      <c r="N1151">
        <f t="shared" si="460"/>
        <v>0</v>
      </c>
      <c r="O1151">
        <f t="shared" si="457"/>
        <v>0</v>
      </c>
      <c r="Q1151" s="278">
        <f t="shared" si="449"/>
        <v>284.82926829268297</v>
      </c>
      <c r="R1151" s="278">
        <f t="shared" si="450"/>
        <v>350.34000000000003</v>
      </c>
      <c r="T1151" s="278">
        <v>36.78</v>
      </c>
      <c r="U1151" s="278">
        <f t="shared" si="454"/>
        <v>110.34</v>
      </c>
      <c r="V1151" s="278">
        <f t="shared" si="451"/>
        <v>240</v>
      </c>
      <c r="W1151" s="278"/>
      <c r="X1151" s="278">
        <f t="shared" si="452"/>
        <v>350.34000000000003</v>
      </c>
      <c r="Y1151" s="278">
        <f t="shared" si="453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5">O1152</f>
        <v>440</v>
      </c>
      <c r="J1152" s="234">
        <f t="shared" ref="J1152" si="476">I1152*1.23</f>
        <v>541.20000000000005</v>
      </c>
      <c r="K1152">
        <v>8</v>
      </c>
      <c r="L1152">
        <v>4</v>
      </c>
      <c r="M1152">
        <f t="shared" si="448"/>
        <v>280</v>
      </c>
      <c r="N1152">
        <f t="shared" si="460"/>
        <v>160</v>
      </c>
      <c r="O1152">
        <f t="shared" si="457"/>
        <v>440</v>
      </c>
      <c r="Q1152" s="278">
        <f t="shared" si="449"/>
        <v>322.92682926829269</v>
      </c>
      <c r="R1152" s="278">
        <f t="shared" si="450"/>
        <v>397.2</v>
      </c>
      <c r="T1152" s="278">
        <v>52.4</v>
      </c>
      <c r="U1152" s="278">
        <f t="shared" si="454"/>
        <v>157.19999999999999</v>
      </c>
      <c r="V1152" s="278">
        <f t="shared" si="451"/>
        <v>240</v>
      </c>
      <c r="W1152" s="278"/>
      <c r="X1152" s="278">
        <f t="shared" si="452"/>
        <v>397.2</v>
      </c>
      <c r="Y1152" s="278">
        <f t="shared" si="453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48"/>
        <v>0</v>
      </c>
      <c r="N1153">
        <f t="shared" si="460"/>
        <v>0</v>
      </c>
      <c r="O1153">
        <f t="shared" si="457"/>
        <v>0</v>
      </c>
      <c r="Q1153" s="278">
        <f t="shared" si="449"/>
        <v>0</v>
      </c>
      <c r="R1153" s="278">
        <f t="shared" si="450"/>
        <v>0</v>
      </c>
      <c r="T1153" s="278"/>
      <c r="U1153" s="278">
        <f t="shared" si="454"/>
        <v>0</v>
      </c>
      <c r="V1153" s="278" t="b">
        <f t="shared" si="451"/>
        <v>0</v>
      </c>
      <c r="W1153" s="278"/>
      <c r="X1153" s="278">
        <f t="shared" si="452"/>
        <v>0</v>
      </c>
      <c r="Y1153" s="278">
        <f t="shared" si="453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48"/>
        <v>0</v>
      </c>
      <c r="N1154">
        <f t="shared" si="460"/>
        <v>0</v>
      </c>
      <c r="O1154">
        <f t="shared" si="457"/>
        <v>0</v>
      </c>
      <c r="Q1154" s="278">
        <f t="shared" si="449"/>
        <v>284.82926829268297</v>
      </c>
      <c r="R1154" s="278">
        <f t="shared" si="450"/>
        <v>350.34000000000003</v>
      </c>
      <c r="T1154" s="278">
        <v>36.78</v>
      </c>
      <c r="U1154" s="278">
        <f t="shared" si="454"/>
        <v>110.34</v>
      </c>
      <c r="V1154" s="278">
        <f t="shared" si="451"/>
        <v>240</v>
      </c>
      <c r="W1154" s="278"/>
      <c r="X1154" s="278">
        <f t="shared" si="452"/>
        <v>350.34000000000003</v>
      </c>
      <c r="Y1154" s="278">
        <f t="shared" si="453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77">O1155</f>
        <v>300</v>
      </c>
      <c r="J1155" s="234">
        <f t="shared" ref="J1155" si="478">I1155*1.23</f>
        <v>369</v>
      </c>
      <c r="K1155">
        <v>4</v>
      </c>
      <c r="L1155">
        <v>4</v>
      </c>
      <c r="M1155">
        <f t="shared" si="448"/>
        <v>140</v>
      </c>
      <c r="N1155">
        <f t="shared" si="460"/>
        <v>160</v>
      </c>
      <c r="O1155">
        <f t="shared" si="457"/>
        <v>300</v>
      </c>
      <c r="Q1155" s="278">
        <f t="shared" si="449"/>
        <v>322.92682926829269</v>
      </c>
      <c r="R1155" s="278">
        <f t="shared" si="450"/>
        <v>397.2</v>
      </c>
      <c r="T1155" s="278">
        <v>52.4</v>
      </c>
      <c r="U1155" s="278">
        <f t="shared" si="454"/>
        <v>157.19999999999999</v>
      </c>
      <c r="V1155" s="278">
        <f t="shared" si="451"/>
        <v>240</v>
      </c>
      <c r="W1155" s="278"/>
      <c r="X1155" s="278">
        <f t="shared" si="452"/>
        <v>397.2</v>
      </c>
      <c r="Y1155" s="278">
        <f t="shared" si="453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48"/>
        <v>0</v>
      </c>
      <c r="N1156">
        <f t="shared" si="460"/>
        <v>0</v>
      </c>
      <c r="O1156">
        <f t="shared" si="457"/>
        <v>0</v>
      </c>
      <c r="Q1156" s="278">
        <f t="shared" si="449"/>
        <v>0</v>
      </c>
      <c r="R1156" s="278">
        <f t="shared" si="450"/>
        <v>0</v>
      </c>
      <c r="T1156" s="278"/>
      <c r="U1156" s="278">
        <f t="shared" si="454"/>
        <v>0</v>
      </c>
      <c r="V1156" s="278" t="b">
        <f t="shared" si="451"/>
        <v>0</v>
      </c>
      <c r="W1156" s="278"/>
      <c r="X1156" s="278">
        <f t="shared" si="452"/>
        <v>0</v>
      </c>
      <c r="Y1156" s="278">
        <f t="shared" si="453"/>
        <v>0</v>
      </c>
      <c r="Z1156" s="276"/>
      <c r="AA1156" s="276"/>
    </row>
    <row r="1157" spans="1:27" ht="13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48"/>
        <v>0</v>
      </c>
      <c r="N1157">
        <f t="shared" si="460"/>
        <v>0</v>
      </c>
      <c r="O1157">
        <f t="shared" si="457"/>
        <v>0</v>
      </c>
      <c r="Q1157" s="278">
        <f t="shared" si="449"/>
        <v>0</v>
      </c>
      <c r="R1157" s="278">
        <f t="shared" si="450"/>
        <v>0</v>
      </c>
      <c r="T1157" s="278"/>
      <c r="U1157" s="278">
        <f t="shared" si="454"/>
        <v>0</v>
      </c>
      <c r="V1157" s="278" t="b">
        <f t="shared" si="451"/>
        <v>0</v>
      </c>
      <c r="W1157" s="278"/>
      <c r="X1157" s="278">
        <f t="shared" si="452"/>
        <v>0</v>
      </c>
      <c r="Y1157" s="278">
        <f t="shared" si="453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79">O1158</f>
        <v>40</v>
      </c>
      <c r="J1158" s="304">
        <f t="shared" ref="J1158:J1173" si="480">I1158*1.23</f>
        <v>49.2</v>
      </c>
      <c r="L1158" s="305">
        <v>1</v>
      </c>
      <c r="M1158" s="305">
        <f t="shared" ref="M1158:M1221" si="481">K1158*35</f>
        <v>0</v>
      </c>
      <c r="N1158" s="305">
        <f t="shared" si="460"/>
        <v>40</v>
      </c>
      <c r="O1158" s="305">
        <f t="shared" si="457"/>
        <v>40</v>
      </c>
      <c r="Q1158" s="278">
        <f t="shared" si="449"/>
        <v>48.780487804878049</v>
      </c>
      <c r="R1158" s="278">
        <f t="shared" si="450"/>
        <v>60</v>
      </c>
      <c r="T1158" s="306"/>
      <c r="U1158" s="306">
        <f t="shared" si="454"/>
        <v>0</v>
      </c>
      <c r="V1158" s="306" t="b">
        <f t="shared" si="451"/>
        <v>0</v>
      </c>
      <c r="W1158" s="306">
        <f t="shared" ref="W1158:W1177" si="482">G1158*$AD$4*$AD$7</f>
        <v>60</v>
      </c>
      <c r="X1158" s="306">
        <f t="shared" si="452"/>
        <v>60</v>
      </c>
      <c r="Y1158" s="278">
        <f t="shared" si="453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79"/>
        <v>80</v>
      </c>
      <c r="J1159" s="304">
        <f t="shared" si="480"/>
        <v>98.4</v>
      </c>
      <c r="L1159" s="305">
        <v>1</v>
      </c>
      <c r="M1159" s="305">
        <f t="shared" si="481"/>
        <v>0</v>
      </c>
      <c r="N1159" s="305">
        <f t="shared" si="460"/>
        <v>80</v>
      </c>
      <c r="O1159" s="305">
        <f t="shared" si="457"/>
        <v>80</v>
      </c>
      <c r="Q1159" s="278">
        <f t="shared" ref="Q1159:Q1222" si="483">R1159/1.23</f>
        <v>97.560975609756099</v>
      </c>
      <c r="R1159" s="278">
        <f t="shared" ref="R1159:R1222" si="484">X1159</f>
        <v>120</v>
      </c>
      <c r="T1159" s="306"/>
      <c r="U1159" s="306">
        <f t="shared" si="454"/>
        <v>0</v>
      </c>
      <c r="V1159" s="306" t="b">
        <f t="shared" ref="V1159:V1222" si="485">IF(U1159&gt;0,$AD$3*$AD$7)</f>
        <v>0</v>
      </c>
      <c r="W1159" s="306">
        <f t="shared" si="482"/>
        <v>120</v>
      </c>
      <c r="X1159" s="306">
        <f t="shared" ref="X1159:X1222" si="486">V1159+U1159+W1159</f>
        <v>120</v>
      </c>
      <c r="Y1159" s="278">
        <f t="shared" ref="Y1159:Y1222" si="487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79"/>
        <v>40</v>
      </c>
      <c r="J1160" s="304">
        <f t="shared" si="480"/>
        <v>49.2</v>
      </c>
      <c r="L1160" s="305">
        <v>1</v>
      </c>
      <c r="M1160" s="305">
        <f t="shared" si="481"/>
        <v>0</v>
      </c>
      <c r="N1160" s="305">
        <f t="shared" si="460"/>
        <v>40</v>
      </c>
      <c r="O1160" s="305">
        <f t="shared" si="457"/>
        <v>40</v>
      </c>
      <c r="Q1160" s="278">
        <f t="shared" si="483"/>
        <v>48.780487804878049</v>
      </c>
      <c r="R1160" s="278">
        <f t="shared" si="484"/>
        <v>60</v>
      </c>
      <c r="T1160" s="306"/>
      <c r="U1160" s="306">
        <f t="shared" ref="U1160:U1223" si="488">T1160*$AD$9</f>
        <v>0</v>
      </c>
      <c r="V1160" s="306" t="b">
        <f t="shared" si="485"/>
        <v>0</v>
      </c>
      <c r="W1160" s="306">
        <f t="shared" si="482"/>
        <v>60</v>
      </c>
      <c r="X1160" s="306">
        <f t="shared" si="486"/>
        <v>60</v>
      </c>
      <c r="Y1160" s="278">
        <f t="shared" si="487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79"/>
        <v>40</v>
      </c>
      <c r="J1161" s="304">
        <f t="shared" si="480"/>
        <v>49.2</v>
      </c>
      <c r="L1161" s="305">
        <v>1</v>
      </c>
      <c r="M1161" s="305">
        <f t="shared" si="481"/>
        <v>0</v>
      </c>
      <c r="N1161" s="305">
        <f t="shared" si="460"/>
        <v>40</v>
      </c>
      <c r="O1161" s="305">
        <f t="shared" si="457"/>
        <v>40</v>
      </c>
      <c r="Q1161" s="278">
        <f t="shared" si="483"/>
        <v>48.780487804878049</v>
      </c>
      <c r="R1161" s="278">
        <f t="shared" si="484"/>
        <v>60</v>
      </c>
      <c r="T1161" s="306"/>
      <c r="U1161" s="306">
        <f t="shared" si="488"/>
        <v>0</v>
      </c>
      <c r="V1161" s="306" t="b">
        <f t="shared" si="485"/>
        <v>0</v>
      </c>
      <c r="W1161" s="306">
        <f t="shared" si="482"/>
        <v>60</v>
      </c>
      <c r="X1161" s="306">
        <f t="shared" si="486"/>
        <v>60</v>
      </c>
      <c r="Y1161" s="278">
        <f t="shared" si="487"/>
        <v>48.780487804878049</v>
      </c>
      <c r="Z1161" s="276"/>
      <c r="AA1161" s="276"/>
    </row>
    <row r="1162" spans="1:27" s="305" customFormat="1" ht="13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79"/>
        <v>240</v>
      </c>
      <c r="J1162" s="304">
        <f t="shared" si="480"/>
        <v>295.2</v>
      </c>
      <c r="L1162" s="305">
        <v>1</v>
      </c>
      <c r="M1162" s="305">
        <f t="shared" si="481"/>
        <v>0</v>
      </c>
      <c r="N1162" s="305">
        <f t="shared" si="460"/>
        <v>240</v>
      </c>
      <c r="O1162" s="305">
        <f t="shared" si="457"/>
        <v>240</v>
      </c>
      <c r="Q1162" s="278">
        <f t="shared" si="483"/>
        <v>662.41463414634143</v>
      </c>
      <c r="R1162" s="278">
        <f t="shared" si="484"/>
        <v>814.77</v>
      </c>
      <c r="T1162" s="306">
        <v>71.59</v>
      </c>
      <c r="U1162" s="306">
        <f t="shared" si="488"/>
        <v>214.77</v>
      </c>
      <c r="V1162" s="306">
        <f t="shared" si="485"/>
        <v>240</v>
      </c>
      <c r="W1162" s="306">
        <f t="shared" si="482"/>
        <v>360</v>
      </c>
      <c r="X1162" s="306">
        <f t="shared" si="486"/>
        <v>814.77</v>
      </c>
      <c r="Y1162" s="278">
        <f t="shared" si="487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79"/>
        <v>40</v>
      </c>
      <c r="J1163" s="304">
        <f t="shared" si="480"/>
        <v>49.2</v>
      </c>
      <c r="L1163" s="305">
        <v>1</v>
      </c>
      <c r="M1163" s="305">
        <f t="shared" si="481"/>
        <v>0</v>
      </c>
      <c r="N1163" s="305">
        <f t="shared" si="460"/>
        <v>40</v>
      </c>
      <c r="O1163" s="305">
        <f t="shared" si="457"/>
        <v>40</v>
      </c>
      <c r="Q1163" s="278">
        <f t="shared" si="483"/>
        <v>48.780487804878049</v>
      </c>
      <c r="R1163" s="278">
        <f t="shared" si="484"/>
        <v>60</v>
      </c>
      <c r="T1163" s="306"/>
      <c r="U1163" s="306">
        <f t="shared" si="488"/>
        <v>0</v>
      </c>
      <c r="V1163" s="306" t="b">
        <f t="shared" si="485"/>
        <v>0</v>
      </c>
      <c r="W1163" s="306">
        <f t="shared" si="482"/>
        <v>60</v>
      </c>
      <c r="X1163" s="306">
        <f t="shared" si="486"/>
        <v>60</v>
      </c>
      <c r="Y1163" s="278">
        <f t="shared" si="487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79"/>
        <v>40</v>
      </c>
      <c r="J1164" s="304">
        <f t="shared" si="480"/>
        <v>49.2</v>
      </c>
      <c r="L1164" s="305">
        <v>1</v>
      </c>
      <c r="M1164" s="305">
        <f t="shared" si="481"/>
        <v>0</v>
      </c>
      <c r="N1164" s="305">
        <f t="shared" si="460"/>
        <v>40</v>
      </c>
      <c r="O1164" s="305">
        <f t="shared" si="457"/>
        <v>40</v>
      </c>
      <c r="Q1164" s="278">
        <f t="shared" si="483"/>
        <v>48.780487804878049</v>
      </c>
      <c r="R1164" s="278">
        <f t="shared" si="484"/>
        <v>60</v>
      </c>
      <c r="T1164" s="306"/>
      <c r="U1164" s="306">
        <f t="shared" si="488"/>
        <v>0</v>
      </c>
      <c r="V1164" s="306" t="b">
        <f t="shared" si="485"/>
        <v>0</v>
      </c>
      <c r="W1164" s="306">
        <f t="shared" si="482"/>
        <v>60</v>
      </c>
      <c r="X1164" s="306">
        <f t="shared" si="486"/>
        <v>60</v>
      </c>
      <c r="Y1164" s="278">
        <f t="shared" si="487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79"/>
        <v>40</v>
      </c>
      <c r="J1165" s="304">
        <f t="shared" si="480"/>
        <v>49.2</v>
      </c>
      <c r="L1165" s="305">
        <v>1</v>
      </c>
      <c r="M1165" s="305">
        <f t="shared" si="481"/>
        <v>0</v>
      </c>
      <c r="N1165" s="305">
        <f t="shared" si="460"/>
        <v>40</v>
      </c>
      <c r="O1165" s="305">
        <f t="shared" si="457"/>
        <v>40</v>
      </c>
      <c r="Q1165" s="278">
        <f t="shared" si="483"/>
        <v>48.780487804878049</v>
      </c>
      <c r="R1165" s="278">
        <f t="shared" si="484"/>
        <v>60</v>
      </c>
      <c r="T1165" s="306"/>
      <c r="U1165" s="306">
        <f t="shared" si="488"/>
        <v>0</v>
      </c>
      <c r="V1165" s="306" t="b">
        <f t="shared" si="485"/>
        <v>0</v>
      </c>
      <c r="W1165" s="306">
        <f t="shared" si="482"/>
        <v>60</v>
      </c>
      <c r="X1165" s="306">
        <f t="shared" si="486"/>
        <v>60</v>
      </c>
      <c r="Y1165" s="278">
        <f t="shared" si="487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79"/>
        <v>40</v>
      </c>
      <c r="J1166" s="304">
        <f t="shared" si="480"/>
        <v>49.2</v>
      </c>
      <c r="L1166" s="305">
        <v>1</v>
      </c>
      <c r="M1166" s="305">
        <f t="shared" si="481"/>
        <v>0</v>
      </c>
      <c r="N1166" s="305">
        <f t="shared" si="460"/>
        <v>40</v>
      </c>
      <c r="O1166" s="305">
        <f t="shared" si="457"/>
        <v>40</v>
      </c>
      <c r="Q1166" s="278">
        <f t="shared" si="483"/>
        <v>48.780487804878049</v>
      </c>
      <c r="R1166" s="278">
        <f t="shared" si="484"/>
        <v>60</v>
      </c>
      <c r="T1166" s="306"/>
      <c r="U1166" s="306">
        <f t="shared" si="488"/>
        <v>0</v>
      </c>
      <c r="V1166" s="306" t="b">
        <f t="shared" si="485"/>
        <v>0</v>
      </c>
      <c r="W1166" s="306">
        <f t="shared" si="482"/>
        <v>60</v>
      </c>
      <c r="X1166" s="306">
        <f t="shared" si="486"/>
        <v>60</v>
      </c>
      <c r="Y1166" s="278">
        <f t="shared" si="487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79"/>
        <v>40</v>
      </c>
      <c r="J1167" s="304">
        <f t="shared" si="480"/>
        <v>49.2</v>
      </c>
      <c r="L1167" s="305">
        <v>1</v>
      </c>
      <c r="M1167" s="305">
        <f t="shared" si="481"/>
        <v>0</v>
      </c>
      <c r="N1167" s="305">
        <f t="shared" si="460"/>
        <v>40</v>
      </c>
      <c r="O1167" s="305">
        <f t="shared" si="457"/>
        <v>40</v>
      </c>
      <c r="Q1167" s="278">
        <f t="shared" si="483"/>
        <v>48.780487804878049</v>
      </c>
      <c r="R1167" s="278">
        <f t="shared" si="484"/>
        <v>60</v>
      </c>
      <c r="T1167" s="306"/>
      <c r="U1167" s="306">
        <f t="shared" si="488"/>
        <v>0</v>
      </c>
      <c r="V1167" s="306" t="b">
        <f t="shared" si="485"/>
        <v>0</v>
      </c>
      <c r="W1167" s="306">
        <f t="shared" si="482"/>
        <v>60</v>
      </c>
      <c r="X1167" s="306">
        <f t="shared" si="486"/>
        <v>60</v>
      </c>
      <c r="Y1167" s="278">
        <f t="shared" si="487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79"/>
        <v>40</v>
      </c>
      <c r="J1168" s="304">
        <f t="shared" si="480"/>
        <v>49.2</v>
      </c>
      <c r="L1168" s="305">
        <v>1</v>
      </c>
      <c r="M1168" s="305">
        <f t="shared" si="481"/>
        <v>0</v>
      </c>
      <c r="N1168" s="305">
        <f t="shared" si="460"/>
        <v>40</v>
      </c>
      <c r="O1168" s="305">
        <f t="shared" si="457"/>
        <v>40</v>
      </c>
      <c r="Q1168" s="278">
        <f t="shared" si="483"/>
        <v>48.780487804878049</v>
      </c>
      <c r="R1168" s="278">
        <f t="shared" si="484"/>
        <v>60</v>
      </c>
      <c r="T1168" s="306"/>
      <c r="U1168" s="306">
        <f t="shared" si="488"/>
        <v>0</v>
      </c>
      <c r="V1168" s="306" t="b">
        <f t="shared" si="485"/>
        <v>0</v>
      </c>
      <c r="W1168" s="306">
        <f t="shared" si="482"/>
        <v>60</v>
      </c>
      <c r="X1168" s="306">
        <f t="shared" si="486"/>
        <v>60</v>
      </c>
      <c r="Y1168" s="278">
        <f t="shared" si="487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79"/>
        <v>40</v>
      </c>
      <c r="J1169" s="304">
        <f t="shared" si="480"/>
        <v>49.2</v>
      </c>
      <c r="L1169" s="305">
        <v>1</v>
      </c>
      <c r="M1169" s="305">
        <f t="shared" si="481"/>
        <v>0</v>
      </c>
      <c r="N1169" s="305">
        <f t="shared" si="460"/>
        <v>40</v>
      </c>
      <c r="O1169" s="305">
        <f t="shared" si="457"/>
        <v>40</v>
      </c>
      <c r="Q1169" s="278">
        <f t="shared" si="483"/>
        <v>48.780487804878049</v>
      </c>
      <c r="R1169" s="278">
        <f t="shared" si="484"/>
        <v>60</v>
      </c>
      <c r="T1169" s="306"/>
      <c r="U1169" s="306">
        <f t="shared" si="488"/>
        <v>0</v>
      </c>
      <c r="V1169" s="306" t="b">
        <f t="shared" si="485"/>
        <v>0</v>
      </c>
      <c r="W1169" s="306">
        <f t="shared" si="482"/>
        <v>60</v>
      </c>
      <c r="X1169" s="306">
        <f t="shared" si="486"/>
        <v>60</v>
      </c>
      <c r="Y1169" s="278">
        <f t="shared" si="487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79"/>
        <v>40</v>
      </c>
      <c r="J1170" s="304">
        <f t="shared" si="480"/>
        <v>49.2</v>
      </c>
      <c r="L1170" s="305">
        <v>1</v>
      </c>
      <c r="M1170" s="305">
        <f t="shared" si="481"/>
        <v>0</v>
      </c>
      <c r="N1170" s="305">
        <f t="shared" si="460"/>
        <v>40</v>
      </c>
      <c r="O1170" s="305">
        <f t="shared" si="457"/>
        <v>40</v>
      </c>
      <c r="Q1170" s="278">
        <f t="shared" si="483"/>
        <v>48.780487804878049</v>
      </c>
      <c r="R1170" s="278">
        <f t="shared" si="484"/>
        <v>60</v>
      </c>
      <c r="T1170" s="306"/>
      <c r="U1170" s="306">
        <f t="shared" si="488"/>
        <v>0</v>
      </c>
      <c r="V1170" s="306" t="b">
        <f t="shared" si="485"/>
        <v>0</v>
      </c>
      <c r="W1170" s="306">
        <f t="shared" si="482"/>
        <v>60</v>
      </c>
      <c r="X1170" s="306">
        <f t="shared" si="486"/>
        <v>60</v>
      </c>
      <c r="Y1170" s="278">
        <f t="shared" si="487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79"/>
        <v>40</v>
      </c>
      <c r="J1171" s="304">
        <f t="shared" si="480"/>
        <v>49.2</v>
      </c>
      <c r="L1171" s="305">
        <v>1</v>
      </c>
      <c r="M1171" s="305">
        <f t="shared" si="481"/>
        <v>0</v>
      </c>
      <c r="N1171" s="305">
        <f t="shared" si="460"/>
        <v>40</v>
      </c>
      <c r="O1171" s="305">
        <f t="shared" si="457"/>
        <v>40</v>
      </c>
      <c r="Q1171" s="278">
        <f t="shared" si="483"/>
        <v>48.780487804878049</v>
      </c>
      <c r="R1171" s="278">
        <f t="shared" si="484"/>
        <v>60</v>
      </c>
      <c r="T1171" s="306"/>
      <c r="U1171" s="306">
        <f t="shared" si="488"/>
        <v>0</v>
      </c>
      <c r="V1171" s="306" t="b">
        <f t="shared" si="485"/>
        <v>0</v>
      </c>
      <c r="W1171" s="306">
        <f t="shared" si="482"/>
        <v>60</v>
      </c>
      <c r="X1171" s="306">
        <f t="shared" si="486"/>
        <v>60</v>
      </c>
      <c r="Y1171" s="278">
        <f t="shared" si="487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79"/>
        <v>40</v>
      </c>
      <c r="J1172" s="304">
        <f t="shared" si="480"/>
        <v>49.2</v>
      </c>
      <c r="L1172" s="305">
        <v>1</v>
      </c>
      <c r="M1172" s="305">
        <f t="shared" si="481"/>
        <v>0</v>
      </c>
      <c r="N1172" s="305">
        <f t="shared" si="460"/>
        <v>40</v>
      </c>
      <c r="O1172" s="305">
        <f t="shared" si="457"/>
        <v>40</v>
      </c>
      <c r="Q1172" s="278">
        <f t="shared" si="483"/>
        <v>48.780487804878049</v>
      </c>
      <c r="R1172" s="278">
        <f t="shared" si="484"/>
        <v>60</v>
      </c>
      <c r="T1172" s="306"/>
      <c r="U1172" s="306">
        <f t="shared" si="488"/>
        <v>0</v>
      </c>
      <c r="V1172" s="306" t="b">
        <f t="shared" si="485"/>
        <v>0</v>
      </c>
      <c r="W1172" s="306">
        <f t="shared" si="482"/>
        <v>60</v>
      </c>
      <c r="X1172" s="306">
        <f t="shared" si="486"/>
        <v>60</v>
      </c>
      <c r="Y1172" s="278">
        <f t="shared" si="487"/>
        <v>48.780487804878049</v>
      </c>
      <c r="Z1172" s="276"/>
      <c r="AA1172" s="276"/>
    </row>
    <row r="1173" spans="1:27" s="331" customFormat="1" ht="15.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79"/>
        <v>280</v>
      </c>
      <c r="J1173" s="304">
        <f t="shared" si="480"/>
        <v>344.4</v>
      </c>
      <c r="K1173" s="305"/>
      <c r="L1173" s="305">
        <v>1</v>
      </c>
      <c r="M1173" s="305">
        <f t="shared" si="481"/>
        <v>0</v>
      </c>
      <c r="N1173" s="305">
        <f t="shared" si="460"/>
        <v>280</v>
      </c>
      <c r="O1173" s="305">
        <f t="shared" si="457"/>
        <v>280</v>
      </c>
      <c r="Q1173" s="278">
        <f t="shared" si="483"/>
        <v>341.46341463414637</v>
      </c>
      <c r="R1173" s="278">
        <f t="shared" si="484"/>
        <v>420</v>
      </c>
      <c r="T1173" s="332"/>
      <c r="U1173" s="306">
        <f t="shared" si="488"/>
        <v>0</v>
      </c>
      <c r="V1173" s="306" t="b">
        <f t="shared" si="485"/>
        <v>0</v>
      </c>
      <c r="W1173" s="306">
        <f t="shared" si="482"/>
        <v>420</v>
      </c>
      <c r="X1173" s="306">
        <f t="shared" si="486"/>
        <v>420</v>
      </c>
      <c r="Y1173" s="278">
        <f t="shared" si="487"/>
        <v>341.46341463414637</v>
      </c>
      <c r="Z1173" s="276"/>
      <c r="AA1173" s="276"/>
    </row>
    <row r="1174" spans="1:27" s="331" customFormat="1" ht="15.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1"/>
        <v>0</v>
      </c>
      <c r="N1174" s="305">
        <f t="shared" si="460"/>
        <v>0</v>
      </c>
      <c r="O1174" s="305"/>
      <c r="Q1174" s="278">
        <f t="shared" si="483"/>
        <v>146.34146341463415</v>
      </c>
      <c r="R1174" s="278">
        <f t="shared" si="484"/>
        <v>180</v>
      </c>
      <c r="T1174" s="332"/>
      <c r="U1174" s="306">
        <f t="shared" si="488"/>
        <v>0</v>
      </c>
      <c r="V1174" s="306" t="b">
        <f t="shared" si="485"/>
        <v>0</v>
      </c>
      <c r="W1174" s="306">
        <f t="shared" si="482"/>
        <v>180</v>
      </c>
      <c r="X1174" s="306">
        <f t="shared" si="486"/>
        <v>180</v>
      </c>
      <c r="Y1174" s="278">
        <f t="shared" si="487"/>
        <v>146.34146341463415</v>
      </c>
      <c r="Z1174" s="276"/>
      <c r="AA1174" s="276"/>
    </row>
    <row r="1175" spans="1:27" s="331" customFormat="1" ht="15.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1"/>
        <v>0</v>
      </c>
      <c r="N1175" s="305">
        <f t="shared" si="460"/>
        <v>0</v>
      </c>
      <c r="O1175" s="305"/>
      <c r="Q1175" s="278">
        <f t="shared" si="483"/>
        <v>97.560975609756099</v>
      </c>
      <c r="R1175" s="278">
        <f t="shared" si="484"/>
        <v>120</v>
      </c>
      <c r="T1175" s="332"/>
      <c r="U1175" s="306">
        <f t="shared" si="488"/>
        <v>0</v>
      </c>
      <c r="V1175" s="306" t="b">
        <f t="shared" si="485"/>
        <v>0</v>
      </c>
      <c r="W1175" s="306">
        <f t="shared" si="482"/>
        <v>120</v>
      </c>
      <c r="X1175" s="306">
        <f t="shared" si="486"/>
        <v>120</v>
      </c>
      <c r="Y1175" s="278">
        <f t="shared" si="487"/>
        <v>97.560975609756099</v>
      </c>
      <c r="Z1175" s="276"/>
      <c r="AA1175" s="276"/>
    </row>
    <row r="1176" spans="1:27" s="331" customFormat="1" ht="15.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1"/>
        <v>0</v>
      </c>
      <c r="N1176" s="305">
        <f t="shared" si="460"/>
        <v>0</v>
      </c>
      <c r="O1176" s="305"/>
      <c r="Q1176" s="278">
        <f t="shared" si="483"/>
        <v>146.34146341463415</v>
      </c>
      <c r="R1176" s="278">
        <f t="shared" si="484"/>
        <v>180</v>
      </c>
      <c r="T1176" s="332"/>
      <c r="U1176" s="306">
        <f t="shared" si="488"/>
        <v>0</v>
      </c>
      <c r="V1176" s="306" t="b">
        <f t="shared" si="485"/>
        <v>0</v>
      </c>
      <c r="W1176" s="306">
        <f t="shared" si="482"/>
        <v>180</v>
      </c>
      <c r="X1176" s="306">
        <f t="shared" si="486"/>
        <v>180</v>
      </c>
      <c r="Y1176" s="278">
        <f t="shared" si="487"/>
        <v>146.34146341463415</v>
      </c>
      <c r="Z1176" s="276"/>
      <c r="AA1176" s="276"/>
    </row>
    <row r="1177" spans="1:27" s="331" customFormat="1" ht="15.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1"/>
        <v>0</v>
      </c>
      <c r="N1177" s="305">
        <f t="shared" si="460"/>
        <v>0</v>
      </c>
      <c r="O1177" s="305"/>
      <c r="Q1177" s="278">
        <f t="shared" si="483"/>
        <v>48.780487804878049</v>
      </c>
      <c r="R1177" s="278">
        <f t="shared" si="484"/>
        <v>60</v>
      </c>
      <c r="T1177" s="332"/>
      <c r="U1177" s="306">
        <f t="shared" si="488"/>
        <v>0</v>
      </c>
      <c r="V1177" s="306" t="b">
        <f t="shared" si="485"/>
        <v>0</v>
      </c>
      <c r="W1177" s="306">
        <f t="shared" si="482"/>
        <v>60</v>
      </c>
      <c r="X1177" s="306">
        <f t="shared" si="486"/>
        <v>60</v>
      </c>
      <c r="Y1177" s="278">
        <f t="shared" si="487"/>
        <v>48.780487804878049</v>
      </c>
      <c r="Z1177" s="276"/>
      <c r="AA1177" s="276"/>
    </row>
    <row r="1178" spans="1:27" ht="16" thickBot="1">
      <c r="A1178" s="41"/>
      <c r="B1178" s="42"/>
      <c r="C1178" s="41"/>
      <c r="D1178" s="43" t="s">
        <v>1708</v>
      </c>
      <c r="E1178" s="43"/>
      <c r="F1178" s="41"/>
      <c r="G1178" s="41"/>
      <c r="H1178" s="42"/>
      <c r="I1178" s="238"/>
      <c r="J1178" s="239"/>
      <c r="M1178">
        <f t="shared" si="481"/>
        <v>0</v>
      </c>
      <c r="N1178">
        <f t="shared" si="460"/>
        <v>0</v>
      </c>
      <c r="O1178">
        <f t="shared" si="457"/>
        <v>0</v>
      </c>
      <c r="Q1178" s="278">
        <f t="shared" si="483"/>
        <v>0</v>
      </c>
      <c r="R1178" s="278">
        <f t="shared" si="484"/>
        <v>0</v>
      </c>
      <c r="T1178" s="278"/>
      <c r="U1178" s="278">
        <f t="shared" si="488"/>
        <v>0</v>
      </c>
      <c r="V1178" s="278" t="b">
        <f t="shared" si="485"/>
        <v>0</v>
      </c>
      <c r="W1178" s="278"/>
      <c r="X1178" s="278">
        <f t="shared" si="486"/>
        <v>0</v>
      </c>
      <c r="Y1178" s="278">
        <f t="shared" si="487"/>
        <v>0</v>
      </c>
      <c r="Z1178" s="276"/>
      <c r="AA1178" s="276"/>
    </row>
    <row r="1179" spans="1:27" ht="13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89">O1179</f>
        <v>720</v>
      </c>
      <c r="J1179" s="234">
        <f t="shared" ref="J1179" si="490">I1179*1.23</f>
        <v>885.6</v>
      </c>
      <c r="K1179">
        <v>16</v>
      </c>
      <c r="L1179">
        <v>4</v>
      </c>
      <c r="M1179">
        <f t="shared" si="481"/>
        <v>560</v>
      </c>
      <c r="N1179">
        <f t="shared" si="460"/>
        <v>160</v>
      </c>
      <c r="O1179">
        <f t="shared" si="457"/>
        <v>720</v>
      </c>
      <c r="Q1179" s="278">
        <f t="shared" si="483"/>
        <v>641.51219512195132</v>
      </c>
      <c r="R1179" s="278">
        <f t="shared" si="484"/>
        <v>789.06000000000006</v>
      </c>
      <c r="T1179" s="278">
        <v>183.02</v>
      </c>
      <c r="U1179" s="278">
        <f t="shared" si="488"/>
        <v>549.06000000000006</v>
      </c>
      <c r="V1179" s="278">
        <f t="shared" si="485"/>
        <v>240</v>
      </c>
      <c r="W1179" s="278"/>
      <c r="X1179" s="278">
        <f t="shared" si="486"/>
        <v>789.06000000000006</v>
      </c>
      <c r="Y1179" s="278">
        <f t="shared" si="487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1"/>
        <v>0</v>
      </c>
      <c r="N1180">
        <f t="shared" si="460"/>
        <v>0</v>
      </c>
      <c r="O1180">
        <f t="shared" si="457"/>
        <v>0</v>
      </c>
      <c r="Q1180" s="278">
        <f t="shared" si="483"/>
        <v>0</v>
      </c>
      <c r="R1180" s="278">
        <f t="shared" si="484"/>
        <v>0</v>
      </c>
      <c r="T1180" s="278"/>
      <c r="U1180" s="278">
        <f t="shared" si="488"/>
        <v>0</v>
      </c>
      <c r="V1180" s="278" t="b">
        <f t="shared" si="485"/>
        <v>0</v>
      </c>
      <c r="W1180" s="278"/>
      <c r="X1180" s="278">
        <f t="shared" si="486"/>
        <v>0</v>
      </c>
      <c r="Y1180" s="278">
        <f t="shared" si="487"/>
        <v>0</v>
      </c>
      <c r="Z1180" s="276"/>
      <c r="AA1180" s="276"/>
    </row>
    <row r="1181" spans="1:27" s="331" customFormat="1" ht="16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1"/>
        <v>0</v>
      </c>
      <c r="N1181" s="305">
        <f t="shared" si="460"/>
        <v>0</v>
      </c>
      <c r="O1181" s="305">
        <f t="shared" si="457"/>
        <v>0</v>
      </c>
      <c r="Q1181" s="278">
        <f t="shared" si="483"/>
        <v>97.560975609756099</v>
      </c>
      <c r="R1181" s="278">
        <f t="shared" si="484"/>
        <v>120</v>
      </c>
      <c r="T1181" s="332"/>
      <c r="U1181" s="306">
        <f t="shared" si="488"/>
        <v>0</v>
      </c>
      <c r="V1181" s="306" t="b">
        <f t="shared" si="485"/>
        <v>0</v>
      </c>
      <c r="W1181" s="306">
        <f>G1181*$AD$4*$AD$7</f>
        <v>120</v>
      </c>
      <c r="X1181" s="306">
        <f t="shared" si="486"/>
        <v>120</v>
      </c>
      <c r="Y1181" s="278">
        <f t="shared" si="487"/>
        <v>97.560975609756099</v>
      </c>
      <c r="Z1181" s="276"/>
      <c r="AA1181" s="276"/>
    </row>
    <row r="1182" spans="1:27" ht="16" thickBot="1">
      <c r="A1182" s="41"/>
      <c r="B1182" s="42"/>
      <c r="C1182" s="41"/>
      <c r="D1182" s="43" t="s">
        <v>1715</v>
      </c>
      <c r="E1182" s="43"/>
      <c r="F1182" s="41"/>
      <c r="G1182" s="41"/>
      <c r="H1182" s="42"/>
      <c r="I1182" s="238"/>
      <c r="J1182" s="239"/>
      <c r="M1182">
        <f t="shared" si="481"/>
        <v>0</v>
      </c>
      <c r="N1182">
        <f t="shared" si="460"/>
        <v>0</v>
      </c>
      <c r="O1182">
        <f t="shared" si="457"/>
        <v>0</v>
      </c>
      <c r="Q1182" s="278">
        <f t="shared" si="483"/>
        <v>0</v>
      </c>
      <c r="R1182" s="278">
        <f t="shared" si="484"/>
        <v>0</v>
      </c>
      <c r="T1182" s="278"/>
      <c r="U1182" s="278">
        <f t="shared" si="488"/>
        <v>0</v>
      </c>
      <c r="V1182" s="278" t="b">
        <f t="shared" si="485"/>
        <v>0</v>
      </c>
      <c r="W1182" s="278"/>
      <c r="X1182" s="278">
        <f t="shared" si="486"/>
        <v>0</v>
      </c>
      <c r="Y1182" s="278">
        <f t="shared" si="487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1">O1183</f>
        <v>580</v>
      </c>
      <c r="J1183" s="234">
        <f t="shared" ref="J1183" si="492">I1183*1.23</f>
        <v>713.4</v>
      </c>
      <c r="K1183">
        <v>12</v>
      </c>
      <c r="L1183">
        <v>4</v>
      </c>
      <c r="M1183">
        <f t="shared" si="481"/>
        <v>420</v>
      </c>
      <c r="N1183">
        <f t="shared" si="460"/>
        <v>160</v>
      </c>
      <c r="O1183">
        <f t="shared" si="457"/>
        <v>580</v>
      </c>
      <c r="Q1183" s="278">
        <f t="shared" si="483"/>
        <v>0</v>
      </c>
      <c r="R1183" s="278">
        <f t="shared" si="484"/>
        <v>0</v>
      </c>
      <c r="T1183" s="278"/>
      <c r="U1183" s="278">
        <f t="shared" si="488"/>
        <v>0</v>
      </c>
      <c r="V1183" s="278" t="b">
        <f t="shared" si="485"/>
        <v>0</v>
      </c>
      <c r="W1183" s="278"/>
      <c r="X1183" s="278">
        <f t="shared" si="486"/>
        <v>0</v>
      </c>
      <c r="Y1183" s="278">
        <f t="shared" si="487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1"/>
        <v>0</v>
      </c>
      <c r="N1184">
        <f t="shared" si="460"/>
        <v>0</v>
      </c>
      <c r="O1184">
        <f t="shared" si="457"/>
        <v>0</v>
      </c>
      <c r="Q1184" s="278">
        <f t="shared" si="483"/>
        <v>627.1219512195122</v>
      </c>
      <c r="R1184" s="278">
        <f t="shared" si="484"/>
        <v>771.36</v>
      </c>
      <c r="T1184" s="278">
        <v>177.12</v>
      </c>
      <c r="U1184" s="278">
        <f t="shared" si="488"/>
        <v>531.36</v>
      </c>
      <c r="V1184" s="278">
        <f t="shared" si="485"/>
        <v>240</v>
      </c>
      <c r="W1184" s="278"/>
      <c r="X1184" s="278">
        <f t="shared" si="486"/>
        <v>771.36</v>
      </c>
      <c r="Y1184" s="278">
        <f t="shared" si="487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3">O1185</f>
        <v>300</v>
      </c>
      <c r="J1185" s="234">
        <f t="shared" ref="J1185" si="494">I1185*1.23</f>
        <v>369</v>
      </c>
      <c r="K1185">
        <v>4</v>
      </c>
      <c r="L1185">
        <v>4</v>
      </c>
      <c r="M1185">
        <f t="shared" si="481"/>
        <v>140</v>
      </c>
      <c r="N1185">
        <f t="shared" si="460"/>
        <v>160</v>
      </c>
      <c r="O1185">
        <f t="shared" si="457"/>
        <v>300</v>
      </c>
      <c r="Q1185" s="278">
        <f t="shared" si="483"/>
        <v>0</v>
      </c>
      <c r="R1185" s="278">
        <f t="shared" si="484"/>
        <v>0</v>
      </c>
      <c r="T1185" s="278"/>
      <c r="U1185" s="278">
        <f t="shared" si="488"/>
        <v>0</v>
      </c>
      <c r="V1185" s="278" t="b">
        <f t="shared" si="485"/>
        <v>0</v>
      </c>
      <c r="W1185" s="278"/>
      <c r="X1185" s="278">
        <f t="shared" si="486"/>
        <v>0</v>
      </c>
      <c r="Y1185" s="278">
        <f t="shared" si="487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1"/>
        <v>0</v>
      </c>
      <c r="N1186">
        <f t="shared" si="460"/>
        <v>0</v>
      </c>
      <c r="O1186">
        <f t="shared" si="457"/>
        <v>0</v>
      </c>
      <c r="Q1186" s="278">
        <f t="shared" si="483"/>
        <v>0</v>
      </c>
      <c r="R1186" s="278">
        <f t="shared" si="484"/>
        <v>0</v>
      </c>
      <c r="T1186" s="278"/>
      <c r="U1186" s="278">
        <f t="shared" si="488"/>
        <v>0</v>
      </c>
      <c r="V1186" s="278" t="b">
        <f t="shared" si="485"/>
        <v>0</v>
      </c>
      <c r="W1186" s="278"/>
      <c r="X1186" s="278">
        <f t="shared" si="486"/>
        <v>0</v>
      </c>
      <c r="Y1186" s="278">
        <f t="shared" si="487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5">O1187</f>
        <v>300</v>
      </c>
      <c r="J1187" s="234">
        <f t="shared" ref="J1187" si="496">I1187*1.23</f>
        <v>369</v>
      </c>
      <c r="K1187">
        <v>4</v>
      </c>
      <c r="L1187">
        <v>4</v>
      </c>
      <c r="M1187">
        <f t="shared" si="481"/>
        <v>140</v>
      </c>
      <c r="N1187">
        <f t="shared" si="460"/>
        <v>160</v>
      </c>
      <c r="O1187">
        <f t="shared" si="457"/>
        <v>300</v>
      </c>
      <c r="Q1187" s="278">
        <f t="shared" si="483"/>
        <v>0</v>
      </c>
      <c r="R1187" s="278">
        <f t="shared" si="484"/>
        <v>0</v>
      </c>
      <c r="T1187" s="278"/>
      <c r="U1187" s="278">
        <f t="shared" si="488"/>
        <v>0</v>
      </c>
      <c r="V1187" s="278" t="b">
        <f t="shared" si="485"/>
        <v>0</v>
      </c>
      <c r="W1187" s="278"/>
      <c r="X1187" s="278">
        <f t="shared" si="486"/>
        <v>0</v>
      </c>
      <c r="Y1187" s="278">
        <f t="shared" si="487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1"/>
        <v>0</v>
      </c>
      <c r="N1188">
        <f t="shared" si="460"/>
        <v>0</v>
      </c>
      <c r="O1188">
        <f t="shared" si="457"/>
        <v>0</v>
      </c>
      <c r="Q1188" s="278">
        <f t="shared" si="483"/>
        <v>0</v>
      </c>
      <c r="R1188" s="278">
        <f t="shared" si="484"/>
        <v>0</v>
      </c>
      <c r="T1188" s="278"/>
      <c r="U1188" s="278">
        <f t="shared" si="488"/>
        <v>0</v>
      </c>
      <c r="V1188" s="278" t="b">
        <f t="shared" si="485"/>
        <v>0</v>
      </c>
      <c r="W1188" s="278"/>
      <c r="X1188" s="278">
        <f t="shared" si="486"/>
        <v>0</v>
      </c>
      <c r="Y1188" s="278">
        <f t="shared" si="487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497">O1189</f>
        <v>300</v>
      </c>
      <c r="J1189" s="234">
        <f t="shared" ref="J1189" si="498">I1189*1.23</f>
        <v>369</v>
      </c>
      <c r="K1189">
        <v>4</v>
      </c>
      <c r="L1189">
        <v>4</v>
      </c>
      <c r="M1189">
        <f t="shared" si="481"/>
        <v>140</v>
      </c>
      <c r="N1189">
        <f t="shared" si="460"/>
        <v>160</v>
      </c>
      <c r="O1189">
        <f t="shared" si="457"/>
        <v>300</v>
      </c>
      <c r="Q1189" s="278">
        <f t="shared" si="483"/>
        <v>342.1219512195122</v>
      </c>
      <c r="R1189" s="278">
        <f t="shared" si="484"/>
        <v>420.81</v>
      </c>
      <c r="T1189" s="278">
        <v>60.27</v>
      </c>
      <c r="U1189" s="278">
        <f t="shared" si="488"/>
        <v>180.81</v>
      </c>
      <c r="V1189" s="278">
        <f t="shared" si="485"/>
        <v>240</v>
      </c>
      <c r="W1189" s="278"/>
      <c r="X1189" s="278">
        <f t="shared" si="486"/>
        <v>420.81</v>
      </c>
      <c r="Y1189" s="278">
        <f t="shared" si="487"/>
        <v>342.1219512195122</v>
      </c>
      <c r="Z1189" s="276"/>
      <c r="AA1189" s="276"/>
    </row>
    <row r="1190" spans="1:27" ht="28.75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1"/>
        <v>0</v>
      </c>
      <c r="N1190">
        <f t="shared" si="460"/>
        <v>0</v>
      </c>
      <c r="O1190">
        <f t="shared" si="457"/>
        <v>0</v>
      </c>
      <c r="Q1190" s="278">
        <f t="shared" si="483"/>
        <v>0</v>
      </c>
      <c r="R1190" s="278">
        <f t="shared" si="484"/>
        <v>0</v>
      </c>
      <c r="T1190" s="278"/>
      <c r="U1190" s="278">
        <f t="shared" si="488"/>
        <v>0</v>
      </c>
      <c r="V1190" s="278" t="b">
        <f t="shared" si="485"/>
        <v>0</v>
      </c>
      <c r="W1190" s="278"/>
      <c r="X1190" s="278">
        <f t="shared" si="486"/>
        <v>0</v>
      </c>
      <c r="Y1190" s="278">
        <f t="shared" si="487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499">O1191</f>
        <v>160</v>
      </c>
      <c r="J1191" s="234">
        <f t="shared" ref="J1191:J1192" si="500">I1191*1.23</f>
        <v>196.8</v>
      </c>
      <c r="L1191">
        <v>4</v>
      </c>
      <c r="M1191">
        <f t="shared" si="481"/>
        <v>0</v>
      </c>
      <c r="N1191">
        <f t="shared" si="460"/>
        <v>160</v>
      </c>
      <c r="O1191">
        <f t="shared" si="457"/>
        <v>160</v>
      </c>
      <c r="Q1191" s="278">
        <f t="shared" si="483"/>
        <v>243.90243902439025</v>
      </c>
      <c r="R1191" s="278">
        <f t="shared" si="484"/>
        <v>300</v>
      </c>
      <c r="T1191" s="584">
        <v>20</v>
      </c>
      <c r="U1191" s="278">
        <f t="shared" si="488"/>
        <v>60</v>
      </c>
      <c r="V1191" s="278">
        <f t="shared" si="485"/>
        <v>240</v>
      </c>
      <c r="W1191" s="278"/>
      <c r="X1191" s="278">
        <f t="shared" si="486"/>
        <v>300</v>
      </c>
      <c r="Y1191" s="278">
        <f t="shared" si="487"/>
        <v>243.90243902439025</v>
      </c>
      <c r="Z1191" s="276"/>
      <c r="AA1191" s="276"/>
    </row>
    <row r="1192" spans="1:27" ht="2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499"/>
        <v>300</v>
      </c>
      <c r="J1192" s="234">
        <f t="shared" si="500"/>
        <v>369</v>
      </c>
      <c r="K1192">
        <v>4</v>
      </c>
      <c r="L1192">
        <v>4</v>
      </c>
      <c r="M1192">
        <f t="shared" si="481"/>
        <v>140</v>
      </c>
      <c r="N1192">
        <f t="shared" si="460"/>
        <v>160</v>
      </c>
      <c r="O1192">
        <f t="shared" si="457"/>
        <v>300</v>
      </c>
      <c r="Q1192" s="278">
        <f t="shared" si="483"/>
        <v>243.90243902439025</v>
      </c>
      <c r="R1192" s="278">
        <f t="shared" si="484"/>
        <v>300</v>
      </c>
      <c r="T1192" s="584">
        <v>20</v>
      </c>
      <c r="U1192" s="278">
        <f t="shared" si="488"/>
        <v>60</v>
      </c>
      <c r="V1192" s="278">
        <f t="shared" si="485"/>
        <v>240</v>
      </c>
      <c r="W1192" s="278"/>
      <c r="X1192" s="278">
        <f t="shared" si="486"/>
        <v>300</v>
      </c>
      <c r="Y1192" s="278">
        <f t="shared" si="487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1"/>
        <v>0</v>
      </c>
      <c r="N1193">
        <f t="shared" si="460"/>
        <v>0</v>
      </c>
      <c r="O1193">
        <f t="shared" si="457"/>
        <v>0</v>
      </c>
      <c r="Q1193" s="278">
        <f t="shared" si="483"/>
        <v>0</v>
      </c>
      <c r="R1193" s="278">
        <f t="shared" si="484"/>
        <v>0</v>
      </c>
      <c r="T1193" s="278"/>
      <c r="U1193" s="278">
        <f t="shared" si="488"/>
        <v>0</v>
      </c>
      <c r="V1193" s="278" t="b">
        <f t="shared" si="485"/>
        <v>0</v>
      </c>
      <c r="W1193" s="278"/>
      <c r="X1193" s="278">
        <f t="shared" si="486"/>
        <v>0</v>
      </c>
      <c r="Y1193" s="278">
        <f t="shared" si="487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1"/>
        <v>0</v>
      </c>
      <c r="N1194">
        <f t="shared" si="460"/>
        <v>0</v>
      </c>
      <c r="O1194">
        <f t="shared" si="457"/>
        <v>0</v>
      </c>
      <c r="Q1194" s="278">
        <f t="shared" si="483"/>
        <v>0</v>
      </c>
      <c r="R1194" s="278">
        <f t="shared" si="484"/>
        <v>0</v>
      </c>
      <c r="T1194" s="280"/>
      <c r="U1194" s="278">
        <f t="shared" si="488"/>
        <v>0</v>
      </c>
      <c r="V1194" s="278" t="b">
        <f t="shared" si="485"/>
        <v>0</v>
      </c>
      <c r="W1194" s="278"/>
      <c r="X1194" s="278">
        <f t="shared" si="486"/>
        <v>0</v>
      </c>
      <c r="Y1194" s="278">
        <f t="shared" si="487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32" t="s">
        <v>1745</v>
      </c>
      <c r="G1195" s="32">
        <v>1</v>
      </c>
      <c r="H1195" s="33"/>
      <c r="I1195" s="233">
        <f t="shared" ref="I1195:I1203" si="501">O1195</f>
        <v>300</v>
      </c>
      <c r="J1195" s="234">
        <f t="shared" ref="J1195:J1203" si="502">I1195*1.23</f>
        <v>369</v>
      </c>
      <c r="K1195">
        <v>4</v>
      </c>
      <c r="L1195">
        <v>4</v>
      </c>
      <c r="M1195">
        <f t="shared" si="481"/>
        <v>140</v>
      </c>
      <c r="N1195">
        <f t="shared" si="460"/>
        <v>160</v>
      </c>
      <c r="O1195">
        <f t="shared" si="457"/>
        <v>300</v>
      </c>
      <c r="Q1195" s="278">
        <f t="shared" si="483"/>
        <v>267.60975609756093</v>
      </c>
      <c r="R1195" s="278">
        <f t="shared" si="484"/>
        <v>329.15999999999997</v>
      </c>
      <c r="T1195" s="585">
        <v>29.72</v>
      </c>
      <c r="U1195" s="278">
        <f t="shared" si="488"/>
        <v>89.16</v>
      </c>
      <c r="V1195" s="278">
        <f t="shared" si="485"/>
        <v>240</v>
      </c>
      <c r="W1195" s="278"/>
      <c r="X1195" s="278">
        <f t="shared" si="486"/>
        <v>329.15999999999997</v>
      </c>
      <c r="Y1195" s="278">
        <f t="shared" si="487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32" t="s">
        <v>1745</v>
      </c>
      <c r="G1196" s="32">
        <v>1</v>
      </c>
      <c r="H1196" s="33"/>
      <c r="I1196" s="233">
        <f t="shared" si="501"/>
        <v>300</v>
      </c>
      <c r="J1196" s="234">
        <f t="shared" si="502"/>
        <v>369</v>
      </c>
      <c r="K1196">
        <v>4</v>
      </c>
      <c r="L1196">
        <v>4</v>
      </c>
      <c r="M1196">
        <f t="shared" si="481"/>
        <v>140</v>
      </c>
      <c r="N1196">
        <f t="shared" si="460"/>
        <v>160</v>
      </c>
      <c r="O1196">
        <f t="shared" ref="O1196:O1259" si="503">M1196+N1196</f>
        <v>300</v>
      </c>
      <c r="Q1196" s="278">
        <f t="shared" si="483"/>
        <v>361.41463414634148</v>
      </c>
      <c r="R1196" s="278">
        <f t="shared" si="484"/>
        <v>444.54</v>
      </c>
      <c r="T1196" s="585">
        <v>68.180000000000007</v>
      </c>
      <c r="U1196" s="278">
        <f t="shared" si="488"/>
        <v>204.54000000000002</v>
      </c>
      <c r="V1196" s="278">
        <f t="shared" si="485"/>
        <v>240</v>
      </c>
      <c r="W1196" s="278"/>
      <c r="X1196" s="278">
        <f t="shared" si="486"/>
        <v>444.54</v>
      </c>
      <c r="Y1196" s="278">
        <f t="shared" si="487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32" t="s">
        <v>1745</v>
      </c>
      <c r="G1197" s="32">
        <v>1</v>
      </c>
      <c r="H1197" s="33"/>
      <c r="I1197" s="233">
        <f t="shared" si="501"/>
        <v>300</v>
      </c>
      <c r="J1197" s="234">
        <f t="shared" si="502"/>
        <v>369</v>
      </c>
      <c r="K1197">
        <v>4</v>
      </c>
      <c r="L1197">
        <v>4</v>
      </c>
      <c r="M1197">
        <f t="shared" si="481"/>
        <v>140</v>
      </c>
      <c r="N1197">
        <f t="shared" si="460"/>
        <v>160</v>
      </c>
      <c r="O1197">
        <f t="shared" si="503"/>
        <v>300</v>
      </c>
      <c r="Q1197" s="278">
        <f t="shared" si="483"/>
        <v>267.60975609756093</v>
      </c>
      <c r="R1197" s="278">
        <f t="shared" si="484"/>
        <v>329.15999999999997</v>
      </c>
      <c r="T1197" s="585">
        <v>29.72</v>
      </c>
      <c r="U1197" s="278">
        <f t="shared" si="488"/>
        <v>89.16</v>
      </c>
      <c r="V1197" s="278">
        <f t="shared" si="485"/>
        <v>240</v>
      </c>
      <c r="W1197" s="278"/>
      <c r="X1197" s="278">
        <f t="shared" si="486"/>
        <v>329.15999999999997</v>
      </c>
      <c r="Y1197" s="278">
        <f t="shared" si="487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32" t="s">
        <v>1745</v>
      </c>
      <c r="G1198" s="32">
        <v>1</v>
      </c>
      <c r="H1198" s="33"/>
      <c r="I1198" s="233">
        <f t="shared" si="501"/>
        <v>300</v>
      </c>
      <c r="J1198" s="234">
        <f t="shared" si="502"/>
        <v>369</v>
      </c>
      <c r="K1198">
        <v>4</v>
      </c>
      <c r="L1198">
        <v>4</v>
      </c>
      <c r="M1198">
        <f t="shared" si="481"/>
        <v>140</v>
      </c>
      <c r="N1198">
        <f t="shared" ref="N1198:N1261" si="504">L1198*G1198*40</f>
        <v>160</v>
      </c>
      <c r="O1198">
        <f t="shared" si="503"/>
        <v>300</v>
      </c>
      <c r="Q1198" s="278">
        <f t="shared" si="483"/>
        <v>257.8780487804878</v>
      </c>
      <c r="R1198" s="278">
        <f t="shared" si="484"/>
        <v>317.19</v>
      </c>
      <c r="T1198" s="585">
        <v>25.73</v>
      </c>
      <c r="U1198" s="278">
        <f t="shared" si="488"/>
        <v>77.19</v>
      </c>
      <c r="V1198" s="278">
        <f t="shared" si="485"/>
        <v>240</v>
      </c>
      <c r="W1198" s="278"/>
      <c r="X1198" s="278">
        <f t="shared" si="486"/>
        <v>317.19</v>
      </c>
      <c r="Y1198" s="278">
        <f t="shared" si="487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32" t="s">
        <v>1745</v>
      </c>
      <c r="G1199" s="32">
        <v>1</v>
      </c>
      <c r="H1199" s="33"/>
      <c r="I1199" s="233">
        <f t="shared" si="501"/>
        <v>300</v>
      </c>
      <c r="J1199" s="234">
        <f t="shared" si="502"/>
        <v>369</v>
      </c>
      <c r="K1199">
        <v>4</v>
      </c>
      <c r="L1199">
        <v>4</v>
      </c>
      <c r="M1199">
        <f t="shared" si="481"/>
        <v>140</v>
      </c>
      <c r="N1199">
        <f t="shared" si="504"/>
        <v>160</v>
      </c>
      <c r="O1199">
        <f t="shared" si="503"/>
        <v>300</v>
      </c>
      <c r="Q1199" s="278">
        <f t="shared" si="483"/>
        <v>267.60975609756093</v>
      </c>
      <c r="R1199" s="278">
        <f t="shared" si="484"/>
        <v>329.15999999999997</v>
      </c>
      <c r="T1199" s="585">
        <v>29.72</v>
      </c>
      <c r="U1199" s="278">
        <f t="shared" si="488"/>
        <v>89.16</v>
      </c>
      <c r="V1199" s="278">
        <f t="shared" si="485"/>
        <v>240</v>
      </c>
      <c r="W1199" s="278"/>
      <c r="X1199" s="278">
        <f t="shared" si="486"/>
        <v>329.15999999999997</v>
      </c>
      <c r="Y1199" s="278">
        <f t="shared" si="487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32" t="s">
        <v>1745</v>
      </c>
      <c r="G1200" s="32">
        <v>1</v>
      </c>
      <c r="H1200" s="33"/>
      <c r="I1200" s="233">
        <f t="shared" si="501"/>
        <v>300</v>
      </c>
      <c r="J1200" s="234">
        <f t="shared" si="502"/>
        <v>369</v>
      </c>
      <c r="K1200">
        <v>4</v>
      </c>
      <c r="L1200">
        <v>4</v>
      </c>
      <c r="M1200">
        <f t="shared" si="481"/>
        <v>140</v>
      </c>
      <c r="N1200">
        <f t="shared" si="504"/>
        <v>160</v>
      </c>
      <c r="O1200">
        <f t="shared" si="503"/>
        <v>300</v>
      </c>
      <c r="Q1200" s="278">
        <f t="shared" si="483"/>
        <v>361.41463414634148</v>
      </c>
      <c r="R1200" s="278">
        <f t="shared" si="484"/>
        <v>444.54</v>
      </c>
      <c r="T1200" s="585">
        <v>68.180000000000007</v>
      </c>
      <c r="U1200" s="278">
        <f t="shared" si="488"/>
        <v>204.54000000000002</v>
      </c>
      <c r="V1200" s="278">
        <f t="shared" si="485"/>
        <v>240</v>
      </c>
      <c r="W1200" s="278"/>
      <c r="X1200" s="278">
        <f t="shared" si="486"/>
        <v>444.54</v>
      </c>
      <c r="Y1200" s="278">
        <f t="shared" si="487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32" t="s">
        <v>1745</v>
      </c>
      <c r="G1201" s="32">
        <v>1</v>
      </c>
      <c r="H1201" s="33"/>
      <c r="I1201" s="233">
        <f t="shared" si="501"/>
        <v>300</v>
      </c>
      <c r="J1201" s="234">
        <f t="shared" si="502"/>
        <v>369</v>
      </c>
      <c r="K1201">
        <v>4</v>
      </c>
      <c r="L1201">
        <v>4</v>
      </c>
      <c r="M1201">
        <f t="shared" si="481"/>
        <v>140</v>
      </c>
      <c r="N1201">
        <f t="shared" si="504"/>
        <v>160</v>
      </c>
      <c r="O1201">
        <f t="shared" si="503"/>
        <v>300</v>
      </c>
      <c r="Q1201" s="278">
        <f t="shared" si="483"/>
        <v>257.8780487804878</v>
      </c>
      <c r="R1201" s="278">
        <f t="shared" si="484"/>
        <v>317.19</v>
      </c>
      <c r="T1201" s="585">
        <v>25.73</v>
      </c>
      <c r="U1201" s="278">
        <f t="shared" si="488"/>
        <v>77.19</v>
      </c>
      <c r="V1201" s="278">
        <f t="shared" si="485"/>
        <v>240</v>
      </c>
      <c r="W1201" s="278"/>
      <c r="X1201" s="278">
        <f t="shared" si="486"/>
        <v>317.19</v>
      </c>
      <c r="Y1201" s="278">
        <f t="shared" si="487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32" t="s">
        <v>1745</v>
      </c>
      <c r="G1202" s="32">
        <v>1</v>
      </c>
      <c r="H1202" s="33"/>
      <c r="I1202" s="233">
        <f t="shared" si="501"/>
        <v>300</v>
      </c>
      <c r="J1202" s="234">
        <f t="shared" si="502"/>
        <v>369</v>
      </c>
      <c r="K1202">
        <v>4</v>
      </c>
      <c r="L1202">
        <v>4</v>
      </c>
      <c r="M1202">
        <f t="shared" si="481"/>
        <v>140</v>
      </c>
      <c r="N1202">
        <f t="shared" si="504"/>
        <v>160</v>
      </c>
      <c r="O1202">
        <f t="shared" si="503"/>
        <v>300</v>
      </c>
      <c r="Q1202" s="278">
        <f t="shared" si="483"/>
        <v>267.60975609756093</v>
      </c>
      <c r="R1202" s="278">
        <f t="shared" si="484"/>
        <v>329.15999999999997</v>
      </c>
      <c r="T1202" s="585">
        <v>29.72</v>
      </c>
      <c r="U1202" s="278">
        <f t="shared" si="488"/>
        <v>89.16</v>
      </c>
      <c r="V1202" s="278">
        <f t="shared" si="485"/>
        <v>240</v>
      </c>
      <c r="W1202" s="278"/>
      <c r="X1202" s="278">
        <f t="shared" si="486"/>
        <v>329.15999999999997</v>
      </c>
      <c r="Y1202" s="278">
        <f t="shared" si="487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32" t="s">
        <v>1745</v>
      </c>
      <c r="G1203" s="32">
        <v>1</v>
      </c>
      <c r="H1203" s="33"/>
      <c r="I1203" s="233">
        <f t="shared" si="501"/>
        <v>300</v>
      </c>
      <c r="J1203" s="234">
        <f t="shared" si="502"/>
        <v>369</v>
      </c>
      <c r="K1203">
        <v>4</v>
      </c>
      <c r="L1203">
        <v>4</v>
      </c>
      <c r="M1203">
        <f t="shared" si="481"/>
        <v>140</v>
      </c>
      <c r="N1203">
        <f t="shared" si="504"/>
        <v>160</v>
      </c>
      <c r="O1203">
        <f t="shared" si="503"/>
        <v>300</v>
      </c>
      <c r="Q1203" s="278">
        <f t="shared" si="483"/>
        <v>257.8780487804878</v>
      </c>
      <c r="R1203" s="278">
        <f t="shared" si="484"/>
        <v>317.19</v>
      </c>
      <c r="T1203" s="584">
        <v>25.73</v>
      </c>
      <c r="U1203" s="278">
        <f t="shared" si="488"/>
        <v>77.19</v>
      </c>
      <c r="V1203" s="278">
        <f t="shared" si="485"/>
        <v>240</v>
      </c>
      <c r="W1203" s="278"/>
      <c r="X1203" s="278">
        <f t="shared" si="486"/>
        <v>317.19</v>
      </c>
      <c r="Y1203" s="278">
        <f t="shared" si="487"/>
        <v>257.8780487804878</v>
      </c>
      <c r="Z1203" s="276"/>
      <c r="AA1203" s="276"/>
    </row>
    <row r="1204" spans="1:27" ht="13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1"/>
        <v>0</v>
      </c>
      <c r="N1204">
        <f t="shared" si="504"/>
        <v>0</v>
      </c>
      <c r="O1204">
        <f t="shared" si="503"/>
        <v>0</v>
      </c>
      <c r="Q1204" s="278">
        <f t="shared" si="483"/>
        <v>0</v>
      </c>
      <c r="R1204" s="278">
        <f t="shared" si="484"/>
        <v>0</v>
      </c>
      <c r="T1204" s="278"/>
      <c r="U1204" s="278">
        <f t="shared" si="488"/>
        <v>0</v>
      </c>
      <c r="V1204" s="278" t="b">
        <f t="shared" si="485"/>
        <v>0</v>
      </c>
      <c r="W1204" s="278"/>
      <c r="X1204" s="278">
        <f t="shared" si="486"/>
        <v>0</v>
      </c>
      <c r="Y1204" s="278">
        <f t="shared" si="487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5">O1205</f>
        <v>80</v>
      </c>
      <c r="J1205" s="304">
        <f t="shared" ref="J1205:J1207" si="506">I1205*1.23</f>
        <v>98.4</v>
      </c>
      <c r="L1205" s="305">
        <v>1</v>
      </c>
      <c r="M1205" s="305">
        <f t="shared" si="481"/>
        <v>0</v>
      </c>
      <c r="N1205" s="305">
        <f t="shared" si="504"/>
        <v>80</v>
      </c>
      <c r="O1205" s="305">
        <f t="shared" si="503"/>
        <v>80</v>
      </c>
      <c r="Q1205" s="278">
        <f t="shared" si="483"/>
        <v>97.560975609756099</v>
      </c>
      <c r="R1205" s="278">
        <f t="shared" si="484"/>
        <v>120</v>
      </c>
      <c r="T1205" s="306"/>
      <c r="U1205" s="306">
        <f t="shared" si="488"/>
        <v>0</v>
      </c>
      <c r="V1205" s="306" t="b">
        <f t="shared" si="485"/>
        <v>0</v>
      </c>
      <c r="W1205" s="306">
        <f t="shared" ref="W1205:W1236" si="507">G1205*$AD$4*$AD$7</f>
        <v>120</v>
      </c>
      <c r="X1205" s="306">
        <f t="shared" si="486"/>
        <v>120</v>
      </c>
      <c r="Y1205" s="278">
        <f t="shared" si="487"/>
        <v>97.560975609756099</v>
      </c>
      <c r="Z1205" s="276"/>
      <c r="AA1205" s="276"/>
    </row>
    <row r="1206" spans="1:27" s="305" customFormat="1" ht="2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5"/>
        <v>40</v>
      </c>
      <c r="J1206" s="304">
        <f t="shared" si="506"/>
        <v>49.2</v>
      </c>
      <c r="L1206" s="305">
        <v>1</v>
      </c>
      <c r="M1206" s="305">
        <f t="shared" si="481"/>
        <v>0</v>
      </c>
      <c r="N1206" s="305">
        <f t="shared" si="504"/>
        <v>40</v>
      </c>
      <c r="O1206" s="305">
        <f t="shared" si="503"/>
        <v>40</v>
      </c>
      <c r="Q1206" s="278">
        <f t="shared" si="483"/>
        <v>48.780487804878049</v>
      </c>
      <c r="R1206" s="278">
        <f t="shared" si="484"/>
        <v>60</v>
      </c>
      <c r="T1206" s="306"/>
      <c r="U1206" s="306">
        <f t="shared" si="488"/>
        <v>0</v>
      </c>
      <c r="V1206" s="306" t="b">
        <f t="shared" si="485"/>
        <v>0</v>
      </c>
      <c r="W1206" s="306">
        <f t="shared" si="507"/>
        <v>60</v>
      </c>
      <c r="X1206" s="306">
        <f t="shared" si="486"/>
        <v>60</v>
      </c>
      <c r="Y1206" s="278">
        <f t="shared" si="487"/>
        <v>48.780487804878049</v>
      </c>
      <c r="Z1206" s="276"/>
      <c r="AA1206" s="276"/>
    </row>
    <row r="1207" spans="1:27" s="305" customFormat="1" ht="2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5"/>
        <v>400</v>
      </c>
      <c r="J1207" s="304">
        <f t="shared" si="506"/>
        <v>492</v>
      </c>
      <c r="L1207" s="305">
        <v>1</v>
      </c>
      <c r="M1207" s="305">
        <f t="shared" si="481"/>
        <v>0</v>
      </c>
      <c r="N1207" s="305">
        <f t="shared" si="504"/>
        <v>400</v>
      </c>
      <c r="O1207" s="305">
        <f t="shared" si="503"/>
        <v>400</v>
      </c>
      <c r="Q1207" s="278">
        <f t="shared" si="483"/>
        <v>487.80487804878049</v>
      </c>
      <c r="R1207" s="278">
        <f t="shared" si="484"/>
        <v>600</v>
      </c>
      <c r="T1207" s="306"/>
      <c r="U1207" s="306">
        <f t="shared" si="488"/>
        <v>0</v>
      </c>
      <c r="V1207" s="306" t="b">
        <f t="shared" si="485"/>
        <v>0</v>
      </c>
      <c r="W1207" s="306">
        <f t="shared" si="507"/>
        <v>600</v>
      </c>
      <c r="X1207" s="306">
        <f t="shared" si="486"/>
        <v>600</v>
      </c>
      <c r="Y1207" s="278">
        <f t="shared" si="487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1"/>
        <v>0</v>
      </c>
      <c r="N1208" s="305">
        <f t="shared" si="504"/>
        <v>0</v>
      </c>
      <c r="O1208" s="305">
        <f t="shared" si="503"/>
        <v>0</v>
      </c>
      <c r="Q1208" s="278">
        <f t="shared" si="483"/>
        <v>0</v>
      </c>
      <c r="R1208" s="278">
        <f t="shared" si="484"/>
        <v>0</v>
      </c>
      <c r="T1208" s="306"/>
      <c r="U1208" s="306">
        <f t="shared" si="488"/>
        <v>0</v>
      </c>
      <c r="V1208" s="306" t="b">
        <f t="shared" si="485"/>
        <v>0</v>
      </c>
      <c r="W1208" s="306">
        <f t="shared" si="507"/>
        <v>0</v>
      </c>
      <c r="X1208" s="306">
        <f t="shared" si="486"/>
        <v>0</v>
      </c>
      <c r="Y1208" s="278">
        <f t="shared" si="487"/>
        <v>0</v>
      </c>
      <c r="Z1208" s="276"/>
      <c r="AA1208" s="276"/>
    </row>
    <row r="1209" spans="1:27" s="305" customFormat="1" ht="2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08">O1209</f>
        <v>440</v>
      </c>
      <c r="J1209" s="304">
        <f t="shared" ref="J1209:J1236" si="509">I1209*1.23</f>
        <v>541.20000000000005</v>
      </c>
      <c r="L1209" s="305">
        <v>1</v>
      </c>
      <c r="M1209" s="305">
        <f t="shared" si="481"/>
        <v>0</v>
      </c>
      <c r="N1209" s="305">
        <f t="shared" si="504"/>
        <v>440</v>
      </c>
      <c r="O1209" s="305">
        <f t="shared" si="503"/>
        <v>440</v>
      </c>
      <c r="Q1209" s="278">
        <f t="shared" si="483"/>
        <v>536.58536585365857</v>
      </c>
      <c r="R1209" s="278">
        <f t="shared" si="484"/>
        <v>660</v>
      </c>
      <c r="T1209" s="306"/>
      <c r="U1209" s="306">
        <f t="shared" si="488"/>
        <v>0</v>
      </c>
      <c r="V1209" s="306" t="b">
        <f t="shared" si="485"/>
        <v>0</v>
      </c>
      <c r="W1209" s="306">
        <f t="shared" si="507"/>
        <v>660</v>
      </c>
      <c r="X1209" s="306">
        <f t="shared" si="486"/>
        <v>660</v>
      </c>
      <c r="Y1209" s="278">
        <f t="shared" si="487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08"/>
        <v>80</v>
      </c>
      <c r="J1210" s="304">
        <f t="shared" si="509"/>
        <v>98.4</v>
      </c>
      <c r="L1210" s="305">
        <v>1</v>
      </c>
      <c r="M1210" s="305">
        <f t="shared" si="481"/>
        <v>0</v>
      </c>
      <c r="N1210" s="305">
        <f t="shared" si="504"/>
        <v>80</v>
      </c>
      <c r="O1210" s="305">
        <f t="shared" si="503"/>
        <v>80</v>
      </c>
      <c r="Q1210" s="278">
        <f t="shared" si="483"/>
        <v>97.560975609756099</v>
      </c>
      <c r="R1210" s="278">
        <f t="shared" si="484"/>
        <v>120</v>
      </c>
      <c r="T1210" s="306"/>
      <c r="U1210" s="306">
        <f t="shared" si="488"/>
        <v>0</v>
      </c>
      <c r="V1210" s="306" t="b">
        <f t="shared" si="485"/>
        <v>0</v>
      </c>
      <c r="W1210" s="306">
        <f t="shared" si="507"/>
        <v>120</v>
      </c>
      <c r="X1210" s="306">
        <f t="shared" si="486"/>
        <v>120</v>
      </c>
      <c r="Y1210" s="278">
        <f t="shared" si="487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08"/>
        <v>40</v>
      </c>
      <c r="J1211" s="304">
        <f t="shared" si="509"/>
        <v>49.2</v>
      </c>
      <c r="L1211" s="305">
        <v>1</v>
      </c>
      <c r="M1211" s="305">
        <f t="shared" si="481"/>
        <v>0</v>
      </c>
      <c r="N1211" s="305">
        <f t="shared" si="504"/>
        <v>40</v>
      </c>
      <c r="O1211" s="305">
        <f t="shared" si="503"/>
        <v>40</v>
      </c>
      <c r="Q1211" s="278">
        <f t="shared" si="483"/>
        <v>48.780487804878049</v>
      </c>
      <c r="R1211" s="278">
        <f t="shared" si="484"/>
        <v>60</v>
      </c>
      <c r="T1211" s="306"/>
      <c r="U1211" s="306">
        <f t="shared" si="488"/>
        <v>0</v>
      </c>
      <c r="V1211" s="306" t="b">
        <f t="shared" si="485"/>
        <v>0</v>
      </c>
      <c r="W1211" s="306">
        <f t="shared" si="507"/>
        <v>60</v>
      </c>
      <c r="X1211" s="306">
        <f t="shared" si="486"/>
        <v>60</v>
      </c>
      <c r="Y1211" s="278">
        <f t="shared" si="487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08"/>
        <v>40</v>
      </c>
      <c r="J1212" s="304">
        <f t="shared" si="509"/>
        <v>49.2</v>
      </c>
      <c r="L1212" s="305">
        <v>1</v>
      </c>
      <c r="M1212" s="305">
        <f t="shared" si="481"/>
        <v>0</v>
      </c>
      <c r="N1212" s="305">
        <f t="shared" si="504"/>
        <v>40</v>
      </c>
      <c r="O1212" s="305">
        <f t="shared" si="503"/>
        <v>40</v>
      </c>
      <c r="Q1212" s="278">
        <f t="shared" si="483"/>
        <v>48.780487804878049</v>
      </c>
      <c r="R1212" s="278">
        <f t="shared" si="484"/>
        <v>60</v>
      </c>
      <c r="T1212" s="306"/>
      <c r="U1212" s="306">
        <f t="shared" si="488"/>
        <v>0</v>
      </c>
      <c r="V1212" s="306" t="b">
        <f t="shared" si="485"/>
        <v>0</v>
      </c>
      <c r="W1212" s="306">
        <f t="shared" si="507"/>
        <v>60</v>
      </c>
      <c r="X1212" s="306">
        <f t="shared" si="486"/>
        <v>60</v>
      </c>
      <c r="Y1212" s="278">
        <f t="shared" si="487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08"/>
        <v>40</v>
      </c>
      <c r="J1213" s="304">
        <f t="shared" si="509"/>
        <v>49.2</v>
      </c>
      <c r="L1213" s="305">
        <v>1</v>
      </c>
      <c r="M1213" s="305">
        <f t="shared" si="481"/>
        <v>0</v>
      </c>
      <c r="N1213" s="305">
        <f t="shared" si="504"/>
        <v>40</v>
      </c>
      <c r="O1213" s="305">
        <f t="shared" si="503"/>
        <v>40</v>
      </c>
      <c r="Q1213" s="278">
        <f t="shared" si="483"/>
        <v>48.780487804878049</v>
      </c>
      <c r="R1213" s="278">
        <f t="shared" si="484"/>
        <v>60</v>
      </c>
      <c r="T1213" s="306"/>
      <c r="U1213" s="306">
        <f t="shared" si="488"/>
        <v>0</v>
      </c>
      <c r="V1213" s="306" t="b">
        <f t="shared" si="485"/>
        <v>0</v>
      </c>
      <c r="W1213" s="306">
        <f t="shared" si="507"/>
        <v>60</v>
      </c>
      <c r="X1213" s="306">
        <f t="shared" si="486"/>
        <v>60</v>
      </c>
      <c r="Y1213" s="278">
        <f t="shared" si="487"/>
        <v>48.780487804878049</v>
      </c>
      <c r="Z1213" s="276"/>
      <c r="AA1213" s="276"/>
    </row>
    <row r="1214" spans="1:27" s="305" customFormat="1" ht="13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08"/>
        <v>40</v>
      </c>
      <c r="J1214" s="304">
        <f t="shared" si="509"/>
        <v>49.2</v>
      </c>
      <c r="L1214" s="305">
        <v>1</v>
      </c>
      <c r="M1214" s="305">
        <f t="shared" si="481"/>
        <v>0</v>
      </c>
      <c r="N1214" s="305">
        <f t="shared" si="504"/>
        <v>40</v>
      </c>
      <c r="O1214" s="305">
        <f t="shared" si="503"/>
        <v>40</v>
      </c>
      <c r="Q1214" s="278">
        <f t="shared" si="483"/>
        <v>48.780487804878049</v>
      </c>
      <c r="R1214" s="278">
        <f t="shared" si="484"/>
        <v>60</v>
      </c>
      <c r="T1214" s="306"/>
      <c r="U1214" s="306">
        <f t="shared" si="488"/>
        <v>0</v>
      </c>
      <c r="V1214" s="306" t="b">
        <f t="shared" si="485"/>
        <v>0</v>
      </c>
      <c r="W1214" s="306">
        <f t="shared" si="507"/>
        <v>60</v>
      </c>
      <c r="X1214" s="306">
        <f t="shared" si="486"/>
        <v>60</v>
      </c>
      <c r="Y1214" s="278">
        <f t="shared" si="487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08"/>
        <v>160</v>
      </c>
      <c r="J1215" s="304">
        <f t="shared" si="509"/>
        <v>196.8</v>
      </c>
      <c r="L1215" s="305">
        <v>1</v>
      </c>
      <c r="M1215" s="305">
        <f t="shared" si="481"/>
        <v>0</v>
      </c>
      <c r="N1215" s="305">
        <f t="shared" si="504"/>
        <v>160</v>
      </c>
      <c r="O1215" s="305">
        <f t="shared" si="503"/>
        <v>160</v>
      </c>
      <c r="Q1215" s="278">
        <f t="shared" si="483"/>
        <v>195.1219512195122</v>
      </c>
      <c r="R1215" s="278">
        <f t="shared" si="484"/>
        <v>240</v>
      </c>
      <c r="T1215" s="306"/>
      <c r="U1215" s="306">
        <f t="shared" si="488"/>
        <v>0</v>
      </c>
      <c r="V1215" s="306" t="b">
        <f t="shared" si="485"/>
        <v>0</v>
      </c>
      <c r="W1215" s="306">
        <f t="shared" si="507"/>
        <v>240</v>
      </c>
      <c r="X1215" s="306">
        <f t="shared" si="486"/>
        <v>240</v>
      </c>
      <c r="Y1215" s="278">
        <f t="shared" si="487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08"/>
        <v>40</v>
      </c>
      <c r="J1216" s="304">
        <f t="shared" si="509"/>
        <v>49.2</v>
      </c>
      <c r="L1216" s="305">
        <v>1</v>
      </c>
      <c r="M1216" s="305">
        <f t="shared" si="481"/>
        <v>0</v>
      </c>
      <c r="N1216" s="305">
        <f t="shared" si="504"/>
        <v>40</v>
      </c>
      <c r="O1216" s="305">
        <f t="shared" si="503"/>
        <v>40</v>
      </c>
      <c r="Q1216" s="278">
        <f t="shared" si="483"/>
        <v>48.780487804878049</v>
      </c>
      <c r="R1216" s="278">
        <f t="shared" si="484"/>
        <v>60</v>
      </c>
      <c r="T1216" s="306"/>
      <c r="U1216" s="306">
        <f t="shared" si="488"/>
        <v>0</v>
      </c>
      <c r="V1216" s="306" t="b">
        <f t="shared" si="485"/>
        <v>0</v>
      </c>
      <c r="W1216" s="306">
        <f t="shared" si="507"/>
        <v>60</v>
      </c>
      <c r="X1216" s="306">
        <f t="shared" si="486"/>
        <v>60</v>
      </c>
      <c r="Y1216" s="278">
        <f t="shared" si="487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08"/>
        <v>40</v>
      </c>
      <c r="J1217" s="304">
        <f t="shared" si="509"/>
        <v>49.2</v>
      </c>
      <c r="L1217" s="305">
        <v>1</v>
      </c>
      <c r="M1217" s="305">
        <f t="shared" si="481"/>
        <v>0</v>
      </c>
      <c r="N1217" s="305">
        <f t="shared" si="504"/>
        <v>40</v>
      </c>
      <c r="O1217" s="305">
        <f t="shared" si="503"/>
        <v>40</v>
      </c>
      <c r="Q1217" s="278">
        <f t="shared" si="483"/>
        <v>48.780487804878049</v>
      </c>
      <c r="R1217" s="278">
        <f t="shared" si="484"/>
        <v>60</v>
      </c>
      <c r="T1217" s="306"/>
      <c r="U1217" s="306">
        <f t="shared" si="488"/>
        <v>0</v>
      </c>
      <c r="V1217" s="306" t="b">
        <f t="shared" si="485"/>
        <v>0</v>
      </c>
      <c r="W1217" s="306">
        <f t="shared" si="507"/>
        <v>60</v>
      </c>
      <c r="X1217" s="306">
        <f t="shared" si="486"/>
        <v>60</v>
      </c>
      <c r="Y1217" s="278">
        <f t="shared" si="487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08"/>
        <v>160</v>
      </c>
      <c r="J1218" s="304">
        <f t="shared" si="509"/>
        <v>196.8</v>
      </c>
      <c r="L1218" s="305">
        <v>1</v>
      </c>
      <c r="M1218" s="305">
        <f t="shared" si="481"/>
        <v>0</v>
      </c>
      <c r="N1218" s="305">
        <f t="shared" si="504"/>
        <v>160</v>
      </c>
      <c r="O1218" s="305">
        <f t="shared" si="503"/>
        <v>160</v>
      </c>
      <c r="Q1218" s="278">
        <f t="shared" si="483"/>
        <v>195.1219512195122</v>
      </c>
      <c r="R1218" s="278">
        <f t="shared" si="484"/>
        <v>240</v>
      </c>
      <c r="T1218" s="306"/>
      <c r="U1218" s="306">
        <f t="shared" si="488"/>
        <v>0</v>
      </c>
      <c r="V1218" s="306" t="b">
        <f t="shared" si="485"/>
        <v>0</v>
      </c>
      <c r="W1218" s="306">
        <f t="shared" si="507"/>
        <v>240</v>
      </c>
      <c r="X1218" s="306">
        <f t="shared" si="486"/>
        <v>240</v>
      </c>
      <c r="Y1218" s="278">
        <f t="shared" si="487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08"/>
        <v>80</v>
      </c>
      <c r="J1219" s="304">
        <f t="shared" si="509"/>
        <v>98.4</v>
      </c>
      <c r="L1219" s="305">
        <v>1</v>
      </c>
      <c r="M1219" s="305">
        <f t="shared" si="481"/>
        <v>0</v>
      </c>
      <c r="N1219" s="305">
        <f t="shared" si="504"/>
        <v>80</v>
      </c>
      <c r="O1219" s="305">
        <f t="shared" si="503"/>
        <v>80</v>
      </c>
      <c r="Q1219" s="278">
        <f t="shared" si="483"/>
        <v>97.560975609756099</v>
      </c>
      <c r="R1219" s="278">
        <f t="shared" si="484"/>
        <v>120</v>
      </c>
      <c r="T1219" s="306"/>
      <c r="U1219" s="306">
        <f t="shared" si="488"/>
        <v>0</v>
      </c>
      <c r="V1219" s="306" t="b">
        <f t="shared" si="485"/>
        <v>0</v>
      </c>
      <c r="W1219" s="306">
        <f t="shared" si="507"/>
        <v>120</v>
      </c>
      <c r="X1219" s="306">
        <f t="shared" si="486"/>
        <v>120</v>
      </c>
      <c r="Y1219" s="278">
        <f t="shared" si="487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08"/>
        <v>80</v>
      </c>
      <c r="J1220" s="304">
        <f t="shared" si="509"/>
        <v>98.4</v>
      </c>
      <c r="L1220" s="305">
        <v>1</v>
      </c>
      <c r="M1220" s="305">
        <f t="shared" si="481"/>
        <v>0</v>
      </c>
      <c r="N1220" s="305">
        <f t="shared" si="504"/>
        <v>80</v>
      </c>
      <c r="O1220" s="305">
        <f t="shared" si="503"/>
        <v>80</v>
      </c>
      <c r="Q1220" s="278">
        <f t="shared" si="483"/>
        <v>97.560975609756099</v>
      </c>
      <c r="R1220" s="278">
        <f t="shared" si="484"/>
        <v>120</v>
      </c>
      <c r="T1220" s="306"/>
      <c r="U1220" s="306">
        <f t="shared" si="488"/>
        <v>0</v>
      </c>
      <c r="V1220" s="306" t="b">
        <f t="shared" si="485"/>
        <v>0</v>
      </c>
      <c r="W1220" s="306">
        <f t="shared" si="507"/>
        <v>120</v>
      </c>
      <c r="X1220" s="306">
        <f t="shared" si="486"/>
        <v>120</v>
      </c>
      <c r="Y1220" s="278">
        <f t="shared" si="487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08"/>
        <v>40</v>
      </c>
      <c r="J1221" s="304">
        <f t="shared" si="509"/>
        <v>49.2</v>
      </c>
      <c r="L1221" s="305">
        <v>1</v>
      </c>
      <c r="M1221" s="305">
        <f t="shared" si="481"/>
        <v>0</v>
      </c>
      <c r="N1221" s="305">
        <f t="shared" si="504"/>
        <v>40</v>
      </c>
      <c r="O1221" s="305">
        <f t="shared" si="503"/>
        <v>40</v>
      </c>
      <c r="Q1221" s="278">
        <f t="shared" si="483"/>
        <v>48.780487804878049</v>
      </c>
      <c r="R1221" s="278">
        <f t="shared" si="484"/>
        <v>60</v>
      </c>
      <c r="T1221" s="306"/>
      <c r="U1221" s="306">
        <f t="shared" si="488"/>
        <v>0</v>
      </c>
      <c r="V1221" s="306" t="b">
        <f t="shared" si="485"/>
        <v>0</v>
      </c>
      <c r="W1221" s="306">
        <f t="shared" si="507"/>
        <v>60</v>
      </c>
      <c r="X1221" s="306">
        <f t="shared" si="486"/>
        <v>60</v>
      </c>
      <c r="Y1221" s="278">
        <f t="shared" si="487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08"/>
        <v>40</v>
      </c>
      <c r="J1222" s="304">
        <f t="shared" si="509"/>
        <v>49.2</v>
      </c>
      <c r="L1222" s="305">
        <v>1</v>
      </c>
      <c r="M1222" s="305">
        <f t="shared" ref="M1222:M1285" si="510">K1222*35</f>
        <v>0</v>
      </c>
      <c r="N1222" s="305">
        <f t="shared" si="504"/>
        <v>40</v>
      </c>
      <c r="O1222" s="305">
        <f t="shared" si="503"/>
        <v>40</v>
      </c>
      <c r="Q1222" s="278">
        <f t="shared" si="483"/>
        <v>48.780487804878049</v>
      </c>
      <c r="R1222" s="278">
        <f t="shared" si="484"/>
        <v>60</v>
      </c>
      <c r="T1222" s="306"/>
      <c r="U1222" s="306">
        <f t="shared" si="488"/>
        <v>0</v>
      </c>
      <c r="V1222" s="306" t="b">
        <f t="shared" si="485"/>
        <v>0</v>
      </c>
      <c r="W1222" s="306">
        <f t="shared" si="507"/>
        <v>60</v>
      </c>
      <c r="X1222" s="306">
        <f t="shared" si="486"/>
        <v>60</v>
      </c>
      <c r="Y1222" s="278">
        <f t="shared" si="487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08"/>
        <v>80</v>
      </c>
      <c r="J1223" s="304">
        <f t="shared" si="509"/>
        <v>98.4</v>
      </c>
      <c r="L1223" s="305">
        <v>1</v>
      </c>
      <c r="M1223" s="305">
        <f t="shared" si="510"/>
        <v>0</v>
      </c>
      <c r="N1223" s="305">
        <f t="shared" si="504"/>
        <v>80</v>
      </c>
      <c r="O1223" s="305">
        <f t="shared" si="503"/>
        <v>80</v>
      </c>
      <c r="Q1223" s="278">
        <f t="shared" ref="Q1223:Q1286" si="511">R1223/1.23</f>
        <v>97.560975609756099</v>
      </c>
      <c r="R1223" s="278">
        <f t="shared" ref="R1223:R1286" si="512">X1223</f>
        <v>120</v>
      </c>
      <c r="T1223" s="306"/>
      <c r="U1223" s="306">
        <f t="shared" si="488"/>
        <v>0</v>
      </c>
      <c r="V1223" s="306" t="b">
        <f t="shared" ref="V1223:V1286" si="513">IF(U1223&gt;0,$AD$3*$AD$7)</f>
        <v>0</v>
      </c>
      <c r="W1223" s="306">
        <f t="shared" si="507"/>
        <v>120</v>
      </c>
      <c r="X1223" s="306">
        <f t="shared" ref="X1223:X1286" si="514">V1223+U1223+W1223</f>
        <v>120</v>
      </c>
      <c r="Y1223" s="278">
        <f t="shared" ref="Y1223:Y1286" si="515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08"/>
        <v>80</v>
      </c>
      <c r="J1224" s="304">
        <f t="shared" si="509"/>
        <v>98.4</v>
      </c>
      <c r="L1224" s="305">
        <v>1</v>
      </c>
      <c r="M1224" s="305">
        <f t="shared" si="510"/>
        <v>0</v>
      </c>
      <c r="N1224" s="305">
        <f t="shared" si="504"/>
        <v>80</v>
      </c>
      <c r="O1224" s="305">
        <f t="shared" si="503"/>
        <v>80</v>
      </c>
      <c r="Q1224" s="278">
        <f t="shared" si="511"/>
        <v>97.560975609756099</v>
      </c>
      <c r="R1224" s="278">
        <f t="shared" si="512"/>
        <v>120</v>
      </c>
      <c r="T1224" s="306"/>
      <c r="U1224" s="306">
        <f t="shared" ref="U1224:U1287" si="516">T1224*$AD$9</f>
        <v>0</v>
      </c>
      <c r="V1224" s="306" t="b">
        <f t="shared" si="513"/>
        <v>0</v>
      </c>
      <c r="W1224" s="306">
        <f t="shared" si="507"/>
        <v>120</v>
      </c>
      <c r="X1224" s="306">
        <f t="shared" si="514"/>
        <v>120</v>
      </c>
      <c r="Y1224" s="278">
        <f t="shared" si="515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08"/>
        <v>40</v>
      </c>
      <c r="J1225" s="304">
        <f t="shared" si="509"/>
        <v>49.2</v>
      </c>
      <c r="L1225" s="305">
        <v>1</v>
      </c>
      <c r="M1225" s="305">
        <f t="shared" si="510"/>
        <v>0</v>
      </c>
      <c r="N1225" s="305">
        <f t="shared" si="504"/>
        <v>40</v>
      </c>
      <c r="O1225" s="305">
        <f t="shared" si="503"/>
        <v>40</v>
      </c>
      <c r="Q1225" s="278">
        <f t="shared" si="511"/>
        <v>48.780487804878049</v>
      </c>
      <c r="R1225" s="278">
        <f t="shared" si="512"/>
        <v>60</v>
      </c>
      <c r="T1225" s="306"/>
      <c r="U1225" s="306">
        <f t="shared" si="516"/>
        <v>0</v>
      </c>
      <c r="V1225" s="306" t="b">
        <f t="shared" si="513"/>
        <v>0</v>
      </c>
      <c r="W1225" s="306">
        <f t="shared" si="507"/>
        <v>60</v>
      </c>
      <c r="X1225" s="306">
        <f t="shared" si="514"/>
        <v>60</v>
      </c>
      <c r="Y1225" s="278">
        <f t="shared" si="515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08"/>
        <v>40</v>
      </c>
      <c r="J1226" s="304">
        <f t="shared" si="509"/>
        <v>49.2</v>
      </c>
      <c r="L1226" s="305">
        <v>1</v>
      </c>
      <c r="M1226" s="305">
        <f t="shared" si="510"/>
        <v>0</v>
      </c>
      <c r="N1226" s="305">
        <f t="shared" si="504"/>
        <v>40</v>
      </c>
      <c r="O1226" s="305">
        <f t="shared" si="503"/>
        <v>40</v>
      </c>
      <c r="Q1226" s="278">
        <f t="shared" si="511"/>
        <v>48.780487804878049</v>
      </c>
      <c r="R1226" s="278">
        <f t="shared" si="512"/>
        <v>60</v>
      </c>
      <c r="T1226" s="306"/>
      <c r="U1226" s="306">
        <f t="shared" si="516"/>
        <v>0</v>
      </c>
      <c r="V1226" s="306" t="b">
        <f t="shared" si="513"/>
        <v>0</v>
      </c>
      <c r="W1226" s="306">
        <f t="shared" si="507"/>
        <v>60</v>
      </c>
      <c r="X1226" s="306">
        <f t="shared" si="514"/>
        <v>60</v>
      </c>
      <c r="Y1226" s="278">
        <f t="shared" si="515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08"/>
        <v>80</v>
      </c>
      <c r="J1227" s="304">
        <f t="shared" si="509"/>
        <v>98.4</v>
      </c>
      <c r="L1227" s="305">
        <v>1</v>
      </c>
      <c r="M1227" s="305">
        <f t="shared" si="510"/>
        <v>0</v>
      </c>
      <c r="N1227" s="305">
        <f t="shared" si="504"/>
        <v>80</v>
      </c>
      <c r="O1227" s="305">
        <f t="shared" si="503"/>
        <v>80</v>
      </c>
      <c r="Q1227" s="278">
        <f t="shared" si="511"/>
        <v>97.560975609756099</v>
      </c>
      <c r="R1227" s="278">
        <f t="shared" si="512"/>
        <v>120</v>
      </c>
      <c r="T1227" s="306"/>
      <c r="U1227" s="306">
        <f t="shared" si="516"/>
        <v>0</v>
      </c>
      <c r="V1227" s="306" t="b">
        <f t="shared" si="513"/>
        <v>0</v>
      </c>
      <c r="W1227" s="306">
        <f t="shared" si="507"/>
        <v>120</v>
      </c>
      <c r="X1227" s="306">
        <f t="shared" si="514"/>
        <v>120</v>
      </c>
      <c r="Y1227" s="278">
        <f t="shared" si="515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08"/>
        <v>40</v>
      </c>
      <c r="J1228" s="304">
        <f t="shared" si="509"/>
        <v>49.2</v>
      </c>
      <c r="L1228" s="305">
        <v>1</v>
      </c>
      <c r="M1228" s="305">
        <f t="shared" si="510"/>
        <v>0</v>
      </c>
      <c r="N1228" s="305">
        <f t="shared" si="504"/>
        <v>40</v>
      </c>
      <c r="O1228" s="305">
        <f t="shared" si="503"/>
        <v>40</v>
      </c>
      <c r="Q1228" s="278">
        <f t="shared" si="511"/>
        <v>48.780487804878049</v>
      </c>
      <c r="R1228" s="278">
        <f t="shared" si="512"/>
        <v>60</v>
      </c>
      <c r="T1228" s="306"/>
      <c r="U1228" s="306">
        <f t="shared" si="516"/>
        <v>0</v>
      </c>
      <c r="V1228" s="306" t="b">
        <f t="shared" si="513"/>
        <v>0</v>
      </c>
      <c r="W1228" s="306">
        <f t="shared" si="507"/>
        <v>60</v>
      </c>
      <c r="X1228" s="306">
        <f t="shared" si="514"/>
        <v>60</v>
      </c>
      <c r="Y1228" s="278">
        <f t="shared" si="515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08"/>
        <v>40</v>
      </c>
      <c r="J1229" s="304">
        <f t="shared" si="509"/>
        <v>49.2</v>
      </c>
      <c r="L1229" s="305">
        <v>1</v>
      </c>
      <c r="M1229" s="305">
        <f t="shared" si="510"/>
        <v>0</v>
      </c>
      <c r="N1229" s="305">
        <f t="shared" si="504"/>
        <v>40</v>
      </c>
      <c r="O1229" s="305">
        <f t="shared" si="503"/>
        <v>40</v>
      </c>
      <c r="Q1229" s="278">
        <f t="shared" si="511"/>
        <v>48.780487804878049</v>
      </c>
      <c r="R1229" s="278">
        <f t="shared" si="512"/>
        <v>60</v>
      </c>
      <c r="T1229" s="306"/>
      <c r="U1229" s="306">
        <f t="shared" si="516"/>
        <v>0</v>
      </c>
      <c r="V1229" s="306" t="b">
        <f t="shared" si="513"/>
        <v>0</v>
      </c>
      <c r="W1229" s="306">
        <f t="shared" si="507"/>
        <v>60</v>
      </c>
      <c r="X1229" s="306">
        <f t="shared" si="514"/>
        <v>60</v>
      </c>
      <c r="Y1229" s="278">
        <f t="shared" si="515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08"/>
        <v>40</v>
      </c>
      <c r="J1230" s="304">
        <f t="shared" si="509"/>
        <v>49.2</v>
      </c>
      <c r="L1230" s="305">
        <v>1</v>
      </c>
      <c r="M1230" s="305">
        <f t="shared" si="510"/>
        <v>0</v>
      </c>
      <c r="N1230" s="305">
        <f t="shared" si="504"/>
        <v>40</v>
      </c>
      <c r="O1230" s="305">
        <f t="shared" si="503"/>
        <v>40</v>
      </c>
      <c r="Q1230" s="278">
        <f t="shared" si="511"/>
        <v>48.780487804878049</v>
      </c>
      <c r="R1230" s="278">
        <f t="shared" si="512"/>
        <v>60</v>
      </c>
      <c r="T1230" s="306"/>
      <c r="U1230" s="306">
        <f t="shared" si="516"/>
        <v>0</v>
      </c>
      <c r="V1230" s="306" t="b">
        <f t="shared" si="513"/>
        <v>0</v>
      </c>
      <c r="W1230" s="306">
        <f t="shared" si="507"/>
        <v>60</v>
      </c>
      <c r="X1230" s="306">
        <f t="shared" si="514"/>
        <v>60</v>
      </c>
      <c r="Y1230" s="278">
        <f t="shared" si="515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08"/>
        <v>40</v>
      </c>
      <c r="J1231" s="304">
        <f t="shared" si="509"/>
        <v>49.2</v>
      </c>
      <c r="L1231" s="305">
        <v>1</v>
      </c>
      <c r="M1231" s="305">
        <f t="shared" si="510"/>
        <v>0</v>
      </c>
      <c r="N1231" s="305">
        <f t="shared" si="504"/>
        <v>40</v>
      </c>
      <c r="O1231" s="305">
        <f t="shared" si="503"/>
        <v>40</v>
      </c>
      <c r="Q1231" s="278">
        <f t="shared" si="511"/>
        <v>48.780487804878049</v>
      </c>
      <c r="R1231" s="278">
        <f t="shared" si="512"/>
        <v>60</v>
      </c>
      <c r="T1231" s="306"/>
      <c r="U1231" s="306">
        <f t="shared" si="516"/>
        <v>0</v>
      </c>
      <c r="V1231" s="306" t="b">
        <f t="shared" si="513"/>
        <v>0</v>
      </c>
      <c r="W1231" s="306">
        <f t="shared" si="507"/>
        <v>60</v>
      </c>
      <c r="X1231" s="306">
        <f t="shared" si="514"/>
        <v>60</v>
      </c>
      <c r="Y1231" s="278">
        <f t="shared" si="515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08"/>
        <v>40</v>
      </c>
      <c r="J1232" s="304">
        <f t="shared" si="509"/>
        <v>49.2</v>
      </c>
      <c r="L1232" s="305">
        <v>1</v>
      </c>
      <c r="M1232" s="305">
        <f t="shared" si="510"/>
        <v>0</v>
      </c>
      <c r="N1232" s="305">
        <f t="shared" si="504"/>
        <v>40</v>
      </c>
      <c r="O1232" s="305">
        <f t="shared" si="503"/>
        <v>40</v>
      </c>
      <c r="Q1232" s="278">
        <f t="shared" si="511"/>
        <v>48.780487804878049</v>
      </c>
      <c r="R1232" s="278">
        <f t="shared" si="512"/>
        <v>60</v>
      </c>
      <c r="T1232" s="306"/>
      <c r="U1232" s="306">
        <f t="shared" si="516"/>
        <v>0</v>
      </c>
      <c r="V1232" s="306" t="b">
        <f t="shared" si="513"/>
        <v>0</v>
      </c>
      <c r="W1232" s="306">
        <f t="shared" si="507"/>
        <v>60</v>
      </c>
      <c r="X1232" s="306">
        <f t="shared" si="514"/>
        <v>60</v>
      </c>
      <c r="Y1232" s="278">
        <f t="shared" si="515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08"/>
        <v>40</v>
      </c>
      <c r="J1233" s="304">
        <f t="shared" si="509"/>
        <v>49.2</v>
      </c>
      <c r="L1233" s="305">
        <v>1</v>
      </c>
      <c r="M1233" s="305">
        <f t="shared" si="510"/>
        <v>0</v>
      </c>
      <c r="N1233" s="305">
        <f t="shared" si="504"/>
        <v>40</v>
      </c>
      <c r="O1233" s="305">
        <f t="shared" si="503"/>
        <v>40</v>
      </c>
      <c r="Q1233" s="278">
        <f t="shared" si="511"/>
        <v>48.780487804878049</v>
      </c>
      <c r="R1233" s="278">
        <f t="shared" si="512"/>
        <v>60</v>
      </c>
      <c r="T1233" s="306"/>
      <c r="U1233" s="306">
        <f t="shared" si="516"/>
        <v>0</v>
      </c>
      <c r="V1233" s="306" t="b">
        <f t="shared" si="513"/>
        <v>0</v>
      </c>
      <c r="W1233" s="306">
        <f t="shared" si="507"/>
        <v>60</v>
      </c>
      <c r="X1233" s="306">
        <f t="shared" si="514"/>
        <v>60</v>
      </c>
      <c r="Y1233" s="278">
        <f t="shared" si="515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08"/>
        <v>40</v>
      </c>
      <c r="J1234" s="304">
        <f t="shared" si="509"/>
        <v>49.2</v>
      </c>
      <c r="L1234" s="305">
        <v>1</v>
      </c>
      <c r="M1234" s="305">
        <f t="shared" si="510"/>
        <v>0</v>
      </c>
      <c r="N1234" s="305">
        <f t="shared" si="504"/>
        <v>40</v>
      </c>
      <c r="O1234" s="305">
        <f t="shared" si="503"/>
        <v>40</v>
      </c>
      <c r="Q1234" s="278">
        <f t="shared" si="511"/>
        <v>48.780487804878049</v>
      </c>
      <c r="R1234" s="278">
        <f t="shared" si="512"/>
        <v>60</v>
      </c>
      <c r="T1234" s="306"/>
      <c r="U1234" s="306">
        <f t="shared" si="516"/>
        <v>0</v>
      </c>
      <c r="V1234" s="306" t="b">
        <f t="shared" si="513"/>
        <v>0</v>
      </c>
      <c r="W1234" s="306">
        <f t="shared" si="507"/>
        <v>60</v>
      </c>
      <c r="X1234" s="306">
        <f t="shared" si="514"/>
        <v>60</v>
      </c>
      <c r="Y1234" s="278">
        <f t="shared" si="515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08"/>
        <v>40</v>
      </c>
      <c r="J1235" s="304">
        <f t="shared" si="509"/>
        <v>49.2</v>
      </c>
      <c r="L1235" s="305">
        <v>1</v>
      </c>
      <c r="M1235" s="305">
        <f t="shared" si="510"/>
        <v>0</v>
      </c>
      <c r="N1235" s="305">
        <f t="shared" si="504"/>
        <v>40</v>
      </c>
      <c r="O1235" s="305">
        <f t="shared" si="503"/>
        <v>40</v>
      </c>
      <c r="Q1235" s="278">
        <f t="shared" si="511"/>
        <v>48.780487804878049</v>
      </c>
      <c r="R1235" s="278">
        <f t="shared" si="512"/>
        <v>60</v>
      </c>
      <c r="T1235" s="306"/>
      <c r="U1235" s="306">
        <f t="shared" si="516"/>
        <v>0</v>
      </c>
      <c r="V1235" s="306" t="b">
        <f t="shared" si="513"/>
        <v>0</v>
      </c>
      <c r="W1235" s="306">
        <f t="shared" si="507"/>
        <v>60</v>
      </c>
      <c r="X1235" s="306">
        <f t="shared" si="514"/>
        <v>60</v>
      </c>
      <c r="Y1235" s="278">
        <f t="shared" si="515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08"/>
        <v>40</v>
      </c>
      <c r="J1236" s="304">
        <f t="shared" si="509"/>
        <v>49.2</v>
      </c>
      <c r="K1236" s="305"/>
      <c r="L1236" s="305">
        <v>1</v>
      </c>
      <c r="M1236" s="305">
        <f t="shared" si="510"/>
        <v>0</v>
      </c>
      <c r="N1236" s="305">
        <f t="shared" si="504"/>
        <v>40</v>
      </c>
      <c r="O1236" s="305">
        <f t="shared" si="503"/>
        <v>40</v>
      </c>
      <c r="Q1236" s="278">
        <f t="shared" si="511"/>
        <v>48.780487804878049</v>
      </c>
      <c r="R1236" s="278">
        <f t="shared" si="512"/>
        <v>60</v>
      </c>
      <c r="T1236" s="332"/>
      <c r="U1236" s="306">
        <f t="shared" si="516"/>
        <v>0</v>
      </c>
      <c r="V1236" s="306" t="b">
        <f t="shared" si="513"/>
        <v>0</v>
      </c>
      <c r="W1236" s="306">
        <f t="shared" si="507"/>
        <v>60</v>
      </c>
      <c r="X1236" s="306">
        <f t="shared" si="514"/>
        <v>60</v>
      </c>
      <c r="Y1236" s="278">
        <f t="shared" si="515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0"/>
        <v>0</v>
      </c>
      <c r="N1237" s="305">
        <f t="shared" si="504"/>
        <v>0</v>
      </c>
      <c r="O1237" s="305">
        <f t="shared" si="503"/>
        <v>0</v>
      </c>
      <c r="Q1237" s="278">
        <f t="shared" si="511"/>
        <v>0</v>
      </c>
      <c r="R1237" s="278">
        <f t="shared" si="512"/>
        <v>0</v>
      </c>
      <c r="T1237" s="332"/>
      <c r="U1237" s="306">
        <f t="shared" si="516"/>
        <v>0</v>
      </c>
      <c r="V1237" s="306" t="b">
        <f t="shared" si="513"/>
        <v>0</v>
      </c>
      <c r="W1237" s="306"/>
      <c r="X1237" s="306">
        <f t="shared" si="514"/>
        <v>0</v>
      </c>
      <c r="Y1237" s="278">
        <f t="shared" si="515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0"/>
        <v>0</v>
      </c>
      <c r="N1238" s="305">
        <f t="shared" si="504"/>
        <v>0</v>
      </c>
      <c r="O1238" s="305"/>
      <c r="Q1238" s="278">
        <f t="shared" si="511"/>
        <v>0</v>
      </c>
      <c r="R1238" s="278">
        <f t="shared" si="512"/>
        <v>0</v>
      </c>
      <c r="T1238" s="332"/>
      <c r="U1238" s="306">
        <f t="shared" si="516"/>
        <v>0</v>
      </c>
      <c r="V1238" s="306" t="b">
        <f t="shared" si="513"/>
        <v>0</v>
      </c>
      <c r="W1238" s="306"/>
      <c r="X1238" s="306">
        <f t="shared" si="514"/>
        <v>0</v>
      </c>
      <c r="Y1238" s="278">
        <f t="shared" si="515"/>
        <v>0</v>
      </c>
      <c r="Z1238" s="276"/>
      <c r="AA1238" s="276"/>
    </row>
    <row r="1239" spans="1:27" ht="16" thickBot="1">
      <c r="A1239" s="41"/>
      <c r="B1239" s="42"/>
      <c r="C1239" s="41"/>
      <c r="D1239" s="43" t="s">
        <v>1798</v>
      </c>
      <c r="E1239" s="43"/>
      <c r="F1239" s="41"/>
      <c r="G1239" s="41"/>
      <c r="H1239" s="42"/>
      <c r="I1239" s="238"/>
      <c r="J1239" s="239"/>
      <c r="M1239">
        <f t="shared" si="510"/>
        <v>0</v>
      </c>
      <c r="N1239">
        <f t="shared" si="504"/>
        <v>0</v>
      </c>
      <c r="O1239">
        <f t="shared" si="503"/>
        <v>0</v>
      </c>
      <c r="Q1239" s="278">
        <f t="shared" si="511"/>
        <v>0</v>
      </c>
      <c r="R1239" s="278">
        <f t="shared" si="512"/>
        <v>0</v>
      </c>
      <c r="T1239" s="278"/>
      <c r="U1239" s="278">
        <f t="shared" si="516"/>
        <v>0</v>
      </c>
      <c r="V1239" s="278" t="b">
        <f t="shared" si="513"/>
        <v>0</v>
      </c>
      <c r="W1239" s="278"/>
      <c r="X1239" s="278">
        <f t="shared" si="514"/>
        <v>0</v>
      </c>
      <c r="Y1239" s="278">
        <f t="shared" si="515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17">O1240</f>
        <v>2400</v>
      </c>
      <c r="J1240" s="234">
        <f t="shared" ref="J1240" si="518">I1240*1.23</f>
        <v>2952</v>
      </c>
      <c r="K1240">
        <v>64</v>
      </c>
      <c r="L1240">
        <v>4</v>
      </c>
      <c r="M1240">
        <f t="shared" si="510"/>
        <v>2240</v>
      </c>
      <c r="N1240">
        <f t="shared" si="504"/>
        <v>160</v>
      </c>
      <c r="O1240">
        <f t="shared" si="503"/>
        <v>2400</v>
      </c>
      <c r="Q1240" s="278">
        <f t="shared" si="511"/>
        <v>2979.1219512195125</v>
      </c>
      <c r="R1240" s="278">
        <f t="shared" si="512"/>
        <v>3664.32</v>
      </c>
      <c r="T1240" s="278">
        <v>1141.44</v>
      </c>
      <c r="U1240" s="278">
        <f t="shared" si="516"/>
        <v>3424.32</v>
      </c>
      <c r="V1240" s="278">
        <f t="shared" si="513"/>
        <v>240</v>
      </c>
      <c r="W1240" s="278"/>
      <c r="X1240" s="278">
        <f t="shared" si="514"/>
        <v>3664.32</v>
      </c>
      <c r="Y1240" s="278">
        <f t="shared" si="515"/>
        <v>2979.1219512195125</v>
      </c>
      <c r="Z1240" s="276"/>
      <c r="AA1240" s="276"/>
    </row>
    <row r="1241" spans="1:27" ht="2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0"/>
        <v>0</v>
      </c>
      <c r="N1241">
        <f t="shared" si="504"/>
        <v>0</v>
      </c>
      <c r="O1241">
        <f t="shared" si="503"/>
        <v>0</v>
      </c>
      <c r="Q1241" s="278">
        <f t="shared" si="511"/>
        <v>0</v>
      </c>
      <c r="R1241" s="278">
        <f t="shared" si="512"/>
        <v>0</v>
      </c>
      <c r="T1241" s="278"/>
      <c r="U1241" s="278">
        <f t="shared" si="516"/>
        <v>0</v>
      </c>
      <c r="V1241" s="278" t="b">
        <f t="shared" si="513"/>
        <v>0</v>
      </c>
      <c r="W1241" s="278"/>
      <c r="X1241" s="278">
        <f t="shared" si="514"/>
        <v>0</v>
      </c>
      <c r="Y1241" s="278">
        <f t="shared" si="515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0"/>
        <v>0</v>
      </c>
      <c r="N1242">
        <f t="shared" si="504"/>
        <v>0</v>
      </c>
      <c r="O1242">
        <f t="shared" si="503"/>
        <v>0</v>
      </c>
      <c r="Q1242" s="278">
        <f t="shared" si="511"/>
        <v>0</v>
      </c>
      <c r="R1242" s="278">
        <f t="shared" si="512"/>
        <v>0</v>
      </c>
      <c r="T1242" s="278"/>
      <c r="U1242" s="278">
        <f t="shared" si="516"/>
        <v>0</v>
      </c>
      <c r="V1242" s="278" t="b">
        <f t="shared" si="513"/>
        <v>0</v>
      </c>
      <c r="W1242" s="278"/>
      <c r="X1242" s="278">
        <f t="shared" si="514"/>
        <v>0</v>
      </c>
      <c r="Y1242" s="278">
        <f t="shared" si="515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19">O1243</f>
        <v>2400</v>
      </c>
      <c r="J1243" s="234">
        <f t="shared" ref="J1243" si="520">I1243*1.23</f>
        <v>2952</v>
      </c>
      <c r="K1243">
        <v>64</v>
      </c>
      <c r="L1243">
        <v>4</v>
      </c>
      <c r="M1243">
        <f t="shared" si="510"/>
        <v>2240</v>
      </c>
      <c r="N1243">
        <f t="shared" si="504"/>
        <v>160</v>
      </c>
      <c r="O1243">
        <f t="shared" si="503"/>
        <v>2400</v>
      </c>
      <c r="Q1243" s="278">
        <f t="shared" si="511"/>
        <v>2979.1219512195125</v>
      </c>
      <c r="R1243" s="278">
        <f t="shared" si="512"/>
        <v>3664.32</v>
      </c>
      <c r="T1243" s="278">
        <v>1141.44</v>
      </c>
      <c r="U1243" s="278">
        <f t="shared" si="516"/>
        <v>3424.32</v>
      </c>
      <c r="V1243" s="278">
        <f t="shared" si="513"/>
        <v>240</v>
      </c>
      <c r="W1243" s="278"/>
      <c r="X1243" s="278">
        <f t="shared" si="514"/>
        <v>3664.32</v>
      </c>
      <c r="Y1243" s="278">
        <f t="shared" si="515"/>
        <v>2979.1219512195125</v>
      </c>
      <c r="Z1243" s="276"/>
      <c r="AA1243" s="276"/>
    </row>
    <row r="1244" spans="1:27" ht="2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0"/>
        <v>0</v>
      </c>
      <c r="N1244">
        <f t="shared" si="504"/>
        <v>0</v>
      </c>
      <c r="O1244">
        <f t="shared" si="503"/>
        <v>0</v>
      </c>
      <c r="Q1244" s="278">
        <f t="shared" si="511"/>
        <v>0</v>
      </c>
      <c r="R1244" s="278">
        <f t="shared" si="512"/>
        <v>0</v>
      </c>
      <c r="T1244" s="278"/>
      <c r="U1244" s="278">
        <f t="shared" si="516"/>
        <v>0</v>
      </c>
      <c r="V1244" s="278" t="b">
        <f t="shared" si="513"/>
        <v>0</v>
      </c>
      <c r="W1244" s="278"/>
      <c r="X1244" s="278">
        <f t="shared" si="514"/>
        <v>0</v>
      </c>
      <c r="Y1244" s="278">
        <f t="shared" si="515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0"/>
        <v>0</v>
      </c>
      <c r="N1245">
        <f t="shared" si="504"/>
        <v>0</v>
      </c>
      <c r="O1245">
        <f t="shared" si="503"/>
        <v>0</v>
      </c>
      <c r="Q1245" s="278">
        <f t="shared" si="511"/>
        <v>0</v>
      </c>
      <c r="R1245" s="278">
        <f t="shared" si="512"/>
        <v>0</v>
      </c>
      <c r="T1245" s="278"/>
      <c r="U1245" s="278">
        <f t="shared" si="516"/>
        <v>0</v>
      </c>
      <c r="V1245" s="278" t="b">
        <f t="shared" si="513"/>
        <v>0</v>
      </c>
      <c r="W1245" s="278"/>
      <c r="X1245" s="278">
        <f t="shared" si="514"/>
        <v>0</v>
      </c>
      <c r="Y1245" s="278">
        <f t="shared" si="515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1">O1246</f>
        <v>1840</v>
      </c>
      <c r="J1246" s="234">
        <f t="shared" ref="J1246" si="522">I1246*1.23</f>
        <v>2263.1999999999998</v>
      </c>
      <c r="K1246">
        <v>48</v>
      </c>
      <c r="L1246">
        <v>4</v>
      </c>
      <c r="M1246">
        <f t="shared" si="510"/>
        <v>1680</v>
      </c>
      <c r="N1246">
        <f t="shared" si="504"/>
        <v>160</v>
      </c>
      <c r="O1246">
        <f t="shared" si="503"/>
        <v>1840</v>
      </c>
      <c r="Q1246" s="278">
        <f t="shared" si="511"/>
        <v>2283.1219512195125</v>
      </c>
      <c r="R1246" s="278">
        <f t="shared" si="512"/>
        <v>2808.2400000000002</v>
      </c>
      <c r="T1246" s="278">
        <v>856.08</v>
      </c>
      <c r="U1246" s="278">
        <f t="shared" si="516"/>
        <v>2568.2400000000002</v>
      </c>
      <c r="V1246" s="278">
        <f t="shared" si="513"/>
        <v>240</v>
      </c>
      <c r="W1246" s="278"/>
      <c r="X1246" s="278">
        <f t="shared" si="514"/>
        <v>2808.2400000000002</v>
      </c>
      <c r="Y1246" s="278">
        <f t="shared" si="515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0"/>
        <v>0</v>
      </c>
      <c r="N1247">
        <f t="shared" si="504"/>
        <v>0</v>
      </c>
      <c r="O1247">
        <f t="shared" si="503"/>
        <v>0</v>
      </c>
      <c r="Q1247" s="278">
        <f t="shared" si="511"/>
        <v>0</v>
      </c>
      <c r="R1247" s="278">
        <f t="shared" si="512"/>
        <v>0</v>
      </c>
      <c r="T1247" s="278"/>
      <c r="U1247" s="278">
        <f t="shared" si="516"/>
        <v>0</v>
      </c>
      <c r="V1247" s="278" t="b">
        <f t="shared" si="513"/>
        <v>0</v>
      </c>
      <c r="W1247" s="278"/>
      <c r="X1247" s="278">
        <f t="shared" si="514"/>
        <v>0</v>
      </c>
      <c r="Y1247" s="278">
        <f t="shared" si="515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0"/>
        <v>0</v>
      </c>
      <c r="N1248">
        <f t="shared" si="504"/>
        <v>0</v>
      </c>
      <c r="O1248">
        <f t="shared" si="503"/>
        <v>0</v>
      </c>
      <c r="Q1248" s="278">
        <f t="shared" si="511"/>
        <v>0</v>
      </c>
      <c r="R1248" s="278">
        <f t="shared" si="512"/>
        <v>0</v>
      </c>
      <c r="T1248" s="278"/>
      <c r="U1248" s="278">
        <f t="shared" si="516"/>
        <v>0</v>
      </c>
      <c r="V1248" s="278" t="b">
        <f t="shared" si="513"/>
        <v>0</v>
      </c>
      <c r="W1248" s="278"/>
      <c r="X1248" s="278">
        <f t="shared" si="514"/>
        <v>0</v>
      </c>
      <c r="Y1248" s="278">
        <f t="shared" si="515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3">O1249</f>
        <v>1280</v>
      </c>
      <c r="J1249" s="234">
        <f t="shared" ref="J1249" si="524">I1249*1.23</f>
        <v>1574.4</v>
      </c>
      <c r="K1249">
        <v>32</v>
      </c>
      <c r="L1249">
        <v>4</v>
      </c>
      <c r="M1249">
        <f t="shared" si="510"/>
        <v>1120</v>
      </c>
      <c r="N1249">
        <f t="shared" si="504"/>
        <v>160</v>
      </c>
      <c r="O1249">
        <f t="shared" si="503"/>
        <v>1280</v>
      </c>
      <c r="Q1249" s="278">
        <f t="shared" si="511"/>
        <v>1239.1219512195123</v>
      </c>
      <c r="R1249" s="278">
        <f t="shared" si="512"/>
        <v>1524.1200000000001</v>
      </c>
      <c r="T1249" s="278">
        <v>428.04</v>
      </c>
      <c r="U1249" s="278">
        <f t="shared" si="516"/>
        <v>1284.1200000000001</v>
      </c>
      <c r="V1249" s="278">
        <f t="shared" si="513"/>
        <v>240</v>
      </c>
      <c r="W1249" s="278"/>
      <c r="X1249" s="278">
        <f t="shared" si="514"/>
        <v>1524.1200000000001</v>
      </c>
      <c r="Y1249" s="278">
        <f t="shared" si="515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0"/>
        <v>0</v>
      </c>
      <c r="N1250">
        <f t="shared" si="504"/>
        <v>0</v>
      </c>
      <c r="O1250">
        <f t="shared" si="503"/>
        <v>0</v>
      </c>
      <c r="Q1250" s="278">
        <f t="shared" si="511"/>
        <v>402.1219512195122</v>
      </c>
      <c r="R1250" s="278">
        <f t="shared" si="512"/>
        <v>494.61</v>
      </c>
      <c r="T1250" s="278">
        <v>84.87</v>
      </c>
      <c r="U1250" s="278">
        <f t="shared" si="516"/>
        <v>254.61</v>
      </c>
      <c r="V1250" s="278">
        <f t="shared" si="513"/>
        <v>240</v>
      </c>
      <c r="W1250" s="278"/>
      <c r="X1250" s="278">
        <f t="shared" si="514"/>
        <v>494.61</v>
      </c>
      <c r="Y1250" s="278">
        <f t="shared" si="515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5">O1251</f>
        <v>1840</v>
      </c>
      <c r="J1251" s="234">
        <f t="shared" ref="J1251" si="526">I1251*1.23</f>
        <v>2263.1999999999998</v>
      </c>
      <c r="K1251">
        <v>48</v>
      </c>
      <c r="L1251">
        <v>4</v>
      </c>
      <c r="M1251">
        <f t="shared" si="510"/>
        <v>1680</v>
      </c>
      <c r="N1251">
        <f t="shared" si="504"/>
        <v>160</v>
      </c>
      <c r="O1251">
        <f t="shared" si="503"/>
        <v>1840</v>
      </c>
      <c r="Q1251" s="278">
        <f t="shared" si="511"/>
        <v>2283.1219512195125</v>
      </c>
      <c r="R1251" s="278">
        <f t="shared" si="512"/>
        <v>2808.2400000000002</v>
      </c>
      <c r="T1251" s="278">
        <v>856.08</v>
      </c>
      <c r="U1251" s="278">
        <f t="shared" si="516"/>
        <v>2568.2400000000002</v>
      </c>
      <c r="V1251" s="278">
        <f t="shared" si="513"/>
        <v>240</v>
      </c>
      <c r="W1251" s="278"/>
      <c r="X1251" s="278">
        <f t="shared" si="514"/>
        <v>2808.2400000000002</v>
      </c>
      <c r="Y1251" s="278">
        <f t="shared" si="515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0"/>
        <v>0</v>
      </c>
      <c r="N1252">
        <f t="shared" si="504"/>
        <v>0</v>
      </c>
      <c r="O1252">
        <f t="shared" si="503"/>
        <v>0</v>
      </c>
      <c r="Q1252" s="278">
        <f t="shared" si="511"/>
        <v>0</v>
      </c>
      <c r="R1252" s="278">
        <f t="shared" si="512"/>
        <v>0</v>
      </c>
      <c r="T1252" s="278"/>
      <c r="U1252" s="278">
        <f t="shared" si="516"/>
        <v>0</v>
      </c>
      <c r="V1252" s="278" t="b">
        <f t="shared" si="513"/>
        <v>0</v>
      </c>
      <c r="W1252" s="278"/>
      <c r="X1252" s="278">
        <f t="shared" si="514"/>
        <v>0</v>
      </c>
      <c r="Y1252" s="278">
        <f t="shared" si="515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0"/>
        <v>0</v>
      </c>
      <c r="N1253">
        <f t="shared" si="504"/>
        <v>0</v>
      </c>
      <c r="O1253">
        <f t="shared" si="503"/>
        <v>0</v>
      </c>
      <c r="Q1253" s="278">
        <f t="shared" si="511"/>
        <v>0</v>
      </c>
      <c r="R1253" s="278">
        <f t="shared" si="512"/>
        <v>0</v>
      </c>
      <c r="T1253" s="278"/>
      <c r="U1253" s="278">
        <f t="shared" si="516"/>
        <v>0</v>
      </c>
      <c r="V1253" s="278" t="b">
        <f t="shared" si="513"/>
        <v>0</v>
      </c>
      <c r="W1253" s="278"/>
      <c r="X1253" s="278">
        <f t="shared" si="514"/>
        <v>0</v>
      </c>
      <c r="Y1253" s="278">
        <f t="shared" si="515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27">O1254</f>
        <v>1000</v>
      </c>
      <c r="J1254" s="234">
        <f t="shared" ref="J1254" si="528">I1254*1.23</f>
        <v>1230</v>
      </c>
      <c r="K1254">
        <v>24</v>
      </c>
      <c r="L1254">
        <v>4</v>
      </c>
      <c r="M1254">
        <f t="shared" si="510"/>
        <v>840</v>
      </c>
      <c r="N1254">
        <f t="shared" si="504"/>
        <v>160</v>
      </c>
      <c r="O1254">
        <f t="shared" si="503"/>
        <v>1000</v>
      </c>
      <c r="Q1254" s="278">
        <f t="shared" si="511"/>
        <v>891.1219512195122</v>
      </c>
      <c r="R1254" s="278">
        <f t="shared" si="512"/>
        <v>1096.08</v>
      </c>
      <c r="T1254" s="278">
        <v>285.36</v>
      </c>
      <c r="U1254" s="278">
        <f t="shared" si="516"/>
        <v>856.08</v>
      </c>
      <c r="V1254" s="278">
        <f t="shared" si="513"/>
        <v>240</v>
      </c>
      <c r="W1254" s="278"/>
      <c r="X1254" s="278">
        <f t="shared" si="514"/>
        <v>1096.08</v>
      </c>
      <c r="Y1254" s="278">
        <f t="shared" si="515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0"/>
        <v>0</v>
      </c>
      <c r="N1255">
        <f t="shared" si="504"/>
        <v>0</v>
      </c>
      <c r="O1255">
        <f t="shared" si="503"/>
        <v>0</v>
      </c>
      <c r="Q1255" s="278">
        <f t="shared" si="511"/>
        <v>396.73170731707319</v>
      </c>
      <c r="R1255" s="278">
        <f t="shared" si="512"/>
        <v>487.98</v>
      </c>
      <c r="T1255" s="278">
        <v>82.66</v>
      </c>
      <c r="U1255" s="278">
        <f t="shared" si="516"/>
        <v>247.98</v>
      </c>
      <c r="V1255" s="278">
        <f t="shared" si="513"/>
        <v>240</v>
      </c>
      <c r="W1255" s="278"/>
      <c r="X1255" s="278">
        <f t="shared" si="514"/>
        <v>487.98</v>
      </c>
      <c r="Y1255" s="278">
        <f t="shared" si="515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0"/>
        <v>0</v>
      </c>
      <c r="N1256">
        <f t="shared" si="504"/>
        <v>0</v>
      </c>
      <c r="O1256">
        <f t="shared" si="503"/>
        <v>0</v>
      </c>
      <c r="Q1256" s="278">
        <f t="shared" si="511"/>
        <v>0</v>
      </c>
      <c r="R1256" s="278">
        <f t="shared" si="512"/>
        <v>0</v>
      </c>
      <c r="T1256" s="278"/>
      <c r="U1256" s="278">
        <f t="shared" si="516"/>
        <v>0</v>
      </c>
      <c r="V1256" s="278" t="b">
        <f t="shared" si="513"/>
        <v>0</v>
      </c>
      <c r="W1256" s="278"/>
      <c r="X1256" s="278">
        <f t="shared" si="514"/>
        <v>0</v>
      </c>
      <c r="Y1256" s="278">
        <f t="shared" si="515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29">O1257</f>
        <v>720</v>
      </c>
      <c r="J1257" s="234">
        <f t="shared" ref="J1257" si="530">I1257*1.23</f>
        <v>885.6</v>
      </c>
      <c r="K1257">
        <v>16</v>
      </c>
      <c r="L1257">
        <v>4</v>
      </c>
      <c r="M1257">
        <f t="shared" si="510"/>
        <v>560</v>
      </c>
      <c r="N1257">
        <f t="shared" si="504"/>
        <v>160</v>
      </c>
      <c r="O1257">
        <f t="shared" si="503"/>
        <v>720</v>
      </c>
      <c r="Q1257" s="278">
        <f t="shared" si="511"/>
        <v>891.1219512195122</v>
      </c>
      <c r="R1257" s="278">
        <f t="shared" si="512"/>
        <v>1096.08</v>
      </c>
      <c r="T1257" s="278">
        <v>285.36</v>
      </c>
      <c r="U1257" s="278">
        <f t="shared" si="516"/>
        <v>856.08</v>
      </c>
      <c r="V1257" s="278">
        <f t="shared" si="513"/>
        <v>240</v>
      </c>
      <c r="W1257" s="278"/>
      <c r="X1257" s="278">
        <f t="shared" si="514"/>
        <v>1096.08</v>
      </c>
      <c r="Y1257" s="278">
        <f t="shared" si="515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0"/>
        <v>0</v>
      </c>
      <c r="N1258">
        <f t="shared" si="504"/>
        <v>0</v>
      </c>
      <c r="O1258">
        <f t="shared" si="503"/>
        <v>0</v>
      </c>
      <c r="Q1258" s="278">
        <f t="shared" si="511"/>
        <v>0</v>
      </c>
      <c r="R1258" s="278">
        <f t="shared" si="512"/>
        <v>0</v>
      </c>
      <c r="T1258" s="278"/>
      <c r="U1258" s="278">
        <f t="shared" si="516"/>
        <v>0</v>
      </c>
      <c r="V1258" s="278" t="b">
        <f t="shared" si="513"/>
        <v>0</v>
      </c>
      <c r="W1258" s="278"/>
      <c r="X1258" s="278">
        <f t="shared" si="514"/>
        <v>0</v>
      </c>
      <c r="Y1258" s="278">
        <f t="shared" si="515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0"/>
        <v>0</v>
      </c>
      <c r="N1259">
        <f t="shared" si="504"/>
        <v>0</v>
      </c>
      <c r="O1259">
        <f t="shared" si="503"/>
        <v>0</v>
      </c>
      <c r="Q1259" s="278">
        <f t="shared" si="511"/>
        <v>0</v>
      </c>
      <c r="R1259" s="278">
        <f t="shared" si="512"/>
        <v>0</v>
      </c>
      <c r="T1259" s="278"/>
      <c r="U1259" s="278">
        <f t="shared" si="516"/>
        <v>0</v>
      </c>
      <c r="V1259" s="278" t="b">
        <f t="shared" si="513"/>
        <v>0</v>
      </c>
      <c r="W1259" s="278"/>
      <c r="X1259" s="278">
        <f t="shared" si="514"/>
        <v>0</v>
      </c>
      <c r="Y1259" s="278">
        <f t="shared" si="515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1">O1260</f>
        <v>1840</v>
      </c>
      <c r="J1260" s="234">
        <f t="shared" ref="J1260" si="532">I1260*1.23</f>
        <v>2263.1999999999998</v>
      </c>
      <c r="K1260">
        <v>48</v>
      </c>
      <c r="L1260">
        <v>4</v>
      </c>
      <c r="M1260">
        <f t="shared" si="510"/>
        <v>1680</v>
      </c>
      <c r="N1260">
        <f t="shared" si="504"/>
        <v>160</v>
      </c>
      <c r="O1260">
        <f t="shared" ref="O1260:O1323" si="533">M1260+N1260</f>
        <v>1840</v>
      </c>
      <c r="Q1260" s="278">
        <f t="shared" si="511"/>
        <v>2283.1219512195125</v>
      </c>
      <c r="R1260" s="278">
        <f t="shared" si="512"/>
        <v>2808.2400000000002</v>
      </c>
      <c r="T1260" s="278">
        <v>856.08</v>
      </c>
      <c r="U1260" s="278">
        <f t="shared" si="516"/>
        <v>2568.2400000000002</v>
      </c>
      <c r="V1260" s="278">
        <f t="shared" si="513"/>
        <v>240</v>
      </c>
      <c r="W1260" s="278"/>
      <c r="X1260" s="278">
        <f t="shared" si="514"/>
        <v>2808.2400000000002</v>
      </c>
      <c r="Y1260" s="278">
        <f t="shared" si="515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0"/>
        <v>0</v>
      </c>
      <c r="N1261">
        <f t="shared" si="504"/>
        <v>0</v>
      </c>
      <c r="O1261">
        <f t="shared" si="533"/>
        <v>0</v>
      </c>
      <c r="Q1261" s="278">
        <f t="shared" si="511"/>
        <v>0</v>
      </c>
      <c r="R1261" s="278">
        <f t="shared" si="512"/>
        <v>0</v>
      </c>
      <c r="T1261" s="278"/>
      <c r="U1261" s="278">
        <f t="shared" si="516"/>
        <v>0</v>
      </c>
      <c r="V1261" s="278" t="b">
        <f t="shared" si="513"/>
        <v>0</v>
      </c>
      <c r="W1261" s="278"/>
      <c r="X1261" s="278">
        <f t="shared" si="514"/>
        <v>0</v>
      </c>
      <c r="Y1261" s="278">
        <f t="shared" si="515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0"/>
        <v>0</v>
      </c>
      <c r="N1262">
        <f t="shared" ref="N1262:N1325" si="534">L1262*G1262*40</f>
        <v>0</v>
      </c>
      <c r="O1262">
        <f t="shared" si="533"/>
        <v>0</v>
      </c>
      <c r="Q1262" s="278">
        <f t="shared" si="511"/>
        <v>0</v>
      </c>
      <c r="R1262" s="278">
        <f t="shared" si="512"/>
        <v>0</v>
      </c>
      <c r="T1262" s="278"/>
      <c r="U1262" s="278">
        <f t="shared" si="516"/>
        <v>0</v>
      </c>
      <c r="V1262" s="278" t="b">
        <f t="shared" si="513"/>
        <v>0</v>
      </c>
      <c r="W1262" s="278"/>
      <c r="X1262" s="278">
        <f t="shared" si="514"/>
        <v>0</v>
      </c>
      <c r="Y1262" s="278">
        <f t="shared" si="515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5">O1263</f>
        <v>1840</v>
      </c>
      <c r="J1263" s="234">
        <f t="shared" ref="J1263" si="536">I1263*1.23</f>
        <v>2263.1999999999998</v>
      </c>
      <c r="K1263">
        <v>48</v>
      </c>
      <c r="L1263">
        <v>4</v>
      </c>
      <c r="M1263">
        <f t="shared" si="510"/>
        <v>1680</v>
      </c>
      <c r="N1263">
        <f t="shared" si="534"/>
        <v>160</v>
      </c>
      <c r="O1263">
        <f t="shared" si="533"/>
        <v>1840</v>
      </c>
      <c r="Q1263" s="278">
        <f t="shared" si="511"/>
        <v>2283.1219512195125</v>
      </c>
      <c r="R1263" s="278">
        <f t="shared" si="512"/>
        <v>2808.2400000000002</v>
      </c>
      <c r="T1263" s="278">
        <v>856.08</v>
      </c>
      <c r="U1263" s="278">
        <f t="shared" si="516"/>
        <v>2568.2400000000002</v>
      </c>
      <c r="V1263" s="278">
        <f t="shared" si="513"/>
        <v>240</v>
      </c>
      <c r="W1263" s="278"/>
      <c r="X1263" s="278">
        <f t="shared" si="514"/>
        <v>2808.2400000000002</v>
      </c>
      <c r="Y1263" s="278">
        <f t="shared" si="515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0"/>
        <v>0</v>
      </c>
      <c r="N1264">
        <f t="shared" si="534"/>
        <v>0</v>
      </c>
      <c r="O1264">
        <f t="shared" si="533"/>
        <v>0</v>
      </c>
      <c r="Q1264" s="278">
        <f t="shared" si="511"/>
        <v>0</v>
      </c>
      <c r="R1264" s="278">
        <f t="shared" si="512"/>
        <v>0</v>
      </c>
      <c r="T1264" s="278"/>
      <c r="U1264" s="278">
        <f t="shared" si="516"/>
        <v>0</v>
      </c>
      <c r="V1264" s="278" t="b">
        <f t="shared" si="513"/>
        <v>0</v>
      </c>
      <c r="W1264" s="278"/>
      <c r="X1264" s="278">
        <f t="shared" si="514"/>
        <v>0</v>
      </c>
      <c r="Y1264" s="278">
        <f t="shared" si="515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0"/>
        <v>0</v>
      </c>
      <c r="N1265">
        <f t="shared" si="534"/>
        <v>0</v>
      </c>
      <c r="O1265">
        <f t="shared" si="533"/>
        <v>0</v>
      </c>
      <c r="Q1265" s="278">
        <f t="shared" si="511"/>
        <v>0</v>
      </c>
      <c r="R1265" s="278">
        <f t="shared" si="512"/>
        <v>0</v>
      </c>
      <c r="T1265" s="278"/>
      <c r="U1265" s="278">
        <f t="shared" si="516"/>
        <v>0</v>
      </c>
      <c r="V1265" s="278" t="b">
        <f t="shared" si="513"/>
        <v>0</v>
      </c>
      <c r="W1265" s="278"/>
      <c r="X1265" s="278">
        <f t="shared" si="514"/>
        <v>0</v>
      </c>
      <c r="Y1265" s="278">
        <f t="shared" si="515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37">O1266</f>
        <v>1840</v>
      </c>
      <c r="J1266" s="234">
        <f t="shared" ref="J1266" si="538">I1266*1.23</f>
        <v>2263.1999999999998</v>
      </c>
      <c r="K1266">
        <v>48</v>
      </c>
      <c r="L1266">
        <v>4</v>
      </c>
      <c r="M1266">
        <f t="shared" si="510"/>
        <v>1680</v>
      </c>
      <c r="N1266">
        <f t="shared" si="534"/>
        <v>160</v>
      </c>
      <c r="O1266">
        <f t="shared" si="533"/>
        <v>1840</v>
      </c>
      <c r="Q1266" s="278">
        <f t="shared" si="511"/>
        <v>0</v>
      </c>
      <c r="R1266" s="278">
        <f t="shared" si="512"/>
        <v>0</v>
      </c>
      <c r="T1266" s="278"/>
      <c r="U1266" s="278">
        <f t="shared" si="516"/>
        <v>0</v>
      </c>
      <c r="V1266" s="278" t="b">
        <f t="shared" si="513"/>
        <v>0</v>
      </c>
      <c r="W1266" s="278"/>
      <c r="X1266" s="278">
        <f t="shared" si="514"/>
        <v>0</v>
      </c>
      <c r="Y1266" s="278">
        <f t="shared" si="515"/>
        <v>0</v>
      </c>
      <c r="Z1266" s="276"/>
      <c r="AA1266" s="276"/>
    </row>
    <row r="1267" spans="1:27" ht="2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0"/>
        <v>0</v>
      </c>
      <c r="N1267">
        <f t="shared" si="534"/>
        <v>0</v>
      </c>
      <c r="O1267">
        <f t="shared" si="533"/>
        <v>0</v>
      </c>
      <c r="Q1267" s="278">
        <f t="shared" si="511"/>
        <v>0</v>
      </c>
      <c r="R1267" s="278">
        <f t="shared" si="512"/>
        <v>0</v>
      </c>
      <c r="T1267" s="278"/>
      <c r="U1267" s="278">
        <f t="shared" si="516"/>
        <v>0</v>
      </c>
      <c r="V1267" s="278" t="b">
        <f t="shared" si="513"/>
        <v>0</v>
      </c>
      <c r="W1267" s="278"/>
      <c r="X1267" s="278">
        <f t="shared" si="514"/>
        <v>0</v>
      </c>
      <c r="Y1267" s="278">
        <f t="shared" si="515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0"/>
        <v>0</v>
      </c>
      <c r="N1268">
        <f t="shared" si="534"/>
        <v>0</v>
      </c>
      <c r="O1268">
        <f t="shared" si="533"/>
        <v>0</v>
      </c>
      <c r="Q1268" s="278">
        <f t="shared" si="511"/>
        <v>0</v>
      </c>
      <c r="R1268" s="278">
        <f t="shared" si="512"/>
        <v>0</v>
      </c>
      <c r="T1268" s="278"/>
      <c r="U1268" s="278">
        <f t="shared" si="516"/>
        <v>0</v>
      </c>
      <c r="V1268" s="278" t="b">
        <f t="shared" si="513"/>
        <v>0</v>
      </c>
      <c r="W1268" s="278"/>
      <c r="X1268" s="278">
        <f t="shared" si="514"/>
        <v>0</v>
      </c>
      <c r="Y1268" s="278">
        <f t="shared" si="515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39">O1269</f>
        <v>720</v>
      </c>
      <c r="J1269" s="234">
        <f t="shared" ref="J1269" si="540">I1269*1.23</f>
        <v>885.6</v>
      </c>
      <c r="K1269">
        <v>16</v>
      </c>
      <c r="L1269">
        <v>4</v>
      </c>
      <c r="M1269">
        <f t="shared" si="510"/>
        <v>560</v>
      </c>
      <c r="N1269">
        <f t="shared" si="534"/>
        <v>160</v>
      </c>
      <c r="O1269">
        <f t="shared" si="533"/>
        <v>720</v>
      </c>
      <c r="Q1269" s="278">
        <f t="shared" si="511"/>
        <v>891.1219512195122</v>
      </c>
      <c r="R1269" s="278">
        <f t="shared" si="512"/>
        <v>1096.08</v>
      </c>
      <c r="T1269" s="278">
        <v>285.36</v>
      </c>
      <c r="U1269" s="278">
        <f t="shared" si="516"/>
        <v>856.08</v>
      </c>
      <c r="V1269" s="278">
        <f t="shared" si="513"/>
        <v>240</v>
      </c>
      <c r="W1269" s="278"/>
      <c r="X1269" s="278">
        <f t="shared" si="514"/>
        <v>1096.08</v>
      </c>
      <c r="Y1269" s="278">
        <f t="shared" si="515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0"/>
        <v>0</v>
      </c>
      <c r="N1270">
        <f t="shared" si="534"/>
        <v>0</v>
      </c>
      <c r="O1270">
        <f t="shared" si="533"/>
        <v>0</v>
      </c>
      <c r="Q1270" s="278">
        <f t="shared" si="511"/>
        <v>0</v>
      </c>
      <c r="R1270" s="278">
        <f t="shared" si="512"/>
        <v>0</v>
      </c>
      <c r="T1270" s="278"/>
      <c r="U1270" s="278">
        <f t="shared" si="516"/>
        <v>0</v>
      </c>
      <c r="V1270" s="278" t="b">
        <f t="shared" si="513"/>
        <v>0</v>
      </c>
      <c r="W1270" s="278"/>
      <c r="X1270" s="278">
        <f t="shared" si="514"/>
        <v>0</v>
      </c>
      <c r="Y1270" s="278">
        <f t="shared" si="515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0"/>
        <v>0</v>
      </c>
      <c r="N1271">
        <f t="shared" si="534"/>
        <v>0</v>
      </c>
      <c r="O1271">
        <f t="shared" si="533"/>
        <v>0</v>
      </c>
      <c r="Q1271" s="278">
        <f t="shared" si="511"/>
        <v>0</v>
      </c>
      <c r="R1271" s="278">
        <f t="shared" si="512"/>
        <v>0</v>
      </c>
      <c r="T1271" s="278"/>
      <c r="U1271" s="278">
        <f t="shared" si="516"/>
        <v>0</v>
      </c>
      <c r="V1271" s="278" t="b">
        <f t="shared" si="513"/>
        <v>0</v>
      </c>
      <c r="W1271" s="278"/>
      <c r="X1271" s="278">
        <f t="shared" si="514"/>
        <v>0</v>
      </c>
      <c r="Y1271" s="278">
        <f t="shared" si="515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1">O1272</f>
        <v>720</v>
      </c>
      <c r="J1272" s="234">
        <f t="shared" ref="J1272" si="542">I1272*1.23</f>
        <v>885.6</v>
      </c>
      <c r="K1272">
        <v>16</v>
      </c>
      <c r="L1272">
        <v>4</v>
      </c>
      <c r="M1272">
        <f t="shared" si="510"/>
        <v>560</v>
      </c>
      <c r="N1272">
        <f t="shared" si="534"/>
        <v>160</v>
      </c>
      <c r="O1272">
        <f t="shared" si="533"/>
        <v>720</v>
      </c>
      <c r="Q1272" s="278">
        <f t="shared" si="511"/>
        <v>891.1219512195122</v>
      </c>
      <c r="R1272" s="278">
        <f t="shared" si="512"/>
        <v>1096.08</v>
      </c>
      <c r="T1272" s="278">
        <v>285.36</v>
      </c>
      <c r="U1272" s="278">
        <f t="shared" si="516"/>
        <v>856.08</v>
      </c>
      <c r="V1272" s="278">
        <f t="shared" si="513"/>
        <v>240</v>
      </c>
      <c r="W1272" s="278"/>
      <c r="X1272" s="278">
        <f t="shared" si="514"/>
        <v>1096.08</v>
      </c>
      <c r="Y1272" s="278">
        <f t="shared" si="515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0"/>
        <v>0</v>
      </c>
      <c r="N1273">
        <f t="shared" si="534"/>
        <v>0</v>
      </c>
      <c r="O1273">
        <f t="shared" si="533"/>
        <v>0</v>
      </c>
      <c r="Q1273" s="278">
        <f t="shared" si="511"/>
        <v>0</v>
      </c>
      <c r="R1273" s="278">
        <f t="shared" si="512"/>
        <v>0</v>
      </c>
      <c r="T1273" s="278"/>
      <c r="U1273" s="278">
        <f t="shared" si="516"/>
        <v>0</v>
      </c>
      <c r="V1273" s="278" t="b">
        <f t="shared" si="513"/>
        <v>0</v>
      </c>
      <c r="W1273" s="278"/>
      <c r="X1273" s="278">
        <f t="shared" si="514"/>
        <v>0</v>
      </c>
      <c r="Y1273" s="278">
        <f t="shared" si="515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0"/>
        <v>0</v>
      </c>
      <c r="N1274">
        <f t="shared" si="534"/>
        <v>0</v>
      </c>
      <c r="O1274">
        <f t="shared" si="533"/>
        <v>0</v>
      </c>
      <c r="Q1274" s="278">
        <f t="shared" si="511"/>
        <v>0</v>
      </c>
      <c r="R1274" s="278">
        <f t="shared" si="512"/>
        <v>0</v>
      </c>
      <c r="T1274" s="278"/>
      <c r="U1274" s="278">
        <f t="shared" si="516"/>
        <v>0</v>
      </c>
      <c r="V1274" s="278" t="b">
        <f t="shared" si="513"/>
        <v>0</v>
      </c>
      <c r="W1274" s="278"/>
      <c r="X1274" s="278">
        <f t="shared" si="514"/>
        <v>0</v>
      </c>
      <c r="Y1274" s="278">
        <f t="shared" si="515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3">O1275</f>
        <v>160</v>
      </c>
      <c r="J1275" s="304">
        <f t="shared" ref="J1275" si="544">I1275*1.23</f>
        <v>196.8</v>
      </c>
      <c r="L1275" s="305">
        <v>4</v>
      </c>
      <c r="M1275" s="305">
        <f t="shared" si="510"/>
        <v>0</v>
      </c>
      <c r="N1275" s="305">
        <f t="shared" si="534"/>
        <v>160</v>
      </c>
      <c r="O1275" s="305">
        <f t="shared" si="533"/>
        <v>160</v>
      </c>
      <c r="Q1275" s="278">
        <f t="shared" si="511"/>
        <v>48.780487804878049</v>
      </c>
      <c r="R1275" s="278">
        <f t="shared" si="512"/>
        <v>60</v>
      </c>
      <c r="T1275" s="306"/>
      <c r="U1275" s="306">
        <f t="shared" si="516"/>
        <v>0</v>
      </c>
      <c r="V1275" s="306" t="b">
        <f t="shared" si="513"/>
        <v>0</v>
      </c>
      <c r="W1275" s="306">
        <f t="shared" ref="W1275:W1286" si="545">G1275*$AD$4*$AD$7</f>
        <v>60</v>
      </c>
      <c r="X1275" s="306">
        <f t="shared" si="514"/>
        <v>60</v>
      </c>
      <c r="Y1275" s="278">
        <f t="shared" si="515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0"/>
        <v>0</v>
      </c>
      <c r="N1276" s="305">
        <f t="shared" si="534"/>
        <v>0</v>
      </c>
      <c r="O1276" s="305">
        <f t="shared" si="533"/>
        <v>0</v>
      </c>
      <c r="Q1276" s="278">
        <f t="shared" si="511"/>
        <v>0</v>
      </c>
      <c r="R1276" s="278">
        <f t="shared" si="512"/>
        <v>0</v>
      </c>
      <c r="T1276" s="306"/>
      <c r="U1276" s="306">
        <f t="shared" si="516"/>
        <v>0</v>
      </c>
      <c r="V1276" s="306" t="b">
        <f t="shared" si="513"/>
        <v>0</v>
      </c>
      <c r="W1276" s="306">
        <f t="shared" si="545"/>
        <v>0</v>
      </c>
      <c r="X1276" s="306">
        <f t="shared" si="514"/>
        <v>0</v>
      </c>
      <c r="Y1276" s="278">
        <f t="shared" si="515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0"/>
        <v>0</v>
      </c>
      <c r="N1277" s="305">
        <f t="shared" si="534"/>
        <v>0</v>
      </c>
      <c r="O1277" s="305">
        <f t="shared" si="533"/>
        <v>0</v>
      </c>
      <c r="Q1277" s="278">
        <f t="shared" si="511"/>
        <v>0</v>
      </c>
      <c r="R1277" s="278">
        <f t="shared" si="512"/>
        <v>0</v>
      </c>
      <c r="T1277" s="306"/>
      <c r="U1277" s="306">
        <f t="shared" si="516"/>
        <v>0</v>
      </c>
      <c r="V1277" s="306" t="b">
        <f t="shared" si="513"/>
        <v>0</v>
      </c>
      <c r="W1277" s="306">
        <f t="shared" si="545"/>
        <v>0</v>
      </c>
      <c r="X1277" s="306">
        <f t="shared" si="514"/>
        <v>0</v>
      </c>
      <c r="Y1277" s="278">
        <f t="shared" si="515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6">O1278</f>
        <v>160</v>
      </c>
      <c r="J1278" s="304">
        <f t="shared" ref="J1278" si="547">I1278*1.23</f>
        <v>196.8</v>
      </c>
      <c r="L1278" s="305">
        <v>4</v>
      </c>
      <c r="M1278" s="305">
        <f t="shared" si="510"/>
        <v>0</v>
      </c>
      <c r="N1278" s="305">
        <f t="shared" si="534"/>
        <v>160</v>
      </c>
      <c r="O1278" s="305">
        <f t="shared" si="533"/>
        <v>160</v>
      </c>
      <c r="Q1278" s="278">
        <f t="shared" si="511"/>
        <v>48.780487804878049</v>
      </c>
      <c r="R1278" s="278">
        <f t="shared" si="512"/>
        <v>60</v>
      </c>
      <c r="T1278" s="306"/>
      <c r="U1278" s="306">
        <f t="shared" si="516"/>
        <v>0</v>
      </c>
      <c r="V1278" s="306" t="b">
        <f t="shared" si="513"/>
        <v>0</v>
      </c>
      <c r="W1278" s="306">
        <f t="shared" si="545"/>
        <v>60</v>
      </c>
      <c r="X1278" s="306">
        <f t="shared" si="514"/>
        <v>60</v>
      </c>
      <c r="Y1278" s="278">
        <f t="shared" si="515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0"/>
        <v>0</v>
      </c>
      <c r="N1279" s="305">
        <f t="shared" si="534"/>
        <v>0</v>
      </c>
      <c r="O1279" s="305">
        <f t="shared" si="533"/>
        <v>0</v>
      </c>
      <c r="Q1279" s="278">
        <f t="shared" si="511"/>
        <v>0</v>
      </c>
      <c r="R1279" s="278">
        <f t="shared" si="512"/>
        <v>0</v>
      </c>
      <c r="T1279" s="306"/>
      <c r="U1279" s="306">
        <f t="shared" si="516"/>
        <v>0</v>
      </c>
      <c r="V1279" s="306" t="b">
        <f t="shared" si="513"/>
        <v>0</v>
      </c>
      <c r="W1279" s="306">
        <f t="shared" si="545"/>
        <v>0</v>
      </c>
      <c r="X1279" s="306">
        <f t="shared" si="514"/>
        <v>0</v>
      </c>
      <c r="Y1279" s="278">
        <f t="shared" si="515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48">O1280</f>
        <v>160</v>
      </c>
      <c r="J1280" s="304">
        <f t="shared" ref="J1280" si="549">I1280*1.23</f>
        <v>196.8</v>
      </c>
      <c r="L1280" s="305">
        <v>4</v>
      </c>
      <c r="M1280" s="305">
        <f t="shared" si="510"/>
        <v>0</v>
      </c>
      <c r="N1280" s="305">
        <f t="shared" si="534"/>
        <v>160</v>
      </c>
      <c r="O1280" s="305">
        <f t="shared" si="533"/>
        <v>160</v>
      </c>
      <c r="Q1280" s="278">
        <f t="shared" si="511"/>
        <v>48.780487804878049</v>
      </c>
      <c r="R1280" s="278">
        <f t="shared" si="512"/>
        <v>60</v>
      </c>
      <c r="T1280" s="306"/>
      <c r="U1280" s="306">
        <f t="shared" si="516"/>
        <v>0</v>
      </c>
      <c r="V1280" s="306" t="b">
        <f t="shared" si="513"/>
        <v>0</v>
      </c>
      <c r="W1280" s="306">
        <f t="shared" si="545"/>
        <v>60</v>
      </c>
      <c r="X1280" s="306">
        <f t="shared" si="514"/>
        <v>60</v>
      </c>
      <c r="Y1280" s="278">
        <f t="shared" si="515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0"/>
        <v>0</v>
      </c>
      <c r="N1281" s="305">
        <f t="shared" si="534"/>
        <v>0</v>
      </c>
      <c r="O1281" s="305">
        <f t="shared" si="533"/>
        <v>0</v>
      </c>
      <c r="Q1281" s="278">
        <f t="shared" si="511"/>
        <v>0</v>
      </c>
      <c r="R1281" s="278">
        <f t="shared" si="512"/>
        <v>0</v>
      </c>
      <c r="T1281" s="306"/>
      <c r="U1281" s="306">
        <f t="shared" si="516"/>
        <v>0</v>
      </c>
      <c r="V1281" s="306" t="b">
        <f t="shared" si="513"/>
        <v>0</v>
      </c>
      <c r="W1281" s="306">
        <f t="shared" si="545"/>
        <v>0</v>
      </c>
      <c r="X1281" s="306">
        <f t="shared" si="514"/>
        <v>0</v>
      </c>
      <c r="Y1281" s="278">
        <f t="shared" si="515"/>
        <v>0</v>
      </c>
      <c r="Z1281" s="276"/>
      <c r="AA1281" s="276"/>
    </row>
    <row r="1282" spans="1:27" s="305" customFormat="1">
      <c r="A1282" s="301" t="s">
        <v>1799</v>
      </c>
      <c r="B1282" s="1107" t="s">
        <v>1862</v>
      </c>
      <c r="C1282" s="301"/>
      <c r="D1282" s="1107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0">O1282</f>
        <v>1120</v>
      </c>
      <c r="J1282" s="304">
        <f t="shared" ref="J1282:J1285" si="551">I1282*1.23</f>
        <v>1377.6</v>
      </c>
      <c r="K1282" s="305">
        <v>32</v>
      </c>
      <c r="L1282" s="305">
        <v>4</v>
      </c>
      <c r="M1282" s="305">
        <f t="shared" si="510"/>
        <v>1120</v>
      </c>
      <c r="N1282" s="305">
        <f t="shared" si="534"/>
        <v>0</v>
      </c>
      <c r="O1282" s="305">
        <f t="shared" si="533"/>
        <v>1120</v>
      </c>
      <c r="Q1282" s="278">
        <f t="shared" si="511"/>
        <v>1587.1219512195123</v>
      </c>
      <c r="R1282" s="278">
        <f t="shared" si="512"/>
        <v>1952.16</v>
      </c>
      <c r="T1282" s="306">
        <v>570.72</v>
      </c>
      <c r="U1282" s="306">
        <f t="shared" si="516"/>
        <v>1712.16</v>
      </c>
      <c r="V1282" s="306">
        <f t="shared" si="513"/>
        <v>240</v>
      </c>
      <c r="W1282" s="306">
        <f t="shared" si="545"/>
        <v>0</v>
      </c>
      <c r="X1282" s="306">
        <f t="shared" si="514"/>
        <v>1952.16</v>
      </c>
      <c r="Y1282" s="278">
        <f t="shared" si="515"/>
        <v>1587.1219512195123</v>
      </c>
      <c r="Z1282" s="276"/>
      <c r="AA1282" s="276"/>
    </row>
    <row r="1283" spans="1:27" s="305" customFormat="1">
      <c r="A1283" s="301" t="s">
        <v>1799</v>
      </c>
      <c r="B1283" s="1107"/>
      <c r="C1283" s="301"/>
      <c r="D1283" s="1107"/>
      <c r="E1283" s="300" t="s">
        <v>1866</v>
      </c>
      <c r="F1283" s="301" t="s">
        <v>1867</v>
      </c>
      <c r="G1283" s="301"/>
      <c r="H1283" s="302"/>
      <c r="I1283" s="303">
        <f t="shared" si="550"/>
        <v>280</v>
      </c>
      <c r="J1283" s="304">
        <f t="shared" si="551"/>
        <v>344.4</v>
      </c>
      <c r="K1283" s="305">
        <v>8</v>
      </c>
      <c r="L1283" s="305">
        <v>4</v>
      </c>
      <c r="M1283" s="305">
        <f t="shared" si="510"/>
        <v>280</v>
      </c>
      <c r="N1283" s="305">
        <f t="shared" si="534"/>
        <v>0</v>
      </c>
      <c r="O1283" s="305">
        <f t="shared" si="533"/>
        <v>280</v>
      </c>
      <c r="Q1283" s="278">
        <f t="shared" si="511"/>
        <v>348.1219512195122</v>
      </c>
      <c r="R1283" s="278">
        <f t="shared" si="512"/>
        <v>428.19</v>
      </c>
      <c r="T1283" s="306">
        <v>62.73</v>
      </c>
      <c r="U1283" s="306">
        <f t="shared" si="516"/>
        <v>188.19</v>
      </c>
      <c r="V1283" s="306">
        <f t="shared" si="513"/>
        <v>240</v>
      </c>
      <c r="W1283" s="306">
        <f t="shared" si="545"/>
        <v>0</v>
      </c>
      <c r="X1283" s="306">
        <f t="shared" si="514"/>
        <v>428.19</v>
      </c>
      <c r="Y1283" s="278">
        <f t="shared" si="515"/>
        <v>348.1219512195122</v>
      </c>
      <c r="Z1283" s="276"/>
      <c r="AA1283" s="276"/>
    </row>
    <row r="1284" spans="1:27" s="305" customFormat="1">
      <c r="A1284" s="301" t="s">
        <v>1799</v>
      </c>
      <c r="B1284" s="1107"/>
      <c r="C1284" s="301"/>
      <c r="D1284" s="1107"/>
      <c r="E1284" s="300" t="s">
        <v>1868</v>
      </c>
      <c r="F1284" s="301" t="s">
        <v>1869</v>
      </c>
      <c r="G1284" s="301"/>
      <c r="H1284" s="302"/>
      <c r="I1284" s="303">
        <f t="shared" si="550"/>
        <v>280</v>
      </c>
      <c r="J1284" s="304">
        <f t="shared" si="551"/>
        <v>344.4</v>
      </c>
      <c r="K1284" s="305">
        <v>8</v>
      </c>
      <c r="L1284" s="305">
        <v>4</v>
      </c>
      <c r="M1284" s="305">
        <f t="shared" si="510"/>
        <v>280</v>
      </c>
      <c r="N1284" s="305">
        <f t="shared" si="534"/>
        <v>0</v>
      </c>
      <c r="O1284" s="305">
        <f t="shared" si="533"/>
        <v>280</v>
      </c>
      <c r="Q1284" s="278">
        <f t="shared" si="511"/>
        <v>588.1219512195122</v>
      </c>
      <c r="R1284" s="278">
        <f t="shared" si="512"/>
        <v>723.39</v>
      </c>
      <c r="T1284" s="306">
        <v>161.13</v>
      </c>
      <c r="U1284" s="306">
        <f t="shared" si="516"/>
        <v>483.39</v>
      </c>
      <c r="V1284" s="306">
        <f t="shared" si="513"/>
        <v>240</v>
      </c>
      <c r="W1284" s="306">
        <f t="shared" si="545"/>
        <v>0</v>
      </c>
      <c r="X1284" s="306">
        <f t="shared" si="514"/>
        <v>723.39</v>
      </c>
      <c r="Y1284" s="278">
        <f t="shared" si="515"/>
        <v>588.1219512195122</v>
      </c>
      <c r="Z1284" s="276"/>
      <c r="AA1284" s="276"/>
    </row>
    <row r="1285" spans="1:27" s="331" customFormat="1" ht="26">
      <c r="A1285" s="301" t="s">
        <v>1799</v>
      </c>
      <c r="B1285" s="1107"/>
      <c r="C1285" s="301"/>
      <c r="D1285" s="1107"/>
      <c r="E1285" s="300" t="s">
        <v>1870</v>
      </c>
      <c r="F1285" s="301" t="s">
        <v>1871</v>
      </c>
      <c r="G1285" s="301"/>
      <c r="H1285" s="302"/>
      <c r="I1285" s="303">
        <f t="shared" si="550"/>
        <v>700</v>
      </c>
      <c r="J1285" s="304">
        <f t="shared" si="551"/>
        <v>861</v>
      </c>
      <c r="K1285" s="331">
        <v>20</v>
      </c>
      <c r="L1285" s="305">
        <v>4</v>
      </c>
      <c r="M1285" s="305">
        <f t="shared" si="510"/>
        <v>700</v>
      </c>
      <c r="N1285" s="305">
        <f t="shared" si="534"/>
        <v>0</v>
      </c>
      <c r="O1285" s="305">
        <f t="shared" si="533"/>
        <v>700</v>
      </c>
      <c r="Q1285" s="278">
        <f t="shared" si="511"/>
        <v>485.51219512195127</v>
      </c>
      <c r="R1285" s="278">
        <f t="shared" si="512"/>
        <v>597.18000000000006</v>
      </c>
      <c r="T1285" s="332">
        <v>119.06</v>
      </c>
      <c r="U1285" s="306">
        <f t="shared" si="516"/>
        <v>357.18</v>
      </c>
      <c r="V1285" s="306">
        <f t="shared" si="513"/>
        <v>240</v>
      </c>
      <c r="W1285" s="306">
        <f t="shared" si="545"/>
        <v>0</v>
      </c>
      <c r="X1285" s="306">
        <f t="shared" si="514"/>
        <v>597.18000000000006</v>
      </c>
      <c r="Y1285" s="278">
        <f t="shared" si="515"/>
        <v>485.51219512195127</v>
      </c>
      <c r="Z1285" s="276"/>
      <c r="AA1285" s="276"/>
    </row>
    <row r="1286" spans="1:27" s="331" customFormat="1" ht="15.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2">K1286*35</f>
        <v>0</v>
      </c>
      <c r="N1286" s="305">
        <f t="shared" si="534"/>
        <v>0</v>
      </c>
      <c r="O1286" s="305"/>
      <c r="Q1286" s="278">
        <f t="shared" si="511"/>
        <v>568.26829268292681</v>
      </c>
      <c r="R1286" s="278">
        <f t="shared" si="512"/>
        <v>698.97</v>
      </c>
      <c r="T1286" s="332">
        <v>92.99</v>
      </c>
      <c r="U1286" s="306">
        <f t="shared" si="516"/>
        <v>278.96999999999997</v>
      </c>
      <c r="V1286" s="306">
        <f t="shared" si="513"/>
        <v>240</v>
      </c>
      <c r="W1286" s="306">
        <f t="shared" si="545"/>
        <v>180</v>
      </c>
      <c r="X1286" s="306">
        <f t="shared" si="514"/>
        <v>698.97</v>
      </c>
      <c r="Y1286" s="278">
        <f t="shared" si="515"/>
        <v>568.26829268292681</v>
      </c>
      <c r="Z1286" s="276"/>
      <c r="AA1286" s="276"/>
    </row>
    <row r="1287" spans="1:27" ht="16" thickBot="1">
      <c r="A1287" s="152"/>
      <c r="B1287" s="153"/>
      <c r="C1287" s="154"/>
      <c r="D1287" s="155" t="s">
        <v>1875</v>
      </c>
      <c r="E1287" s="155"/>
      <c r="F1287" s="154"/>
      <c r="G1287" s="154"/>
      <c r="H1287" s="153"/>
      <c r="I1287" s="253"/>
      <c r="J1287" s="254"/>
      <c r="M1287">
        <f t="shared" si="552"/>
        <v>0</v>
      </c>
      <c r="N1287">
        <f t="shared" si="534"/>
        <v>0</v>
      </c>
      <c r="O1287">
        <f t="shared" si="533"/>
        <v>0</v>
      </c>
      <c r="Q1287" s="278">
        <f t="shared" ref="Q1287:Q1350" si="553">R1287/1.23</f>
        <v>0</v>
      </c>
      <c r="R1287" s="278">
        <f t="shared" ref="R1287:R1350" si="554">X1287</f>
        <v>0</v>
      </c>
      <c r="T1287" s="278"/>
      <c r="U1287" s="278">
        <f t="shared" si="516"/>
        <v>0</v>
      </c>
      <c r="V1287" s="278" t="b">
        <f t="shared" ref="V1287:V1350" si="555">IF(U1287&gt;0,$AD$3*$AD$7)</f>
        <v>0</v>
      </c>
      <c r="W1287" s="278"/>
      <c r="X1287" s="278">
        <f t="shared" ref="X1287:X1350" si="556">V1287+U1287+W1287</f>
        <v>0</v>
      </c>
      <c r="Y1287" s="278">
        <f t="shared" ref="Y1287:Y1350" si="557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8">O1288</f>
        <v>1000</v>
      </c>
      <c r="J1288" s="234">
        <f t="shared" ref="J1288" si="559">I1288*1.23</f>
        <v>1230</v>
      </c>
      <c r="K1288">
        <v>24</v>
      </c>
      <c r="L1288">
        <v>4</v>
      </c>
      <c r="M1288">
        <f t="shared" si="552"/>
        <v>840</v>
      </c>
      <c r="N1288">
        <f t="shared" si="534"/>
        <v>160</v>
      </c>
      <c r="O1288">
        <f t="shared" si="533"/>
        <v>1000</v>
      </c>
      <c r="Q1288" s="278">
        <f t="shared" si="553"/>
        <v>903.1219512195122</v>
      </c>
      <c r="R1288" s="278">
        <f t="shared" si="554"/>
        <v>1110.8399999999999</v>
      </c>
      <c r="T1288" s="278">
        <v>290.27999999999997</v>
      </c>
      <c r="U1288" s="278">
        <f t="shared" ref="U1288:U1351" si="560">T1288*$AD$9</f>
        <v>870.83999999999992</v>
      </c>
      <c r="V1288" s="278">
        <f t="shared" si="555"/>
        <v>240</v>
      </c>
      <c r="W1288" s="278"/>
      <c r="X1288" s="278">
        <f t="shared" si="556"/>
        <v>1110.8399999999999</v>
      </c>
      <c r="Y1288" s="278">
        <f t="shared" si="557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2"/>
        <v>0</v>
      </c>
      <c r="N1289">
        <f t="shared" si="534"/>
        <v>0</v>
      </c>
      <c r="O1289">
        <f t="shared" si="533"/>
        <v>0</v>
      </c>
      <c r="Q1289" s="278">
        <f t="shared" si="553"/>
        <v>416.21951219512198</v>
      </c>
      <c r="R1289" s="278">
        <f t="shared" si="554"/>
        <v>511.95000000000005</v>
      </c>
      <c r="T1289" s="278">
        <v>90.65</v>
      </c>
      <c r="U1289" s="278">
        <f t="shared" si="560"/>
        <v>271.95000000000005</v>
      </c>
      <c r="V1289" s="278">
        <f t="shared" si="555"/>
        <v>240</v>
      </c>
      <c r="W1289" s="278"/>
      <c r="X1289" s="278">
        <f t="shared" si="556"/>
        <v>511.95000000000005</v>
      </c>
      <c r="Y1289" s="278">
        <f t="shared" si="557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1">O1290</f>
        <v>2120</v>
      </c>
      <c r="J1290" s="234">
        <f t="shared" ref="J1290" si="562">I1290*1.23</f>
        <v>2607.6</v>
      </c>
      <c r="K1290">
        <v>56</v>
      </c>
      <c r="L1290">
        <v>4</v>
      </c>
      <c r="M1290">
        <f t="shared" si="552"/>
        <v>1960</v>
      </c>
      <c r="N1290">
        <f t="shared" si="534"/>
        <v>160</v>
      </c>
      <c r="O1290">
        <f t="shared" si="533"/>
        <v>2120</v>
      </c>
      <c r="Q1290" s="278">
        <f t="shared" si="553"/>
        <v>1611.1219512195121</v>
      </c>
      <c r="R1290" s="278">
        <f t="shared" si="554"/>
        <v>1981.6799999999998</v>
      </c>
      <c r="T1290" s="278">
        <v>580.55999999999995</v>
      </c>
      <c r="U1290" s="278">
        <f t="shared" si="560"/>
        <v>1741.6799999999998</v>
      </c>
      <c r="V1290" s="278">
        <f t="shared" si="555"/>
        <v>240</v>
      </c>
      <c r="W1290" s="278"/>
      <c r="X1290" s="278">
        <f t="shared" si="556"/>
        <v>1981.6799999999998</v>
      </c>
      <c r="Y1290" s="278">
        <f t="shared" si="557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2"/>
        <v>0</v>
      </c>
      <c r="N1291">
        <f t="shared" si="534"/>
        <v>0</v>
      </c>
      <c r="O1291">
        <f t="shared" si="533"/>
        <v>0</v>
      </c>
      <c r="Q1291" s="278">
        <f t="shared" si="553"/>
        <v>859.31707317073176</v>
      </c>
      <c r="R1291" s="278">
        <f t="shared" si="554"/>
        <v>1056.96</v>
      </c>
      <c r="T1291" s="278">
        <v>272.32</v>
      </c>
      <c r="U1291" s="278">
        <f t="shared" si="560"/>
        <v>816.96</v>
      </c>
      <c r="V1291" s="278">
        <f t="shared" si="555"/>
        <v>240</v>
      </c>
      <c r="W1291" s="278"/>
      <c r="X1291" s="278">
        <f t="shared" si="556"/>
        <v>1056.96</v>
      </c>
      <c r="Y1291" s="278">
        <f t="shared" si="557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3">O1292</f>
        <v>2120</v>
      </c>
      <c r="J1292" s="234">
        <f t="shared" ref="J1292" si="564">I1292*1.23</f>
        <v>2607.6</v>
      </c>
      <c r="K1292">
        <v>56</v>
      </c>
      <c r="L1292">
        <v>4</v>
      </c>
      <c r="M1292">
        <f t="shared" si="552"/>
        <v>1960</v>
      </c>
      <c r="N1292">
        <f t="shared" si="534"/>
        <v>160</v>
      </c>
      <c r="O1292">
        <f t="shared" si="533"/>
        <v>2120</v>
      </c>
      <c r="Q1292" s="278">
        <f t="shared" si="553"/>
        <v>1257.1219512195123</v>
      </c>
      <c r="R1292" s="278">
        <f t="shared" si="554"/>
        <v>1546.26</v>
      </c>
      <c r="T1292" s="278">
        <v>435.42</v>
      </c>
      <c r="U1292" s="278">
        <f t="shared" si="560"/>
        <v>1306.26</v>
      </c>
      <c r="V1292" s="278">
        <f t="shared" si="555"/>
        <v>240</v>
      </c>
      <c r="W1292" s="278"/>
      <c r="X1292" s="278">
        <f t="shared" si="556"/>
        <v>1546.26</v>
      </c>
      <c r="Y1292" s="278">
        <f t="shared" si="557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2"/>
        <v>0</v>
      </c>
      <c r="N1293">
        <f t="shared" si="534"/>
        <v>0</v>
      </c>
      <c r="O1293">
        <f t="shared" si="533"/>
        <v>0</v>
      </c>
      <c r="Q1293" s="278">
        <f t="shared" si="553"/>
        <v>859.31707317073176</v>
      </c>
      <c r="R1293" s="278">
        <f t="shared" si="554"/>
        <v>1056.96</v>
      </c>
      <c r="T1293" s="278">
        <v>272.32</v>
      </c>
      <c r="U1293" s="278">
        <f t="shared" si="560"/>
        <v>816.96</v>
      </c>
      <c r="V1293" s="278">
        <f t="shared" si="555"/>
        <v>240</v>
      </c>
      <c r="W1293" s="278"/>
      <c r="X1293" s="278">
        <f t="shared" si="556"/>
        <v>1056.96</v>
      </c>
      <c r="Y1293" s="278">
        <f t="shared" si="557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2"/>
        <v>0</v>
      </c>
      <c r="N1294">
        <f t="shared" si="534"/>
        <v>0</v>
      </c>
      <c r="O1294">
        <f t="shared" si="533"/>
        <v>0</v>
      </c>
      <c r="Q1294" s="278">
        <f t="shared" si="553"/>
        <v>416.21951219512198</v>
      </c>
      <c r="R1294" s="278">
        <f t="shared" si="554"/>
        <v>511.95000000000005</v>
      </c>
      <c r="T1294" s="278">
        <v>90.65</v>
      </c>
      <c r="U1294" s="278">
        <f t="shared" si="560"/>
        <v>271.95000000000005</v>
      </c>
      <c r="V1294" s="278">
        <f t="shared" si="555"/>
        <v>240</v>
      </c>
      <c r="W1294" s="278"/>
      <c r="X1294" s="278">
        <f t="shared" si="556"/>
        <v>511.95000000000005</v>
      </c>
      <c r="Y1294" s="278">
        <f t="shared" si="557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5">O1295</f>
        <v>1840</v>
      </c>
      <c r="J1295" s="234">
        <f t="shared" ref="J1295" si="566">I1295*1.23</f>
        <v>2263.1999999999998</v>
      </c>
      <c r="K1295">
        <v>48</v>
      </c>
      <c r="L1295">
        <v>4</v>
      </c>
      <c r="M1295">
        <f t="shared" si="552"/>
        <v>1680</v>
      </c>
      <c r="N1295">
        <f t="shared" si="534"/>
        <v>160</v>
      </c>
      <c r="O1295">
        <f t="shared" si="533"/>
        <v>1840</v>
      </c>
      <c r="Q1295" s="278">
        <f t="shared" si="553"/>
        <v>2319.1219512195121</v>
      </c>
      <c r="R1295" s="278">
        <f t="shared" si="554"/>
        <v>2852.52</v>
      </c>
      <c r="T1295" s="278">
        <v>870.84</v>
      </c>
      <c r="U1295" s="278">
        <f t="shared" si="560"/>
        <v>2612.52</v>
      </c>
      <c r="V1295" s="278">
        <f t="shared" si="555"/>
        <v>240</v>
      </c>
      <c r="W1295" s="278"/>
      <c r="X1295" s="278">
        <f t="shared" si="556"/>
        <v>2852.52</v>
      </c>
      <c r="Y1295" s="278">
        <f t="shared" si="557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2"/>
        <v>0</v>
      </c>
      <c r="N1296">
        <f t="shared" si="534"/>
        <v>0</v>
      </c>
      <c r="O1296">
        <f t="shared" si="533"/>
        <v>0</v>
      </c>
      <c r="Q1296" s="278">
        <f t="shared" si="553"/>
        <v>0</v>
      </c>
      <c r="R1296" s="278">
        <f t="shared" si="554"/>
        <v>0</v>
      </c>
      <c r="T1296" s="278"/>
      <c r="U1296" s="278">
        <f t="shared" si="560"/>
        <v>0</v>
      </c>
      <c r="V1296" s="278" t="b">
        <f t="shared" si="555"/>
        <v>0</v>
      </c>
      <c r="W1296" s="278"/>
      <c r="X1296" s="278">
        <f t="shared" si="556"/>
        <v>0</v>
      </c>
      <c r="Y1296" s="278">
        <f t="shared" si="557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67">O1297</f>
        <v>1000</v>
      </c>
      <c r="J1297" s="234">
        <f t="shared" ref="J1297" si="568">I1297*1.23</f>
        <v>1230</v>
      </c>
      <c r="K1297">
        <v>24</v>
      </c>
      <c r="L1297">
        <v>4</v>
      </c>
      <c r="M1297">
        <f t="shared" si="552"/>
        <v>840</v>
      </c>
      <c r="N1297">
        <f t="shared" si="534"/>
        <v>160</v>
      </c>
      <c r="O1297">
        <f t="shared" si="533"/>
        <v>1000</v>
      </c>
      <c r="Q1297" s="278">
        <f t="shared" si="553"/>
        <v>903.1219512195122</v>
      </c>
      <c r="R1297" s="278">
        <f t="shared" si="554"/>
        <v>1110.8399999999999</v>
      </c>
      <c r="T1297" s="278">
        <v>290.27999999999997</v>
      </c>
      <c r="U1297" s="278">
        <f t="shared" si="560"/>
        <v>870.83999999999992</v>
      </c>
      <c r="V1297" s="278">
        <f t="shared" si="555"/>
        <v>240</v>
      </c>
      <c r="W1297" s="278"/>
      <c r="X1297" s="278">
        <f t="shared" si="556"/>
        <v>1110.8399999999999</v>
      </c>
      <c r="Y1297" s="278">
        <f t="shared" si="557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2"/>
        <v>0</v>
      </c>
      <c r="N1298">
        <f t="shared" si="534"/>
        <v>0</v>
      </c>
      <c r="O1298">
        <f t="shared" si="533"/>
        <v>0</v>
      </c>
      <c r="Q1298" s="278">
        <f t="shared" si="553"/>
        <v>416.21951219512198</v>
      </c>
      <c r="R1298" s="278">
        <f t="shared" si="554"/>
        <v>511.95000000000005</v>
      </c>
      <c r="T1298" s="278">
        <v>90.65</v>
      </c>
      <c r="U1298" s="278">
        <f t="shared" si="560"/>
        <v>271.95000000000005</v>
      </c>
      <c r="V1298" s="278">
        <f t="shared" si="555"/>
        <v>240</v>
      </c>
      <c r="W1298" s="278"/>
      <c r="X1298" s="278">
        <f t="shared" si="556"/>
        <v>511.95000000000005</v>
      </c>
      <c r="Y1298" s="278">
        <f t="shared" si="557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69">O1299</f>
        <v>1000</v>
      </c>
      <c r="J1299" s="234">
        <f t="shared" ref="J1299" si="570">I1299*1.23</f>
        <v>1230</v>
      </c>
      <c r="K1299">
        <v>24</v>
      </c>
      <c r="L1299">
        <v>4</v>
      </c>
      <c r="M1299">
        <f t="shared" si="552"/>
        <v>840</v>
      </c>
      <c r="N1299">
        <f t="shared" si="534"/>
        <v>160</v>
      </c>
      <c r="O1299">
        <f t="shared" si="533"/>
        <v>1000</v>
      </c>
      <c r="Q1299" s="278">
        <f t="shared" si="553"/>
        <v>903.1219512195122</v>
      </c>
      <c r="R1299" s="278">
        <f t="shared" si="554"/>
        <v>1110.8399999999999</v>
      </c>
      <c r="T1299" s="278">
        <v>290.27999999999997</v>
      </c>
      <c r="U1299" s="278">
        <f t="shared" si="560"/>
        <v>870.83999999999992</v>
      </c>
      <c r="V1299" s="278">
        <f t="shared" si="555"/>
        <v>240</v>
      </c>
      <c r="W1299" s="278"/>
      <c r="X1299" s="278">
        <f t="shared" si="556"/>
        <v>1110.8399999999999</v>
      </c>
      <c r="Y1299" s="278">
        <f t="shared" si="557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2"/>
        <v>0</v>
      </c>
      <c r="N1300">
        <f t="shared" si="534"/>
        <v>0</v>
      </c>
      <c r="O1300">
        <f t="shared" si="533"/>
        <v>0</v>
      </c>
      <c r="Q1300" s="278">
        <f t="shared" si="553"/>
        <v>416.21951219512198</v>
      </c>
      <c r="R1300" s="278">
        <f t="shared" si="554"/>
        <v>511.95000000000005</v>
      </c>
      <c r="T1300" s="278">
        <v>90.65</v>
      </c>
      <c r="U1300" s="278">
        <f t="shared" si="560"/>
        <v>271.95000000000005</v>
      </c>
      <c r="V1300" s="278">
        <f t="shared" si="555"/>
        <v>240</v>
      </c>
      <c r="W1300" s="278"/>
      <c r="X1300" s="278">
        <f t="shared" si="556"/>
        <v>511.95000000000005</v>
      </c>
      <c r="Y1300" s="278">
        <f t="shared" si="557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1">O1301</f>
        <v>1000</v>
      </c>
      <c r="J1301" s="234">
        <f t="shared" ref="J1301" si="572">I1301*1.23</f>
        <v>1230</v>
      </c>
      <c r="K1301">
        <v>24</v>
      </c>
      <c r="L1301">
        <v>4</v>
      </c>
      <c r="M1301">
        <f t="shared" si="552"/>
        <v>840</v>
      </c>
      <c r="N1301">
        <f t="shared" si="534"/>
        <v>160</v>
      </c>
      <c r="O1301">
        <f t="shared" si="533"/>
        <v>1000</v>
      </c>
      <c r="Q1301" s="278">
        <f t="shared" si="553"/>
        <v>903.1219512195122</v>
      </c>
      <c r="R1301" s="278">
        <f t="shared" si="554"/>
        <v>1110.8399999999999</v>
      </c>
      <c r="T1301" s="278">
        <v>290.27999999999997</v>
      </c>
      <c r="U1301" s="278">
        <f t="shared" si="560"/>
        <v>870.83999999999992</v>
      </c>
      <c r="V1301" s="278">
        <f t="shared" si="555"/>
        <v>240</v>
      </c>
      <c r="W1301" s="278"/>
      <c r="X1301" s="278">
        <f t="shared" si="556"/>
        <v>1110.8399999999999</v>
      </c>
      <c r="Y1301" s="278">
        <f t="shared" si="557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2"/>
        <v>0</v>
      </c>
      <c r="N1302">
        <f t="shared" si="534"/>
        <v>0</v>
      </c>
      <c r="O1302">
        <f t="shared" si="533"/>
        <v>0</v>
      </c>
      <c r="Q1302" s="278">
        <f t="shared" si="553"/>
        <v>416.21951219512198</v>
      </c>
      <c r="R1302" s="278">
        <f t="shared" si="554"/>
        <v>511.95000000000005</v>
      </c>
      <c r="T1302" s="278">
        <v>90.65</v>
      </c>
      <c r="U1302" s="278">
        <f t="shared" si="560"/>
        <v>271.95000000000005</v>
      </c>
      <c r="V1302" s="278">
        <f t="shared" si="555"/>
        <v>240</v>
      </c>
      <c r="W1302" s="278"/>
      <c r="X1302" s="278">
        <f t="shared" si="556"/>
        <v>511.95000000000005</v>
      </c>
      <c r="Y1302" s="278">
        <f t="shared" si="557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3">O1303</f>
        <v>1840</v>
      </c>
      <c r="J1303" s="234">
        <f t="shared" ref="J1303" si="574">I1303*1.23</f>
        <v>2263.1999999999998</v>
      </c>
      <c r="K1303">
        <v>48</v>
      </c>
      <c r="L1303">
        <v>4</v>
      </c>
      <c r="M1303">
        <f t="shared" si="552"/>
        <v>1680</v>
      </c>
      <c r="N1303">
        <f t="shared" si="534"/>
        <v>160</v>
      </c>
      <c r="O1303">
        <f t="shared" si="533"/>
        <v>1840</v>
      </c>
      <c r="Q1303" s="278">
        <f t="shared" si="553"/>
        <v>2319.1219512195121</v>
      </c>
      <c r="R1303" s="278">
        <f t="shared" si="554"/>
        <v>2852.52</v>
      </c>
      <c r="T1303" s="278">
        <v>870.84</v>
      </c>
      <c r="U1303" s="278">
        <f t="shared" si="560"/>
        <v>2612.52</v>
      </c>
      <c r="V1303" s="278">
        <f t="shared" si="555"/>
        <v>240</v>
      </c>
      <c r="W1303" s="278"/>
      <c r="X1303" s="278">
        <f t="shared" si="556"/>
        <v>2852.52</v>
      </c>
      <c r="Y1303" s="278">
        <f t="shared" si="557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2"/>
        <v>0</v>
      </c>
      <c r="N1304">
        <f t="shared" si="534"/>
        <v>0</v>
      </c>
      <c r="O1304">
        <f t="shared" si="533"/>
        <v>0</v>
      </c>
      <c r="Q1304" s="278">
        <f t="shared" si="553"/>
        <v>0</v>
      </c>
      <c r="R1304" s="278">
        <f t="shared" si="554"/>
        <v>0</v>
      </c>
      <c r="T1304" s="278"/>
      <c r="U1304" s="278">
        <f t="shared" si="560"/>
        <v>0</v>
      </c>
      <c r="V1304" s="278" t="b">
        <f t="shared" si="555"/>
        <v>0</v>
      </c>
      <c r="W1304" s="278"/>
      <c r="X1304" s="278">
        <f t="shared" si="556"/>
        <v>0</v>
      </c>
      <c r="Y1304" s="278">
        <f t="shared" si="557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5">O1305</f>
        <v>1000</v>
      </c>
      <c r="J1305" s="234">
        <f t="shared" ref="J1305" si="576">I1305*1.23</f>
        <v>1230</v>
      </c>
      <c r="K1305">
        <v>24</v>
      </c>
      <c r="L1305">
        <v>4</v>
      </c>
      <c r="M1305">
        <f t="shared" si="552"/>
        <v>840</v>
      </c>
      <c r="N1305">
        <f t="shared" si="534"/>
        <v>160</v>
      </c>
      <c r="O1305">
        <f t="shared" si="533"/>
        <v>1000</v>
      </c>
      <c r="Q1305" s="278">
        <f t="shared" si="553"/>
        <v>903.1219512195122</v>
      </c>
      <c r="R1305" s="278">
        <f t="shared" si="554"/>
        <v>1110.8399999999999</v>
      </c>
      <c r="T1305" s="278">
        <v>290.27999999999997</v>
      </c>
      <c r="U1305" s="278">
        <f t="shared" si="560"/>
        <v>870.83999999999992</v>
      </c>
      <c r="V1305" s="278">
        <f t="shared" si="555"/>
        <v>240</v>
      </c>
      <c r="W1305" s="278"/>
      <c r="X1305" s="278">
        <f t="shared" si="556"/>
        <v>1110.8399999999999</v>
      </c>
      <c r="Y1305" s="278">
        <f t="shared" si="557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2"/>
        <v>0</v>
      </c>
      <c r="N1306">
        <f t="shared" si="534"/>
        <v>0</v>
      </c>
      <c r="O1306">
        <f t="shared" si="533"/>
        <v>0</v>
      </c>
      <c r="Q1306" s="278">
        <f t="shared" si="553"/>
        <v>416.21951219512198</v>
      </c>
      <c r="R1306" s="278">
        <f t="shared" si="554"/>
        <v>511.95000000000005</v>
      </c>
      <c r="T1306" s="278">
        <v>90.65</v>
      </c>
      <c r="U1306" s="278">
        <f t="shared" si="560"/>
        <v>271.95000000000005</v>
      </c>
      <c r="V1306" s="278">
        <f t="shared" si="555"/>
        <v>240</v>
      </c>
      <c r="W1306" s="278"/>
      <c r="X1306" s="278">
        <f t="shared" si="556"/>
        <v>511.95000000000005</v>
      </c>
      <c r="Y1306" s="278">
        <f t="shared" si="557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77">O1307</f>
        <v>160</v>
      </c>
      <c r="J1307" s="304">
        <f t="shared" ref="J1307:J1325" si="578">I1307*1.23</f>
        <v>196.8</v>
      </c>
      <c r="L1307" s="305">
        <v>4</v>
      </c>
      <c r="M1307" s="305">
        <f t="shared" si="552"/>
        <v>0</v>
      </c>
      <c r="N1307" s="305">
        <f t="shared" si="534"/>
        <v>160</v>
      </c>
      <c r="O1307" s="305">
        <f t="shared" si="533"/>
        <v>160</v>
      </c>
      <c r="Q1307" s="278">
        <f t="shared" si="553"/>
        <v>48.780487804878049</v>
      </c>
      <c r="R1307" s="278">
        <f t="shared" si="554"/>
        <v>60</v>
      </c>
      <c r="T1307" s="306"/>
      <c r="U1307" s="306">
        <f t="shared" si="560"/>
        <v>0</v>
      </c>
      <c r="V1307" s="306" t="b">
        <f t="shared" si="555"/>
        <v>0</v>
      </c>
      <c r="W1307" s="306">
        <f t="shared" ref="W1307:W1333" si="579">G1307*$AD$4*$AD$7</f>
        <v>60</v>
      </c>
      <c r="X1307" s="306">
        <f t="shared" si="556"/>
        <v>60</v>
      </c>
      <c r="Y1307" s="278">
        <f t="shared" si="557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77"/>
        <v>160</v>
      </c>
      <c r="J1308" s="304">
        <f t="shared" si="578"/>
        <v>196.8</v>
      </c>
      <c r="L1308" s="305">
        <v>4</v>
      </c>
      <c r="M1308" s="305">
        <f t="shared" si="552"/>
        <v>0</v>
      </c>
      <c r="N1308" s="305">
        <f t="shared" si="534"/>
        <v>160</v>
      </c>
      <c r="O1308" s="305">
        <f t="shared" si="533"/>
        <v>160</v>
      </c>
      <c r="Q1308" s="278">
        <f t="shared" si="553"/>
        <v>48.780487804878049</v>
      </c>
      <c r="R1308" s="278">
        <f t="shared" si="554"/>
        <v>60</v>
      </c>
      <c r="T1308" s="306"/>
      <c r="U1308" s="306">
        <f t="shared" si="560"/>
        <v>0</v>
      </c>
      <c r="V1308" s="306" t="b">
        <f t="shared" si="555"/>
        <v>0</v>
      </c>
      <c r="W1308" s="306">
        <f t="shared" si="579"/>
        <v>60</v>
      </c>
      <c r="X1308" s="306">
        <f t="shared" si="556"/>
        <v>60</v>
      </c>
      <c r="Y1308" s="278">
        <f t="shared" si="557"/>
        <v>48.780487804878049</v>
      </c>
      <c r="Z1308" s="276"/>
      <c r="AA1308" s="276"/>
    </row>
    <row r="1309" spans="1:27" s="305" customFormat="1" ht="2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77"/>
        <v>160</v>
      </c>
      <c r="J1309" s="304">
        <f t="shared" si="578"/>
        <v>196.8</v>
      </c>
      <c r="L1309" s="305">
        <v>4</v>
      </c>
      <c r="M1309" s="305">
        <f t="shared" si="552"/>
        <v>0</v>
      </c>
      <c r="N1309" s="305">
        <f t="shared" si="534"/>
        <v>160</v>
      </c>
      <c r="O1309" s="305">
        <f t="shared" si="533"/>
        <v>160</v>
      </c>
      <c r="Q1309" s="278">
        <f t="shared" si="553"/>
        <v>48.780487804878049</v>
      </c>
      <c r="R1309" s="278">
        <f t="shared" si="554"/>
        <v>60</v>
      </c>
      <c r="T1309" s="306"/>
      <c r="U1309" s="306">
        <f t="shared" si="560"/>
        <v>0</v>
      </c>
      <c r="V1309" s="306" t="b">
        <f t="shared" si="555"/>
        <v>0</v>
      </c>
      <c r="W1309" s="306">
        <f t="shared" si="579"/>
        <v>60</v>
      </c>
      <c r="X1309" s="306">
        <f t="shared" si="556"/>
        <v>60</v>
      </c>
      <c r="Y1309" s="278">
        <f t="shared" si="557"/>
        <v>48.780487804878049</v>
      </c>
      <c r="Z1309" s="276"/>
      <c r="AA1309" s="276"/>
    </row>
    <row r="1310" spans="1:27" s="305" customFormat="1" ht="2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77"/>
        <v>160</v>
      </c>
      <c r="J1310" s="304">
        <f t="shared" si="578"/>
        <v>196.8</v>
      </c>
      <c r="L1310" s="305">
        <v>4</v>
      </c>
      <c r="M1310" s="305">
        <f t="shared" si="552"/>
        <v>0</v>
      </c>
      <c r="N1310" s="305">
        <f t="shared" si="534"/>
        <v>160</v>
      </c>
      <c r="O1310" s="305">
        <f t="shared" si="533"/>
        <v>160</v>
      </c>
      <c r="Q1310" s="278">
        <f t="shared" si="553"/>
        <v>48.780487804878049</v>
      </c>
      <c r="R1310" s="278">
        <f t="shared" si="554"/>
        <v>60</v>
      </c>
      <c r="T1310" s="306"/>
      <c r="U1310" s="306">
        <f t="shared" si="560"/>
        <v>0</v>
      </c>
      <c r="V1310" s="306" t="b">
        <f t="shared" si="555"/>
        <v>0</v>
      </c>
      <c r="W1310" s="306">
        <f t="shared" si="579"/>
        <v>60</v>
      </c>
      <c r="X1310" s="306">
        <f t="shared" si="556"/>
        <v>60</v>
      </c>
      <c r="Y1310" s="278">
        <f t="shared" si="557"/>
        <v>48.780487804878049</v>
      </c>
      <c r="Z1310" s="276"/>
      <c r="AA1310" s="276"/>
    </row>
    <row r="1311" spans="1:27" s="305" customFormat="1" ht="2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77"/>
        <v>160</v>
      </c>
      <c r="J1311" s="304">
        <f t="shared" si="578"/>
        <v>196.8</v>
      </c>
      <c r="L1311" s="305">
        <v>4</v>
      </c>
      <c r="M1311" s="305">
        <f t="shared" si="552"/>
        <v>0</v>
      </c>
      <c r="N1311" s="305">
        <f t="shared" si="534"/>
        <v>160</v>
      </c>
      <c r="O1311" s="305">
        <f t="shared" si="533"/>
        <v>160</v>
      </c>
      <c r="Q1311" s="278">
        <f t="shared" si="553"/>
        <v>48.780487804878049</v>
      </c>
      <c r="R1311" s="278">
        <f t="shared" si="554"/>
        <v>60</v>
      </c>
      <c r="T1311" s="306"/>
      <c r="U1311" s="306">
        <f t="shared" si="560"/>
        <v>0</v>
      </c>
      <c r="V1311" s="306" t="b">
        <f t="shared" si="555"/>
        <v>0</v>
      </c>
      <c r="W1311" s="306">
        <f t="shared" si="579"/>
        <v>60</v>
      </c>
      <c r="X1311" s="306">
        <f t="shared" si="556"/>
        <v>60</v>
      </c>
      <c r="Y1311" s="278">
        <f t="shared" si="557"/>
        <v>48.780487804878049</v>
      </c>
      <c r="Z1311" s="276"/>
      <c r="AA1311" s="276"/>
    </row>
    <row r="1312" spans="1:27" s="305" customFormat="1" ht="2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77"/>
        <v>160</v>
      </c>
      <c r="J1312" s="304">
        <f t="shared" si="578"/>
        <v>196.8</v>
      </c>
      <c r="L1312" s="305">
        <v>4</v>
      </c>
      <c r="M1312" s="305">
        <f t="shared" si="552"/>
        <v>0</v>
      </c>
      <c r="N1312" s="305">
        <f t="shared" si="534"/>
        <v>160</v>
      </c>
      <c r="O1312" s="305">
        <f t="shared" si="533"/>
        <v>160</v>
      </c>
      <c r="Q1312" s="278">
        <f t="shared" si="553"/>
        <v>48.780487804878049</v>
      </c>
      <c r="R1312" s="278">
        <f t="shared" si="554"/>
        <v>60</v>
      </c>
      <c r="T1312" s="306"/>
      <c r="U1312" s="306">
        <f t="shared" si="560"/>
        <v>0</v>
      </c>
      <c r="V1312" s="306" t="b">
        <f t="shared" si="555"/>
        <v>0</v>
      </c>
      <c r="W1312" s="306">
        <f t="shared" si="579"/>
        <v>60</v>
      </c>
      <c r="X1312" s="306">
        <f t="shared" si="556"/>
        <v>60</v>
      </c>
      <c r="Y1312" s="278">
        <f t="shared" si="557"/>
        <v>48.780487804878049</v>
      </c>
      <c r="Z1312" s="276"/>
      <c r="AA1312" s="276"/>
    </row>
    <row r="1313" spans="1:27" s="305" customFormat="1" ht="2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77"/>
        <v>160</v>
      </c>
      <c r="J1313" s="304">
        <f t="shared" si="578"/>
        <v>196.8</v>
      </c>
      <c r="L1313" s="305">
        <v>4</v>
      </c>
      <c r="M1313" s="305">
        <f t="shared" si="552"/>
        <v>0</v>
      </c>
      <c r="N1313" s="305">
        <f t="shared" si="534"/>
        <v>160</v>
      </c>
      <c r="O1313" s="305">
        <f t="shared" si="533"/>
        <v>160</v>
      </c>
      <c r="Q1313" s="278">
        <f t="shared" si="553"/>
        <v>48.780487804878049</v>
      </c>
      <c r="R1313" s="278">
        <f t="shared" si="554"/>
        <v>60</v>
      </c>
      <c r="T1313" s="306"/>
      <c r="U1313" s="306">
        <f t="shared" si="560"/>
        <v>0</v>
      </c>
      <c r="V1313" s="306" t="b">
        <f t="shared" si="555"/>
        <v>0</v>
      </c>
      <c r="W1313" s="306">
        <f t="shared" si="579"/>
        <v>60</v>
      </c>
      <c r="X1313" s="306">
        <f t="shared" si="556"/>
        <v>60</v>
      </c>
      <c r="Y1313" s="278">
        <f t="shared" si="557"/>
        <v>48.780487804878049</v>
      </c>
      <c r="Z1313" s="276"/>
      <c r="AA1313" s="276"/>
    </row>
    <row r="1314" spans="1:27" s="305" customFormat="1" ht="2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77"/>
        <v>160</v>
      </c>
      <c r="J1314" s="304">
        <f t="shared" si="578"/>
        <v>196.8</v>
      </c>
      <c r="L1314" s="305">
        <v>4</v>
      </c>
      <c r="M1314" s="305">
        <f t="shared" si="552"/>
        <v>0</v>
      </c>
      <c r="N1314" s="305">
        <f t="shared" si="534"/>
        <v>160</v>
      </c>
      <c r="O1314" s="305">
        <f t="shared" si="533"/>
        <v>160</v>
      </c>
      <c r="Q1314" s="278">
        <f t="shared" si="553"/>
        <v>48.780487804878049</v>
      </c>
      <c r="R1314" s="278">
        <f t="shared" si="554"/>
        <v>60</v>
      </c>
      <c r="T1314" s="306"/>
      <c r="U1314" s="306">
        <f t="shared" si="560"/>
        <v>0</v>
      </c>
      <c r="V1314" s="306" t="b">
        <f t="shared" si="555"/>
        <v>0</v>
      </c>
      <c r="W1314" s="306">
        <f t="shared" si="579"/>
        <v>60</v>
      </c>
      <c r="X1314" s="306">
        <f t="shared" si="556"/>
        <v>60</v>
      </c>
      <c r="Y1314" s="278">
        <f t="shared" si="557"/>
        <v>48.780487804878049</v>
      </c>
      <c r="Z1314" s="276"/>
      <c r="AA1314" s="276"/>
    </row>
    <row r="1315" spans="1:27" s="305" customFormat="1" ht="2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77"/>
        <v>160</v>
      </c>
      <c r="J1315" s="304">
        <f t="shared" si="578"/>
        <v>196.8</v>
      </c>
      <c r="L1315" s="305">
        <v>4</v>
      </c>
      <c r="M1315" s="305">
        <f t="shared" si="552"/>
        <v>0</v>
      </c>
      <c r="N1315" s="305">
        <f t="shared" si="534"/>
        <v>160</v>
      </c>
      <c r="O1315" s="305">
        <f t="shared" si="533"/>
        <v>160</v>
      </c>
      <c r="Q1315" s="278">
        <f t="shared" si="553"/>
        <v>48.780487804878049</v>
      </c>
      <c r="R1315" s="278">
        <f t="shared" si="554"/>
        <v>60</v>
      </c>
      <c r="T1315" s="306"/>
      <c r="U1315" s="306">
        <f t="shared" si="560"/>
        <v>0</v>
      </c>
      <c r="V1315" s="306" t="b">
        <f t="shared" si="555"/>
        <v>0</v>
      </c>
      <c r="W1315" s="306">
        <f t="shared" si="579"/>
        <v>60</v>
      </c>
      <c r="X1315" s="306">
        <f t="shared" si="556"/>
        <v>60</v>
      </c>
      <c r="Y1315" s="278">
        <f t="shared" si="557"/>
        <v>48.780487804878049</v>
      </c>
      <c r="Z1315" s="276"/>
      <c r="AA1315" s="276"/>
    </row>
    <row r="1316" spans="1:27" s="305" customFormat="1" ht="2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77"/>
        <v>160</v>
      </c>
      <c r="J1316" s="304">
        <f t="shared" si="578"/>
        <v>196.8</v>
      </c>
      <c r="L1316" s="305">
        <v>4</v>
      </c>
      <c r="M1316" s="305">
        <f t="shared" si="552"/>
        <v>0</v>
      </c>
      <c r="N1316" s="305">
        <f t="shared" si="534"/>
        <v>160</v>
      </c>
      <c r="O1316" s="305">
        <f t="shared" si="533"/>
        <v>160</v>
      </c>
      <c r="Q1316" s="278">
        <f t="shared" si="553"/>
        <v>48.780487804878049</v>
      </c>
      <c r="R1316" s="278">
        <f t="shared" si="554"/>
        <v>60</v>
      </c>
      <c r="T1316" s="306"/>
      <c r="U1316" s="306">
        <f t="shared" si="560"/>
        <v>0</v>
      </c>
      <c r="V1316" s="306" t="b">
        <f t="shared" si="555"/>
        <v>0</v>
      </c>
      <c r="W1316" s="306">
        <f t="shared" si="579"/>
        <v>60</v>
      </c>
      <c r="X1316" s="306">
        <f t="shared" si="556"/>
        <v>60</v>
      </c>
      <c r="Y1316" s="278">
        <f t="shared" si="557"/>
        <v>48.780487804878049</v>
      </c>
      <c r="Z1316" s="276"/>
      <c r="AA1316" s="276"/>
    </row>
    <row r="1317" spans="1:27" s="305" customFormat="1" ht="2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77"/>
        <v>160</v>
      </c>
      <c r="J1317" s="304">
        <f t="shared" si="578"/>
        <v>196.8</v>
      </c>
      <c r="L1317" s="305">
        <v>4</v>
      </c>
      <c r="M1317" s="305">
        <f t="shared" si="552"/>
        <v>0</v>
      </c>
      <c r="N1317" s="305">
        <f t="shared" si="534"/>
        <v>160</v>
      </c>
      <c r="O1317" s="305">
        <f t="shared" si="533"/>
        <v>160</v>
      </c>
      <c r="Q1317" s="278">
        <f t="shared" si="553"/>
        <v>48.780487804878049</v>
      </c>
      <c r="R1317" s="278">
        <f t="shared" si="554"/>
        <v>60</v>
      </c>
      <c r="T1317" s="306"/>
      <c r="U1317" s="306">
        <f t="shared" si="560"/>
        <v>0</v>
      </c>
      <c r="V1317" s="306" t="b">
        <f t="shared" si="555"/>
        <v>0</v>
      </c>
      <c r="W1317" s="306">
        <f t="shared" si="579"/>
        <v>60</v>
      </c>
      <c r="X1317" s="306">
        <f t="shared" si="556"/>
        <v>60</v>
      </c>
      <c r="Y1317" s="278">
        <f t="shared" si="557"/>
        <v>48.780487804878049</v>
      </c>
      <c r="Z1317" s="276"/>
      <c r="AA1317" s="276"/>
    </row>
    <row r="1318" spans="1:27" s="305" customFormat="1" ht="2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77"/>
        <v>160</v>
      </c>
      <c r="J1318" s="304">
        <f t="shared" si="578"/>
        <v>196.8</v>
      </c>
      <c r="L1318" s="305">
        <v>4</v>
      </c>
      <c r="M1318" s="305">
        <f t="shared" si="552"/>
        <v>0</v>
      </c>
      <c r="N1318" s="305">
        <f t="shared" si="534"/>
        <v>160</v>
      </c>
      <c r="O1318" s="305">
        <f t="shared" si="533"/>
        <v>160</v>
      </c>
      <c r="Q1318" s="278">
        <f t="shared" si="553"/>
        <v>48.780487804878049</v>
      </c>
      <c r="R1318" s="278">
        <f t="shared" si="554"/>
        <v>60</v>
      </c>
      <c r="T1318" s="306"/>
      <c r="U1318" s="306">
        <f t="shared" si="560"/>
        <v>0</v>
      </c>
      <c r="V1318" s="306" t="b">
        <f t="shared" si="555"/>
        <v>0</v>
      </c>
      <c r="W1318" s="306">
        <f t="shared" si="579"/>
        <v>60</v>
      </c>
      <c r="X1318" s="306">
        <f t="shared" si="556"/>
        <v>60</v>
      </c>
      <c r="Y1318" s="278">
        <f t="shared" si="557"/>
        <v>48.780487804878049</v>
      </c>
      <c r="Z1318" s="276"/>
      <c r="AA1318" s="276"/>
    </row>
    <row r="1319" spans="1:27" s="305" customFormat="1" ht="2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77"/>
        <v>160</v>
      </c>
      <c r="J1319" s="304">
        <f t="shared" si="578"/>
        <v>196.8</v>
      </c>
      <c r="L1319" s="305">
        <v>4</v>
      </c>
      <c r="M1319" s="305">
        <f t="shared" si="552"/>
        <v>0</v>
      </c>
      <c r="N1319" s="305">
        <f t="shared" si="534"/>
        <v>160</v>
      </c>
      <c r="O1319" s="305">
        <f t="shared" si="533"/>
        <v>160</v>
      </c>
      <c r="Q1319" s="278">
        <f t="shared" si="553"/>
        <v>48.780487804878049</v>
      </c>
      <c r="R1319" s="278">
        <f t="shared" si="554"/>
        <v>60</v>
      </c>
      <c r="T1319" s="306"/>
      <c r="U1319" s="306">
        <f t="shared" si="560"/>
        <v>0</v>
      </c>
      <c r="V1319" s="306" t="b">
        <f t="shared" si="555"/>
        <v>0</v>
      </c>
      <c r="W1319" s="306">
        <f t="shared" si="579"/>
        <v>60</v>
      </c>
      <c r="X1319" s="306">
        <f t="shared" si="556"/>
        <v>60</v>
      </c>
      <c r="Y1319" s="278">
        <f t="shared" si="557"/>
        <v>48.780487804878049</v>
      </c>
      <c r="Z1319" s="276"/>
      <c r="AA1319" s="276"/>
    </row>
    <row r="1320" spans="1:27" s="305" customFormat="1" ht="2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77"/>
        <v>160</v>
      </c>
      <c r="J1320" s="304">
        <f t="shared" si="578"/>
        <v>196.8</v>
      </c>
      <c r="L1320" s="305">
        <v>4</v>
      </c>
      <c r="M1320" s="305">
        <f t="shared" si="552"/>
        <v>0</v>
      </c>
      <c r="N1320" s="305">
        <f t="shared" si="534"/>
        <v>160</v>
      </c>
      <c r="O1320" s="305">
        <f t="shared" si="533"/>
        <v>160</v>
      </c>
      <c r="Q1320" s="278">
        <f t="shared" si="553"/>
        <v>48.780487804878049</v>
      </c>
      <c r="R1320" s="278">
        <f t="shared" si="554"/>
        <v>60</v>
      </c>
      <c r="T1320" s="306"/>
      <c r="U1320" s="306">
        <f t="shared" si="560"/>
        <v>0</v>
      </c>
      <c r="V1320" s="306" t="b">
        <f t="shared" si="555"/>
        <v>0</v>
      </c>
      <c r="W1320" s="306">
        <f t="shared" si="579"/>
        <v>60</v>
      </c>
      <c r="X1320" s="306">
        <f t="shared" si="556"/>
        <v>60</v>
      </c>
      <c r="Y1320" s="278">
        <f t="shared" si="557"/>
        <v>48.780487804878049</v>
      </c>
      <c r="Z1320" s="276"/>
      <c r="AA1320" s="276"/>
    </row>
    <row r="1321" spans="1:27" s="305" customFormat="1" ht="2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77"/>
        <v>160</v>
      </c>
      <c r="J1321" s="304">
        <f t="shared" si="578"/>
        <v>196.8</v>
      </c>
      <c r="L1321" s="305">
        <v>4</v>
      </c>
      <c r="M1321" s="305">
        <f t="shared" si="552"/>
        <v>0</v>
      </c>
      <c r="N1321" s="305">
        <f t="shared" si="534"/>
        <v>160</v>
      </c>
      <c r="O1321" s="305">
        <f t="shared" si="533"/>
        <v>160</v>
      </c>
      <c r="Q1321" s="278">
        <f t="shared" si="553"/>
        <v>48.780487804878049</v>
      </c>
      <c r="R1321" s="278">
        <f t="shared" si="554"/>
        <v>60</v>
      </c>
      <c r="T1321" s="306"/>
      <c r="U1321" s="306">
        <f t="shared" si="560"/>
        <v>0</v>
      </c>
      <c r="V1321" s="306" t="b">
        <f t="shared" si="555"/>
        <v>0</v>
      </c>
      <c r="W1321" s="306">
        <f t="shared" si="579"/>
        <v>60</v>
      </c>
      <c r="X1321" s="306">
        <f t="shared" si="556"/>
        <v>60</v>
      </c>
      <c r="Y1321" s="278">
        <f t="shared" si="557"/>
        <v>48.780487804878049</v>
      </c>
      <c r="Z1321" s="276"/>
      <c r="AA1321" s="276"/>
    </row>
    <row r="1322" spans="1:27" s="305" customFormat="1" ht="2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77"/>
        <v>160</v>
      </c>
      <c r="J1322" s="304">
        <f t="shared" si="578"/>
        <v>196.8</v>
      </c>
      <c r="L1322" s="305">
        <v>4</v>
      </c>
      <c r="M1322" s="305">
        <f t="shared" si="552"/>
        <v>0</v>
      </c>
      <c r="N1322" s="305">
        <f t="shared" si="534"/>
        <v>160</v>
      </c>
      <c r="O1322" s="305">
        <f t="shared" si="533"/>
        <v>160</v>
      </c>
      <c r="Q1322" s="278">
        <f t="shared" si="553"/>
        <v>48.780487804878049</v>
      </c>
      <c r="R1322" s="278">
        <f t="shared" si="554"/>
        <v>60</v>
      </c>
      <c r="T1322" s="306"/>
      <c r="U1322" s="306">
        <f t="shared" si="560"/>
        <v>0</v>
      </c>
      <c r="V1322" s="306" t="b">
        <f t="shared" si="555"/>
        <v>0</v>
      </c>
      <c r="W1322" s="306">
        <f t="shared" si="579"/>
        <v>60</v>
      </c>
      <c r="X1322" s="306">
        <f t="shared" si="556"/>
        <v>60</v>
      </c>
      <c r="Y1322" s="278">
        <f t="shared" si="557"/>
        <v>48.780487804878049</v>
      </c>
      <c r="Z1322" s="276"/>
      <c r="AA1322" s="276"/>
    </row>
    <row r="1323" spans="1:27" s="305" customFormat="1" ht="2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77"/>
        <v>160</v>
      </c>
      <c r="J1323" s="304">
        <f t="shared" si="578"/>
        <v>196.8</v>
      </c>
      <c r="L1323" s="305">
        <v>4</v>
      </c>
      <c r="M1323" s="305">
        <f t="shared" si="552"/>
        <v>0</v>
      </c>
      <c r="N1323" s="305">
        <f t="shared" si="534"/>
        <v>160</v>
      </c>
      <c r="O1323" s="305">
        <f t="shared" si="533"/>
        <v>160</v>
      </c>
      <c r="Q1323" s="278">
        <f t="shared" si="553"/>
        <v>48.780487804878049</v>
      </c>
      <c r="R1323" s="278">
        <f t="shared" si="554"/>
        <v>60</v>
      </c>
      <c r="T1323" s="306"/>
      <c r="U1323" s="306">
        <f t="shared" si="560"/>
        <v>0</v>
      </c>
      <c r="V1323" s="306" t="b">
        <f t="shared" si="555"/>
        <v>0</v>
      </c>
      <c r="W1323" s="306">
        <f t="shared" si="579"/>
        <v>60</v>
      </c>
      <c r="X1323" s="306">
        <f t="shared" si="556"/>
        <v>60</v>
      </c>
      <c r="Y1323" s="278">
        <f t="shared" si="557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77"/>
        <v>320</v>
      </c>
      <c r="J1324" s="304">
        <f t="shared" si="578"/>
        <v>393.6</v>
      </c>
      <c r="L1324" s="305">
        <v>4</v>
      </c>
      <c r="M1324" s="305">
        <f t="shared" si="552"/>
        <v>0</v>
      </c>
      <c r="N1324" s="305">
        <f t="shared" si="534"/>
        <v>320</v>
      </c>
      <c r="O1324" s="305">
        <f t="shared" ref="O1324:O1387" si="580">M1324+N1324</f>
        <v>320</v>
      </c>
      <c r="Q1324" s="278">
        <f t="shared" si="553"/>
        <v>97.560975609756099</v>
      </c>
      <c r="R1324" s="278">
        <f t="shared" si="554"/>
        <v>120</v>
      </c>
      <c r="T1324" s="306"/>
      <c r="U1324" s="306">
        <f t="shared" si="560"/>
        <v>0</v>
      </c>
      <c r="V1324" s="306" t="b">
        <f t="shared" si="555"/>
        <v>0</v>
      </c>
      <c r="W1324" s="306">
        <f t="shared" si="579"/>
        <v>120</v>
      </c>
      <c r="X1324" s="306">
        <f t="shared" si="556"/>
        <v>120</v>
      </c>
      <c r="Y1324" s="278">
        <f t="shared" si="557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1099" t="s">
        <v>1903</v>
      </c>
      <c r="E1325" s="314"/>
      <c r="F1325" s="313"/>
      <c r="G1325" s="1098">
        <v>1</v>
      </c>
      <c r="H1325" s="312"/>
      <c r="I1325" s="303">
        <f t="shared" si="577"/>
        <v>160</v>
      </c>
      <c r="J1325" s="304">
        <f t="shared" si="578"/>
        <v>196.8</v>
      </c>
      <c r="L1325" s="305">
        <v>4</v>
      </c>
      <c r="M1325" s="305">
        <f t="shared" si="552"/>
        <v>0</v>
      </c>
      <c r="N1325" s="305">
        <f t="shared" si="534"/>
        <v>160</v>
      </c>
      <c r="O1325" s="305">
        <f t="shared" si="580"/>
        <v>160</v>
      </c>
      <c r="Q1325" s="278">
        <f t="shared" si="553"/>
        <v>48.780487804878049</v>
      </c>
      <c r="R1325" s="278">
        <f t="shared" si="554"/>
        <v>60</v>
      </c>
      <c r="T1325" s="306"/>
      <c r="U1325" s="306">
        <f t="shared" si="560"/>
        <v>0</v>
      </c>
      <c r="V1325" s="306" t="b">
        <f t="shared" si="555"/>
        <v>0</v>
      </c>
      <c r="W1325" s="306">
        <f t="shared" si="579"/>
        <v>60</v>
      </c>
      <c r="X1325" s="306">
        <f t="shared" si="556"/>
        <v>60</v>
      </c>
      <c r="Y1325" s="278">
        <f t="shared" si="557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1099"/>
      <c r="E1326" s="391"/>
      <c r="F1326" s="359"/>
      <c r="G1326" s="1098"/>
      <c r="H1326" s="397"/>
      <c r="I1326" s="397"/>
      <c r="J1326" s="398"/>
      <c r="M1326" s="305">
        <f t="shared" si="552"/>
        <v>0</v>
      </c>
      <c r="N1326" s="305">
        <f t="shared" ref="N1326:N1389" si="581">L1326*G1326*40</f>
        <v>0</v>
      </c>
      <c r="O1326" s="305">
        <f t="shared" si="580"/>
        <v>0</v>
      </c>
      <c r="Q1326" s="278">
        <f t="shared" si="553"/>
        <v>0</v>
      </c>
      <c r="R1326" s="278">
        <f t="shared" si="554"/>
        <v>0</v>
      </c>
      <c r="T1326" s="306"/>
      <c r="U1326" s="306">
        <f t="shared" si="560"/>
        <v>0</v>
      </c>
      <c r="V1326" s="306" t="b">
        <f t="shared" si="555"/>
        <v>0</v>
      </c>
      <c r="W1326" s="306">
        <f t="shared" si="579"/>
        <v>0</v>
      </c>
      <c r="X1326" s="306">
        <f t="shared" si="556"/>
        <v>0</v>
      </c>
      <c r="Y1326" s="278">
        <f t="shared" si="557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1099"/>
      <c r="E1327" s="391"/>
      <c r="F1327" s="359"/>
      <c r="G1327" s="1098"/>
      <c r="H1327" s="397"/>
      <c r="I1327" s="397"/>
      <c r="J1327" s="398"/>
      <c r="M1327" s="305">
        <f t="shared" si="552"/>
        <v>0</v>
      </c>
      <c r="N1327" s="305">
        <f t="shared" si="581"/>
        <v>0</v>
      </c>
      <c r="O1327" s="305">
        <f t="shared" si="580"/>
        <v>0</v>
      </c>
      <c r="Q1327" s="278">
        <f t="shared" si="553"/>
        <v>0</v>
      </c>
      <c r="R1327" s="278">
        <f t="shared" si="554"/>
        <v>0</v>
      </c>
      <c r="T1327" s="306"/>
      <c r="U1327" s="306">
        <f t="shared" si="560"/>
        <v>0</v>
      </c>
      <c r="V1327" s="306" t="b">
        <f t="shared" si="555"/>
        <v>0</v>
      </c>
      <c r="W1327" s="306">
        <f t="shared" si="579"/>
        <v>0</v>
      </c>
      <c r="X1327" s="306">
        <f t="shared" si="556"/>
        <v>0</v>
      </c>
      <c r="Y1327" s="278">
        <f t="shared" si="557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1099"/>
      <c r="E1328" s="352"/>
      <c r="F1328" s="350"/>
      <c r="G1328" s="1098"/>
      <c r="H1328" s="343"/>
      <c r="I1328" s="343"/>
      <c r="J1328" s="399"/>
      <c r="M1328" s="305">
        <f t="shared" si="552"/>
        <v>0</v>
      </c>
      <c r="N1328" s="305">
        <f t="shared" si="581"/>
        <v>0</v>
      </c>
      <c r="O1328" s="305">
        <f t="shared" si="580"/>
        <v>0</v>
      </c>
      <c r="Q1328" s="278">
        <f t="shared" si="553"/>
        <v>0</v>
      </c>
      <c r="R1328" s="278">
        <f t="shared" si="554"/>
        <v>0</v>
      </c>
      <c r="T1328" s="306"/>
      <c r="U1328" s="306">
        <f t="shared" si="560"/>
        <v>0</v>
      </c>
      <c r="V1328" s="306" t="b">
        <f t="shared" si="555"/>
        <v>0</v>
      </c>
      <c r="W1328" s="306">
        <f t="shared" si="579"/>
        <v>0</v>
      </c>
      <c r="X1328" s="306">
        <f t="shared" si="556"/>
        <v>0</v>
      </c>
      <c r="Y1328" s="278">
        <f t="shared" si="557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1099" t="s">
        <v>1903</v>
      </c>
      <c r="E1329" s="314"/>
      <c r="F1329" s="313"/>
      <c r="G1329" s="1098">
        <v>6</v>
      </c>
      <c r="H1329" s="312"/>
      <c r="I1329" s="303">
        <f t="shared" ref="I1329" si="582">O1329</f>
        <v>960</v>
      </c>
      <c r="J1329" s="304">
        <f t="shared" ref="J1329" si="583">I1329*1.23</f>
        <v>1180.8</v>
      </c>
      <c r="L1329" s="305">
        <v>4</v>
      </c>
      <c r="M1329" s="305">
        <f t="shared" si="552"/>
        <v>0</v>
      </c>
      <c r="N1329" s="305">
        <f t="shared" si="581"/>
        <v>960</v>
      </c>
      <c r="O1329" s="305">
        <f t="shared" si="580"/>
        <v>960</v>
      </c>
      <c r="Q1329" s="278">
        <f t="shared" si="553"/>
        <v>292.6829268292683</v>
      </c>
      <c r="R1329" s="278">
        <f t="shared" si="554"/>
        <v>360</v>
      </c>
      <c r="T1329" s="306"/>
      <c r="U1329" s="306">
        <f t="shared" si="560"/>
        <v>0</v>
      </c>
      <c r="V1329" s="306" t="b">
        <f t="shared" si="555"/>
        <v>0</v>
      </c>
      <c r="W1329" s="306">
        <f t="shared" si="579"/>
        <v>360</v>
      </c>
      <c r="X1329" s="306">
        <f t="shared" si="556"/>
        <v>360</v>
      </c>
      <c r="Y1329" s="278">
        <f t="shared" si="557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1099"/>
      <c r="E1330" s="391"/>
      <c r="F1330" s="359"/>
      <c r="G1330" s="1098"/>
      <c r="H1330" s="397"/>
      <c r="I1330" s="397"/>
      <c r="J1330" s="398"/>
      <c r="M1330" s="305">
        <f t="shared" si="552"/>
        <v>0</v>
      </c>
      <c r="N1330" s="305">
        <f t="shared" si="581"/>
        <v>0</v>
      </c>
      <c r="O1330" s="305">
        <f t="shared" si="580"/>
        <v>0</v>
      </c>
      <c r="Q1330" s="278">
        <f t="shared" si="553"/>
        <v>0</v>
      </c>
      <c r="R1330" s="278">
        <f t="shared" si="554"/>
        <v>0</v>
      </c>
      <c r="T1330" s="306"/>
      <c r="U1330" s="306">
        <f t="shared" si="560"/>
        <v>0</v>
      </c>
      <c r="V1330" s="306" t="b">
        <f t="shared" si="555"/>
        <v>0</v>
      </c>
      <c r="W1330" s="306">
        <f t="shared" si="579"/>
        <v>0</v>
      </c>
      <c r="X1330" s="306">
        <f t="shared" si="556"/>
        <v>0</v>
      </c>
      <c r="Y1330" s="278">
        <f t="shared" si="557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1099"/>
      <c r="E1331" s="352"/>
      <c r="F1331" s="350"/>
      <c r="G1331" s="1098"/>
      <c r="H1331" s="343"/>
      <c r="I1331" s="343"/>
      <c r="J1331" s="399"/>
      <c r="M1331" s="305">
        <f t="shared" si="552"/>
        <v>0</v>
      </c>
      <c r="N1331" s="305">
        <f t="shared" si="581"/>
        <v>0</v>
      </c>
      <c r="O1331" s="305">
        <f t="shared" si="580"/>
        <v>0</v>
      </c>
      <c r="Q1331" s="278">
        <f t="shared" si="553"/>
        <v>0</v>
      </c>
      <c r="R1331" s="278">
        <f t="shared" si="554"/>
        <v>0</v>
      </c>
      <c r="T1331" s="306"/>
      <c r="U1331" s="306">
        <f t="shared" si="560"/>
        <v>0</v>
      </c>
      <c r="V1331" s="306" t="b">
        <f t="shared" si="555"/>
        <v>0</v>
      </c>
      <c r="W1331" s="306">
        <f t="shared" si="579"/>
        <v>0</v>
      </c>
      <c r="X1331" s="306">
        <f t="shared" si="556"/>
        <v>0</v>
      </c>
      <c r="Y1331" s="278">
        <f t="shared" si="557"/>
        <v>0</v>
      </c>
      <c r="Z1331" s="276"/>
      <c r="AA1331" s="276"/>
    </row>
    <row r="1332" spans="1:27" ht="13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2"/>
        <v>0</v>
      </c>
      <c r="N1332">
        <f t="shared" si="581"/>
        <v>0</v>
      </c>
      <c r="O1332">
        <f t="shared" si="580"/>
        <v>0</v>
      </c>
      <c r="Q1332" s="278">
        <f t="shared" si="553"/>
        <v>0</v>
      </c>
      <c r="R1332" s="278">
        <f t="shared" si="554"/>
        <v>0</v>
      </c>
      <c r="T1332" s="278"/>
      <c r="U1332" s="278">
        <f t="shared" si="560"/>
        <v>0</v>
      </c>
      <c r="V1332" s="278" t="b">
        <f t="shared" si="555"/>
        <v>0</v>
      </c>
      <c r="W1332" s="306">
        <f t="shared" si="579"/>
        <v>0</v>
      </c>
      <c r="X1332" s="278">
        <f t="shared" si="556"/>
        <v>0</v>
      </c>
      <c r="Y1332" s="278">
        <f t="shared" si="557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2"/>
        <v>0</v>
      </c>
      <c r="N1333" s="305">
        <f t="shared" si="581"/>
        <v>0</v>
      </c>
      <c r="O1333" s="305">
        <f t="shared" si="580"/>
        <v>0</v>
      </c>
      <c r="Q1333" s="278">
        <f t="shared" si="553"/>
        <v>7121.9512195121952</v>
      </c>
      <c r="R1333" s="278">
        <f t="shared" si="554"/>
        <v>8760</v>
      </c>
      <c r="T1333" s="306"/>
      <c r="U1333" s="306">
        <f t="shared" si="560"/>
        <v>0</v>
      </c>
      <c r="V1333" s="306" t="b">
        <f t="shared" si="555"/>
        <v>0</v>
      </c>
      <c r="W1333" s="306">
        <f t="shared" si="579"/>
        <v>8760</v>
      </c>
      <c r="X1333" s="306">
        <f t="shared" si="556"/>
        <v>8760</v>
      </c>
      <c r="Y1333" s="278">
        <f t="shared" si="557"/>
        <v>7121.9512195121952</v>
      </c>
      <c r="Z1333" s="276"/>
      <c r="AA1333" s="276"/>
    </row>
    <row r="1334" spans="1:27" s="6" customFormat="1" ht="16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2"/>
        <v>0</v>
      </c>
      <c r="N1334">
        <f t="shared" si="581"/>
        <v>0</v>
      </c>
      <c r="O1334">
        <f t="shared" si="580"/>
        <v>0</v>
      </c>
      <c r="Q1334" s="278">
        <f t="shared" si="553"/>
        <v>0</v>
      </c>
      <c r="R1334" s="278">
        <f t="shared" si="554"/>
        <v>0</v>
      </c>
      <c r="T1334" s="279"/>
      <c r="U1334" s="278">
        <f t="shared" si="560"/>
        <v>0</v>
      </c>
      <c r="V1334" s="278" t="b">
        <f t="shared" si="555"/>
        <v>0</v>
      </c>
      <c r="W1334" s="278"/>
      <c r="X1334" s="278">
        <f t="shared" si="556"/>
        <v>0</v>
      </c>
      <c r="Y1334" s="278">
        <f t="shared" si="557"/>
        <v>0</v>
      </c>
      <c r="Z1334" s="276"/>
      <c r="AA1334" s="276"/>
    </row>
    <row r="1335" spans="1:27" ht="16" thickBot="1">
      <c r="A1335" s="134"/>
      <c r="B1335" s="135"/>
      <c r="C1335" s="136"/>
      <c r="D1335" s="137" t="s">
        <v>1929</v>
      </c>
      <c r="E1335" s="137"/>
      <c r="F1335" s="136"/>
      <c r="G1335" s="136"/>
      <c r="H1335" s="135"/>
      <c r="I1335" s="255"/>
      <c r="J1335" s="256"/>
      <c r="M1335">
        <f t="shared" si="552"/>
        <v>0</v>
      </c>
      <c r="N1335">
        <f t="shared" si="581"/>
        <v>0</v>
      </c>
      <c r="O1335">
        <f t="shared" si="580"/>
        <v>0</v>
      </c>
      <c r="Q1335" s="278">
        <f t="shared" si="553"/>
        <v>0</v>
      </c>
      <c r="R1335" s="278">
        <f t="shared" si="554"/>
        <v>0</v>
      </c>
      <c r="T1335" s="278"/>
      <c r="U1335" s="278">
        <f t="shared" si="560"/>
        <v>0</v>
      </c>
      <c r="V1335" s="278" t="b">
        <f t="shared" si="555"/>
        <v>0</v>
      </c>
      <c r="W1335" s="278"/>
      <c r="X1335" s="278">
        <f t="shared" si="556"/>
        <v>0</v>
      </c>
      <c r="Y1335" s="278">
        <f t="shared" si="557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4">O1336</f>
        <v>580</v>
      </c>
      <c r="J1336" s="234">
        <f t="shared" ref="J1336" si="585">I1336*1.23</f>
        <v>713.4</v>
      </c>
      <c r="K1336">
        <v>12</v>
      </c>
      <c r="L1336">
        <v>4</v>
      </c>
      <c r="M1336">
        <f t="shared" si="552"/>
        <v>420</v>
      </c>
      <c r="N1336">
        <f t="shared" si="581"/>
        <v>160</v>
      </c>
      <c r="O1336">
        <f t="shared" si="580"/>
        <v>580</v>
      </c>
      <c r="Q1336" s="278">
        <f t="shared" si="553"/>
        <v>473.51219512195127</v>
      </c>
      <c r="R1336" s="278">
        <f t="shared" si="554"/>
        <v>582.42000000000007</v>
      </c>
      <c r="T1336" s="278">
        <v>114.14</v>
      </c>
      <c r="U1336" s="278">
        <f t="shared" si="560"/>
        <v>342.42</v>
      </c>
      <c r="V1336" s="278">
        <f t="shared" si="555"/>
        <v>240</v>
      </c>
      <c r="W1336" s="278"/>
      <c r="X1336" s="278">
        <f t="shared" si="556"/>
        <v>582.42000000000007</v>
      </c>
      <c r="Y1336" s="278">
        <f t="shared" si="557"/>
        <v>473.51219512195127</v>
      </c>
      <c r="Z1336" s="276"/>
      <c r="AA1336" s="276"/>
    </row>
    <row r="1337" spans="1:27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2"/>
        <v>0</v>
      </c>
      <c r="N1337">
        <f t="shared" si="581"/>
        <v>0</v>
      </c>
      <c r="O1337">
        <f t="shared" si="580"/>
        <v>0</v>
      </c>
      <c r="Q1337" s="278">
        <f t="shared" si="553"/>
        <v>355.92682926829269</v>
      </c>
      <c r="R1337" s="278">
        <f t="shared" si="554"/>
        <v>437.79</v>
      </c>
      <c r="T1337" s="278">
        <v>65.930000000000007</v>
      </c>
      <c r="U1337" s="278">
        <f t="shared" si="560"/>
        <v>197.79000000000002</v>
      </c>
      <c r="V1337" s="278">
        <f t="shared" si="555"/>
        <v>240</v>
      </c>
      <c r="W1337" s="278"/>
      <c r="X1337" s="278">
        <f t="shared" si="556"/>
        <v>437.79</v>
      </c>
      <c r="Y1337" s="278">
        <f t="shared" si="557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2"/>
        <v>0</v>
      </c>
      <c r="N1338">
        <f t="shared" si="581"/>
        <v>0</v>
      </c>
      <c r="O1338">
        <f t="shared" si="580"/>
        <v>0</v>
      </c>
      <c r="Q1338" s="278">
        <f t="shared" si="553"/>
        <v>0</v>
      </c>
      <c r="R1338" s="278">
        <f t="shared" si="554"/>
        <v>0</v>
      </c>
      <c r="T1338" s="278"/>
      <c r="U1338" s="278">
        <f t="shared" si="560"/>
        <v>0</v>
      </c>
      <c r="V1338" s="278" t="b">
        <f t="shared" si="555"/>
        <v>0</v>
      </c>
      <c r="W1338" s="278"/>
      <c r="X1338" s="278">
        <f t="shared" si="556"/>
        <v>0</v>
      </c>
      <c r="Y1338" s="278">
        <f t="shared" si="557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2"/>
        <v>0</v>
      </c>
      <c r="N1339">
        <f t="shared" si="581"/>
        <v>0</v>
      </c>
      <c r="O1339">
        <f t="shared" si="580"/>
        <v>0</v>
      </c>
      <c r="Q1339" s="278">
        <f t="shared" si="553"/>
        <v>0</v>
      </c>
      <c r="R1339" s="278">
        <f t="shared" si="554"/>
        <v>0</v>
      </c>
      <c r="T1339" s="278"/>
      <c r="U1339" s="278">
        <f t="shared" si="560"/>
        <v>0</v>
      </c>
      <c r="V1339" s="278" t="b">
        <f t="shared" si="555"/>
        <v>0</v>
      </c>
      <c r="W1339" s="278"/>
      <c r="X1339" s="278">
        <f t="shared" si="556"/>
        <v>0</v>
      </c>
      <c r="Y1339" s="278">
        <f t="shared" si="557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2"/>
        <v>0</v>
      </c>
      <c r="N1340">
        <f t="shared" si="581"/>
        <v>0</v>
      </c>
      <c r="O1340">
        <f t="shared" si="580"/>
        <v>0</v>
      </c>
      <c r="Q1340" s="278">
        <f t="shared" si="553"/>
        <v>0</v>
      </c>
      <c r="R1340" s="278">
        <f t="shared" si="554"/>
        <v>0</v>
      </c>
      <c r="T1340" s="278"/>
      <c r="U1340" s="278">
        <f t="shared" si="560"/>
        <v>0</v>
      </c>
      <c r="V1340" s="278" t="b">
        <f t="shared" si="555"/>
        <v>0</v>
      </c>
      <c r="W1340" s="278"/>
      <c r="X1340" s="278">
        <f t="shared" si="556"/>
        <v>0</v>
      </c>
      <c r="Y1340" s="278">
        <f t="shared" si="557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2"/>
        <v>0</v>
      </c>
      <c r="N1341">
        <f t="shared" si="581"/>
        <v>0</v>
      </c>
      <c r="O1341">
        <f t="shared" si="580"/>
        <v>0</v>
      </c>
      <c r="Q1341" s="278">
        <f t="shared" si="553"/>
        <v>0</v>
      </c>
      <c r="R1341" s="278">
        <f t="shared" si="554"/>
        <v>0</v>
      </c>
      <c r="T1341" s="278"/>
      <c r="U1341" s="278">
        <f t="shared" si="560"/>
        <v>0</v>
      </c>
      <c r="V1341" s="278" t="b">
        <f t="shared" si="555"/>
        <v>0</v>
      </c>
      <c r="W1341" s="278"/>
      <c r="X1341" s="278">
        <f t="shared" si="556"/>
        <v>0</v>
      </c>
      <c r="Y1341" s="278">
        <f t="shared" si="557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2"/>
        <v>0</v>
      </c>
      <c r="N1342">
        <f t="shared" si="581"/>
        <v>0</v>
      </c>
      <c r="O1342">
        <f t="shared" si="580"/>
        <v>0</v>
      </c>
      <c r="Q1342" s="278">
        <f t="shared" si="553"/>
        <v>0</v>
      </c>
      <c r="R1342" s="278">
        <f t="shared" si="554"/>
        <v>0</v>
      </c>
      <c r="T1342" s="278"/>
      <c r="U1342" s="278">
        <f t="shared" si="560"/>
        <v>0</v>
      </c>
      <c r="V1342" s="278" t="b">
        <f t="shared" si="555"/>
        <v>0</v>
      </c>
      <c r="W1342" s="278"/>
      <c r="X1342" s="278">
        <f t="shared" si="556"/>
        <v>0</v>
      </c>
      <c r="Y1342" s="278">
        <f t="shared" si="557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2"/>
        <v>0</v>
      </c>
      <c r="N1343">
        <f t="shared" si="581"/>
        <v>0</v>
      </c>
      <c r="O1343">
        <f t="shared" si="580"/>
        <v>0</v>
      </c>
      <c r="Q1343" s="278">
        <f t="shared" si="553"/>
        <v>0</v>
      </c>
      <c r="R1343" s="278">
        <f t="shared" si="554"/>
        <v>0</v>
      </c>
      <c r="T1343" s="278"/>
      <c r="U1343" s="278">
        <f t="shared" si="560"/>
        <v>0</v>
      </c>
      <c r="V1343" s="278" t="b">
        <f t="shared" si="555"/>
        <v>0</v>
      </c>
      <c r="W1343" s="278"/>
      <c r="X1343" s="278">
        <f t="shared" si="556"/>
        <v>0</v>
      </c>
      <c r="Y1343" s="278">
        <f t="shared" si="557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2"/>
        <v>0</v>
      </c>
      <c r="N1344">
        <f t="shared" si="581"/>
        <v>0</v>
      </c>
      <c r="O1344">
        <f t="shared" si="580"/>
        <v>0</v>
      </c>
      <c r="Q1344" s="278">
        <f t="shared" si="553"/>
        <v>0</v>
      </c>
      <c r="R1344" s="278">
        <f t="shared" si="554"/>
        <v>0</v>
      </c>
      <c r="T1344" s="278"/>
      <c r="U1344" s="278">
        <f t="shared" si="560"/>
        <v>0</v>
      </c>
      <c r="V1344" s="278" t="b">
        <f t="shared" si="555"/>
        <v>0</v>
      </c>
      <c r="W1344" s="278"/>
      <c r="X1344" s="278">
        <f t="shared" si="556"/>
        <v>0</v>
      </c>
      <c r="Y1344" s="278">
        <f t="shared" si="557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2"/>
        <v>0</v>
      </c>
      <c r="N1345">
        <f t="shared" si="581"/>
        <v>0</v>
      </c>
      <c r="O1345">
        <f t="shared" si="580"/>
        <v>0</v>
      </c>
      <c r="Q1345" s="278">
        <f t="shared" si="553"/>
        <v>0</v>
      </c>
      <c r="R1345" s="278">
        <f t="shared" si="554"/>
        <v>0</v>
      </c>
      <c r="T1345" s="278"/>
      <c r="U1345" s="278">
        <f t="shared" si="560"/>
        <v>0</v>
      </c>
      <c r="V1345" s="278" t="b">
        <f t="shared" si="555"/>
        <v>0</v>
      </c>
      <c r="W1345" s="278"/>
      <c r="X1345" s="278">
        <f t="shared" si="556"/>
        <v>0</v>
      </c>
      <c r="Y1345" s="278">
        <f t="shared" si="557"/>
        <v>0</v>
      </c>
      <c r="Z1345" s="276"/>
      <c r="AA1345" s="276"/>
    </row>
    <row r="1346" spans="1:27" ht="2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6">O1346</f>
        <v>1280</v>
      </c>
      <c r="J1346" s="234">
        <f t="shared" ref="J1346" si="587">I1346*1.23</f>
        <v>1574.4</v>
      </c>
      <c r="K1346">
        <v>32</v>
      </c>
      <c r="L1346">
        <v>4</v>
      </c>
      <c r="M1346">
        <f t="shared" si="552"/>
        <v>1120</v>
      </c>
      <c r="N1346">
        <f t="shared" si="581"/>
        <v>160</v>
      </c>
      <c r="O1346">
        <f t="shared" si="580"/>
        <v>1280</v>
      </c>
      <c r="Q1346" s="278">
        <f t="shared" si="553"/>
        <v>1030.3170731707316</v>
      </c>
      <c r="R1346" s="278">
        <f t="shared" si="554"/>
        <v>1267.29</v>
      </c>
      <c r="T1346" s="278">
        <v>342.43</v>
      </c>
      <c r="U1346" s="278">
        <f t="shared" si="560"/>
        <v>1027.29</v>
      </c>
      <c r="V1346" s="278">
        <f t="shared" si="555"/>
        <v>240</v>
      </c>
      <c r="W1346" s="278"/>
      <c r="X1346" s="278">
        <f t="shared" si="556"/>
        <v>1267.29</v>
      </c>
      <c r="Y1346" s="278">
        <f t="shared" si="557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2"/>
        <v>0</v>
      </c>
      <c r="N1347">
        <f t="shared" si="581"/>
        <v>0</v>
      </c>
      <c r="O1347">
        <f t="shared" si="580"/>
        <v>0</v>
      </c>
      <c r="Q1347" s="278">
        <f t="shared" si="553"/>
        <v>355.92682926829269</v>
      </c>
      <c r="R1347" s="278">
        <f t="shared" si="554"/>
        <v>437.79</v>
      </c>
      <c r="T1347" s="278">
        <v>65.930000000000007</v>
      </c>
      <c r="U1347" s="278">
        <f t="shared" si="560"/>
        <v>197.79000000000002</v>
      </c>
      <c r="V1347" s="278">
        <f t="shared" si="555"/>
        <v>240</v>
      </c>
      <c r="W1347" s="278"/>
      <c r="X1347" s="278">
        <f t="shared" si="556"/>
        <v>437.79</v>
      </c>
      <c r="Y1347" s="278">
        <f t="shared" si="557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2"/>
        <v>0</v>
      </c>
      <c r="N1348">
        <f t="shared" si="581"/>
        <v>0</v>
      </c>
      <c r="O1348">
        <f t="shared" si="580"/>
        <v>0</v>
      </c>
      <c r="Q1348" s="278">
        <f t="shared" si="553"/>
        <v>0</v>
      </c>
      <c r="R1348" s="278">
        <f t="shared" si="554"/>
        <v>0</v>
      </c>
      <c r="T1348" s="278"/>
      <c r="U1348" s="278">
        <f t="shared" si="560"/>
        <v>0</v>
      </c>
      <c r="V1348" s="278" t="b">
        <f t="shared" si="555"/>
        <v>0</v>
      </c>
      <c r="W1348" s="278"/>
      <c r="X1348" s="278">
        <f t="shared" si="556"/>
        <v>0</v>
      </c>
      <c r="Y1348" s="278">
        <f t="shared" si="557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2"/>
        <v>0</v>
      </c>
      <c r="N1349">
        <f t="shared" si="581"/>
        <v>0</v>
      </c>
      <c r="O1349">
        <f t="shared" si="580"/>
        <v>0</v>
      </c>
      <c r="Q1349" s="278">
        <f t="shared" si="553"/>
        <v>0</v>
      </c>
      <c r="R1349" s="278">
        <f t="shared" si="554"/>
        <v>0</v>
      </c>
      <c r="T1349" s="278"/>
      <c r="U1349" s="278">
        <f t="shared" si="560"/>
        <v>0</v>
      </c>
      <c r="V1349" s="278" t="b">
        <f t="shared" si="555"/>
        <v>0</v>
      </c>
      <c r="W1349" s="278"/>
      <c r="X1349" s="278">
        <f t="shared" si="556"/>
        <v>0</v>
      </c>
      <c r="Y1349" s="278">
        <f t="shared" si="557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88">K1350*35</f>
        <v>0</v>
      </c>
      <c r="N1350">
        <f t="shared" si="581"/>
        <v>0</v>
      </c>
      <c r="O1350">
        <f t="shared" si="580"/>
        <v>0</v>
      </c>
      <c r="Q1350" s="278">
        <f t="shared" si="553"/>
        <v>0</v>
      </c>
      <c r="R1350" s="278">
        <f t="shared" si="554"/>
        <v>0</v>
      </c>
      <c r="T1350" s="278"/>
      <c r="U1350" s="278">
        <f t="shared" si="560"/>
        <v>0</v>
      </c>
      <c r="V1350" s="278" t="b">
        <f t="shared" si="555"/>
        <v>0</v>
      </c>
      <c r="W1350" s="278"/>
      <c r="X1350" s="278">
        <f t="shared" si="556"/>
        <v>0</v>
      </c>
      <c r="Y1350" s="278">
        <f t="shared" si="557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88"/>
        <v>0</v>
      </c>
      <c r="N1351">
        <f t="shared" si="581"/>
        <v>0</v>
      </c>
      <c r="O1351">
        <f t="shared" si="580"/>
        <v>0</v>
      </c>
      <c r="Q1351" s="278">
        <f t="shared" ref="Q1351:Q1414" si="589">R1351/1.23</f>
        <v>0</v>
      </c>
      <c r="R1351" s="278">
        <f t="shared" ref="R1351:R1414" si="590">X1351</f>
        <v>0</v>
      </c>
      <c r="T1351" s="278"/>
      <c r="U1351" s="278">
        <f t="shared" si="560"/>
        <v>0</v>
      </c>
      <c r="V1351" s="278" t="b">
        <f t="shared" ref="V1351:V1414" si="591">IF(U1351&gt;0,$AD$3*$AD$7)</f>
        <v>0</v>
      </c>
      <c r="W1351" s="278"/>
      <c r="X1351" s="278">
        <f t="shared" ref="X1351:X1414" si="592">V1351+U1351+W1351</f>
        <v>0</v>
      </c>
      <c r="Y1351" s="278">
        <f t="shared" ref="Y1351:Y1414" si="593">X1351/1.23</f>
        <v>0</v>
      </c>
      <c r="Z1351" s="276"/>
      <c r="AA1351" s="276"/>
    </row>
    <row r="1352" spans="1:27" s="305" customFormat="1">
      <c r="A1352" s="1088" t="s">
        <v>1930</v>
      </c>
      <c r="B1352" s="312" t="s">
        <v>1954</v>
      </c>
      <c r="C1352" s="1090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1091" t="s">
        <v>146</v>
      </c>
      <c r="J1352" s="1091" t="s">
        <v>498</v>
      </c>
      <c r="M1352" s="305">
        <f t="shared" si="588"/>
        <v>0</v>
      </c>
      <c r="N1352" s="305">
        <f t="shared" si="581"/>
        <v>0</v>
      </c>
      <c r="O1352" s="305">
        <f t="shared" si="580"/>
        <v>0</v>
      </c>
      <c r="Q1352" s="278">
        <f t="shared" si="589"/>
        <v>48.780487804878049</v>
      </c>
      <c r="R1352" s="278">
        <f t="shared" si="590"/>
        <v>60</v>
      </c>
      <c r="T1352" s="306"/>
      <c r="U1352" s="306">
        <f t="shared" ref="U1352:U1415" si="594">T1352*$AD$9</f>
        <v>0</v>
      </c>
      <c r="V1352" s="306" t="b">
        <f t="shared" si="591"/>
        <v>0</v>
      </c>
      <c r="W1352" s="306">
        <f>G1352*$AD$4*$AD$7</f>
        <v>60</v>
      </c>
      <c r="X1352" s="306">
        <f t="shared" si="592"/>
        <v>60</v>
      </c>
      <c r="Y1352" s="278">
        <f t="shared" si="593"/>
        <v>48.780487804878049</v>
      </c>
      <c r="Z1352" s="276"/>
      <c r="AA1352" s="276"/>
    </row>
    <row r="1353" spans="1:27">
      <c r="A1353" s="1089"/>
      <c r="B1353" s="229" t="s">
        <v>1955</v>
      </c>
      <c r="C1353" s="1090"/>
      <c r="D1353" s="11"/>
      <c r="E1353" s="11"/>
      <c r="F1353" s="10"/>
      <c r="G1353" s="10"/>
      <c r="H1353" s="229" t="s">
        <v>1956</v>
      </c>
      <c r="I1353" s="1092"/>
      <c r="J1353" s="1092"/>
      <c r="M1353">
        <f t="shared" si="588"/>
        <v>0</v>
      </c>
      <c r="N1353">
        <f t="shared" si="581"/>
        <v>0</v>
      </c>
      <c r="O1353">
        <f t="shared" si="580"/>
        <v>0</v>
      </c>
      <c r="Q1353" s="278">
        <f t="shared" si="589"/>
        <v>0</v>
      </c>
      <c r="R1353" s="278">
        <f t="shared" si="590"/>
        <v>0</v>
      </c>
      <c r="T1353" s="278"/>
      <c r="U1353" s="278">
        <f t="shared" si="594"/>
        <v>0</v>
      </c>
      <c r="V1353" s="278" t="b">
        <f t="shared" si="591"/>
        <v>0</v>
      </c>
      <c r="W1353" s="278"/>
      <c r="X1353" s="278">
        <f t="shared" si="592"/>
        <v>0</v>
      </c>
      <c r="Y1353" s="278">
        <f t="shared" si="593"/>
        <v>0</v>
      </c>
      <c r="Z1353" s="276"/>
      <c r="AA1353" s="276"/>
    </row>
    <row r="1354" spans="1:27">
      <c r="A1354" s="206"/>
      <c r="B1354" s="148"/>
      <c r="C1354" s="1090"/>
      <c r="D1354" s="21"/>
      <c r="E1354" s="21"/>
      <c r="F1354" s="39"/>
      <c r="G1354" s="39"/>
      <c r="H1354" s="148"/>
      <c r="I1354" s="148"/>
      <c r="J1354" s="148"/>
      <c r="M1354">
        <f t="shared" si="588"/>
        <v>0</v>
      </c>
      <c r="N1354">
        <f t="shared" si="581"/>
        <v>0</v>
      </c>
      <c r="O1354">
        <f t="shared" si="580"/>
        <v>0</v>
      </c>
      <c r="Q1354" s="278">
        <f t="shared" si="589"/>
        <v>0</v>
      </c>
      <c r="R1354" s="278">
        <f t="shared" si="590"/>
        <v>0</v>
      </c>
      <c r="T1354" s="278"/>
      <c r="U1354" s="278">
        <f t="shared" si="594"/>
        <v>0</v>
      </c>
      <c r="V1354" s="278" t="b">
        <f t="shared" si="591"/>
        <v>0</v>
      </c>
      <c r="W1354" s="278"/>
      <c r="X1354" s="278">
        <f t="shared" si="592"/>
        <v>0</v>
      </c>
      <c r="Y1354" s="278">
        <f t="shared" si="593"/>
        <v>0</v>
      </c>
      <c r="Z1354" s="276"/>
      <c r="AA1354" s="276"/>
    </row>
    <row r="1355" spans="1:27" ht="13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88"/>
        <v>0</v>
      </c>
      <c r="N1355">
        <f t="shared" si="581"/>
        <v>0</v>
      </c>
      <c r="O1355">
        <f t="shared" si="580"/>
        <v>0</v>
      </c>
      <c r="Q1355" s="278">
        <f t="shared" si="589"/>
        <v>0</v>
      </c>
      <c r="R1355" s="278">
        <f t="shared" si="590"/>
        <v>0</v>
      </c>
      <c r="T1355" s="278"/>
      <c r="U1355" s="278">
        <f t="shared" si="594"/>
        <v>0</v>
      </c>
      <c r="V1355" s="278" t="b">
        <f t="shared" si="591"/>
        <v>0</v>
      </c>
      <c r="W1355" s="278"/>
      <c r="X1355" s="278">
        <f t="shared" si="592"/>
        <v>0</v>
      </c>
      <c r="Y1355" s="278">
        <f t="shared" si="593"/>
        <v>0</v>
      </c>
      <c r="Z1355" s="276"/>
      <c r="AA1355" s="276"/>
    </row>
    <row r="1356" spans="1:27" s="305" customFormat="1" ht="2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5">O1356</f>
        <v>6640</v>
      </c>
      <c r="J1356" s="304">
        <f t="shared" ref="J1356:J1362" si="596">I1356*1.23</f>
        <v>8167.2</v>
      </c>
      <c r="L1356" s="305">
        <v>1</v>
      </c>
      <c r="M1356" s="305">
        <f t="shared" si="588"/>
        <v>0</v>
      </c>
      <c r="N1356" s="305">
        <f t="shared" si="581"/>
        <v>6640</v>
      </c>
      <c r="O1356" s="305">
        <f t="shared" si="580"/>
        <v>6640</v>
      </c>
      <c r="Q1356" s="278">
        <f t="shared" si="589"/>
        <v>8097.5609756097565</v>
      </c>
      <c r="R1356" s="278">
        <f t="shared" si="590"/>
        <v>9960</v>
      </c>
      <c r="T1356" s="306"/>
      <c r="U1356" s="306">
        <f t="shared" si="594"/>
        <v>0</v>
      </c>
      <c r="V1356" s="306" t="b">
        <f t="shared" si="591"/>
        <v>0</v>
      </c>
      <c r="W1356" s="306">
        <f t="shared" ref="W1356:W1362" si="597">G1356*$AD$4*$AD$7</f>
        <v>9960</v>
      </c>
      <c r="X1356" s="306">
        <f t="shared" si="592"/>
        <v>9960</v>
      </c>
      <c r="Y1356" s="278">
        <f t="shared" si="593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5"/>
        <v>160</v>
      </c>
      <c r="J1357" s="304">
        <f t="shared" si="596"/>
        <v>196.8</v>
      </c>
      <c r="L1357" s="305">
        <v>4</v>
      </c>
      <c r="M1357" s="305">
        <f t="shared" si="588"/>
        <v>0</v>
      </c>
      <c r="N1357" s="305">
        <f t="shared" si="581"/>
        <v>160</v>
      </c>
      <c r="O1357" s="305">
        <f t="shared" si="580"/>
        <v>160</v>
      </c>
      <c r="Q1357" s="278">
        <f t="shared" si="589"/>
        <v>48.780487804878049</v>
      </c>
      <c r="R1357" s="278">
        <f t="shared" si="590"/>
        <v>60</v>
      </c>
      <c r="T1357" s="306"/>
      <c r="U1357" s="306">
        <f t="shared" si="594"/>
        <v>0</v>
      </c>
      <c r="V1357" s="306" t="b">
        <f t="shared" si="591"/>
        <v>0</v>
      </c>
      <c r="W1357" s="306">
        <f t="shared" si="597"/>
        <v>60</v>
      </c>
      <c r="X1357" s="306">
        <f t="shared" si="592"/>
        <v>60</v>
      </c>
      <c r="Y1357" s="278">
        <f t="shared" si="593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5"/>
        <v>640</v>
      </c>
      <c r="J1358" s="304">
        <f t="shared" si="596"/>
        <v>787.2</v>
      </c>
      <c r="L1358" s="305">
        <v>4</v>
      </c>
      <c r="M1358" s="305">
        <f t="shared" si="588"/>
        <v>0</v>
      </c>
      <c r="N1358" s="305">
        <f t="shared" si="581"/>
        <v>640</v>
      </c>
      <c r="O1358" s="305">
        <f t="shared" si="580"/>
        <v>640</v>
      </c>
      <c r="Q1358" s="278">
        <f t="shared" si="589"/>
        <v>195.1219512195122</v>
      </c>
      <c r="R1358" s="278">
        <f t="shared" si="590"/>
        <v>240</v>
      </c>
      <c r="T1358" s="306"/>
      <c r="U1358" s="306">
        <f t="shared" si="594"/>
        <v>0</v>
      </c>
      <c r="V1358" s="306" t="b">
        <f t="shared" si="591"/>
        <v>0</v>
      </c>
      <c r="W1358" s="306">
        <f t="shared" si="597"/>
        <v>240</v>
      </c>
      <c r="X1358" s="306">
        <f t="shared" si="592"/>
        <v>240</v>
      </c>
      <c r="Y1358" s="278">
        <f t="shared" si="593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5"/>
        <v>160</v>
      </c>
      <c r="J1359" s="304">
        <f t="shared" si="596"/>
        <v>196.8</v>
      </c>
      <c r="L1359" s="305">
        <v>4</v>
      </c>
      <c r="M1359" s="305">
        <f t="shared" si="588"/>
        <v>0</v>
      </c>
      <c r="N1359" s="305">
        <f t="shared" si="581"/>
        <v>160</v>
      </c>
      <c r="O1359" s="305">
        <f t="shared" si="580"/>
        <v>160</v>
      </c>
      <c r="Q1359" s="278">
        <f t="shared" si="589"/>
        <v>48.780487804878049</v>
      </c>
      <c r="R1359" s="278">
        <f t="shared" si="590"/>
        <v>60</v>
      </c>
      <c r="T1359" s="306"/>
      <c r="U1359" s="306">
        <f t="shared" si="594"/>
        <v>0</v>
      </c>
      <c r="V1359" s="306" t="b">
        <f t="shared" si="591"/>
        <v>0</v>
      </c>
      <c r="W1359" s="306">
        <f t="shared" si="597"/>
        <v>60</v>
      </c>
      <c r="X1359" s="306">
        <f t="shared" si="592"/>
        <v>60</v>
      </c>
      <c r="Y1359" s="278">
        <f t="shared" si="593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5"/>
        <v>160</v>
      </c>
      <c r="J1360" s="304">
        <f t="shared" si="596"/>
        <v>196.8</v>
      </c>
      <c r="L1360" s="305">
        <v>4</v>
      </c>
      <c r="M1360" s="305">
        <f t="shared" si="588"/>
        <v>0</v>
      </c>
      <c r="N1360" s="305">
        <f t="shared" si="581"/>
        <v>160</v>
      </c>
      <c r="O1360" s="305">
        <f t="shared" si="580"/>
        <v>160</v>
      </c>
      <c r="Q1360" s="278">
        <f t="shared" si="589"/>
        <v>48.780487804878049</v>
      </c>
      <c r="R1360" s="278">
        <f t="shared" si="590"/>
        <v>60</v>
      </c>
      <c r="T1360" s="306"/>
      <c r="U1360" s="306">
        <f t="shared" si="594"/>
        <v>0</v>
      </c>
      <c r="V1360" s="306" t="b">
        <f t="shared" si="591"/>
        <v>0</v>
      </c>
      <c r="W1360" s="306">
        <f t="shared" si="597"/>
        <v>60</v>
      </c>
      <c r="X1360" s="306">
        <f t="shared" si="592"/>
        <v>60</v>
      </c>
      <c r="Y1360" s="278">
        <f t="shared" si="593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5"/>
        <v>40</v>
      </c>
      <c r="J1361" s="304">
        <f t="shared" si="596"/>
        <v>49.2</v>
      </c>
      <c r="L1361" s="305">
        <v>1</v>
      </c>
      <c r="M1361" s="305">
        <f t="shared" si="588"/>
        <v>0</v>
      </c>
      <c r="N1361" s="305">
        <f t="shared" si="581"/>
        <v>40</v>
      </c>
      <c r="O1361" s="305">
        <f t="shared" si="580"/>
        <v>40</v>
      </c>
      <c r="Q1361" s="278">
        <f t="shared" si="589"/>
        <v>48.780487804878049</v>
      </c>
      <c r="R1361" s="278">
        <f t="shared" si="590"/>
        <v>60</v>
      </c>
      <c r="T1361" s="306"/>
      <c r="U1361" s="306">
        <f t="shared" si="594"/>
        <v>0</v>
      </c>
      <c r="V1361" s="306" t="b">
        <f t="shared" si="591"/>
        <v>0</v>
      </c>
      <c r="W1361" s="306">
        <f t="shared" si="597"/>
        <v>60</v>
      </c>
      <c r="X1361" s="306">
        <f t="shared" si="592"/>
        <v>60</v>
      </c>
      <c r="Y1361" s="278">
        <f t="shared" si="593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5"/>
        <v>40</v>
      </c>
      <c r="J1362" s="304">
        <f t="shared" si="596"/>
        <v>49.2</v>
      </c>
      <c r="K1362" s="305"/>
      <c r="L1362" s="305">
        <v>1</v>
      </c>
      <c r="M1362" s="305">
        <f t="shared" si="588"/>
        <v>0</v>
      </c>
      <c r="N1362" s="305">
        <f t="shared" si="581"/>
        <v>40</v>
      </c>
      <c r="O1362" s="305">
        <f t="shared" si="580"/>
        <v>40</v>
      </c>
      <c r="Q1362" s="278">
        <f t="shared" si="589"/>
        <v>48.780487804878049</v>
      </c>
      <c r="R1362" s="278">
        <f t="shared" si="590"/>
        <v>60</v>
      </c>
      <c r="T1362" s="332"/>
      <c r="U1362" s="306">
        <f t="shared" si="594"/>
        <v>0</v>
      </c>
      <c r="V1362" s="306" t="b">
        <f t="shared" si="591"/>
        <v>0</v>
      </c>
      <c r="W1362" s="306">
        <f t="shared" si="597"/>
        <v>60</v>
      </c>
      <c r="X1362" s="306">
        <f t="shared" si="592"/>
        <v>60</v>
      </c>
      <c r="Y1362" s="278">
        <f t="shared" si="593"/>
        <v>48.780487804878049</v>
      </c>
      <c r="Z1362" s="276"/>
      <c r="AA1362" s="276"/>
    </row>
    <row r="1363" spans="1:27" ht="16" thickBot="1">
      <c r="A1363" s="41"/>
      <c r="B1363" s="42"/>
      <c r="C1363" s="41"/>
      <c r="D1363" s="43" t="s">
        <v>1971</v>
      </c>
      <c r="E1363" s="43"/>
      <c r="F1363" s="41"/>
      <c r="G1363" s="41"/>
      <c r="H1363" s="42"/>
      <c r="I1363" s="249"/>
      <c r="J1363" s="250"/>
      <c r="M1363">
        <f t="shared" si="588"/>
        <v>0</v>
      </c>
      <c r="N1363">
        <f t="shared" si="581"/>
        <v>0</v>
      </c>
      <c r="O1363">
        <f t="shared" si="580"/>
        <v>0</v>
      </c>
      <c r="Q1363" s="278">
        <f t="shared" si="589"/>
        <v>0</v>
      </c>
      <c r="R1363" s="278">
        <f t="shared" si="590"/>
        <v>0</v>
      </c>
      <c r="T1363" s="278"/>
      <c r="U1363" s="278">
        <f t="shared" si="594"/>
        <v>0</v>
      </c>
      <c r="V1363" s="278" t="b">
        <f t="shared" si="591"/>
        <v>0</v>
      </c>
      <c r="W1363" s="278"/>
      <c r="X1363" s="278">
        <f t="shared" si="592"/>
        <v>0</v>
      </c>
      <c r="Y1363" s="278">
        <f t="shared" si="593"/>
        <v>0</v>
      </c>
      <c r="Z1363" s="276"/>
      <c r="AA1363" s="276"/>
    </row>
    <row r="1364" spans="1:27" ht="13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598">O1364</f>
        <v>1280</v>
      </c>
      <c r="J1364" s="234">
        <f t="shared" ref="J1364" si="599">I1364*1.23</f>
        <v>1574.4</v>
      </c>
      <c r="K1364">
        <v>32</v>
      </c>
      <c r="L1364">
        <v>4</v>
      </c>
      <c r="M1364">
        <f t="shared" si="588"/>
        <v>1120</v>
      </c>
      <c r="N1364">
        <f t="shared" si="581"/>
        <v>160</v>
      </c>
      <c r="O1364">
        <f t="shared" si="580"/>
        <v>1280</v>
      </c>
      <c r="Q1364" s="278">
        <f t="shared" si="589"/>
        <v>663.1219512195122</v>
      </c>
      <c r="R1364" s="278">
        <f t="shared" si="590"/>
        <v>815.64</v>
      </c>
      <c r="T1364" s="278">
        <v>191.88</v>
      </c>
      <c r="U1364" s="278">
        <f t="shared" si="594"/>
        <v>575.64</v>
      </c>
      <c r="V1364" s="278">
        <f t="shared" si="591"/>
        <v>240</v>
      </c>
      <c r="W1364" s="278"/>
      <c r="X1364" s="278">
        <f t="shared" si="592"/>
        <v>815.64</v>
      </c>
      <c r="Y1364" s="278">
        <f t="shared" si="593"/>
        <v>663.1219512195122</v>
      </c>
      <c r="Z1364" s="276"/>
      <c r="AA1364" s="276"/>
    </row>
    <row r="1365" spans="1:27" ht="13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88"/>
        <v>0</v>
      </c>
      <c r="N1365">
        <f t="shared" si="581"/>
        <v>0</v>
      </c>
      <c r="O1365">
        <f t="shared" si="580"/>
        <v>0</v>
      </c>
      <c r="Q1365" s="278">
        <f t="shared" si="589"/>
        <v>717.1219512195122</v>
      </c>
      <c r="R1365" s="278">
        <f t="shared" si="590"/>
        <v>882.06000000000006</v>
      </c>
      <c r="T1365" s="278">
        <v>214.02</v>
      </c>
      <c r="U1365" s="278">
        <f t="shared" si="594"/>
        <v>642.06000000000006</v>
      </c>
      <c r="V1365" s="278">
        <f t="shared" si="591"/>
        <v>240</v>
      </c>
      <c r="W1365" s="278"/>
      <c r="X1365" s="278">
        <f t="shared" si="592"/>
        <v>882.06000000000006</v>
      </c>
      <c r="Y1365" s="278">
        <f t="shared" si="593"/>
        <v>717.1219512195122</v>
      </c>
      <c r="Z1365" s="276"/>
      <c r="AA1365" s="276"/>
    </row>
    <row r="1366" spans="1:27" ht="13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88"/>
        <v>0</v>
      </c>
      <c r="N1366">
        <f t="shared" si="581"/>
        <v>0</v>
      </c>
      <c r="O1366">
        <f t="shared" si="580"/>
        <v>0</v>
      </c>
      <c r="Q1366" s="278">
        <f t="shared" si="589"/>
        <v>637.31707317073176</v>
      </c>
      <c r="R1366" s="278">
        <f t="shared" si="590"/>
        <v>783.90000000000009</v>
      </c>
      <c r="T1366" s="278">
        <v>181.3</v>
      </c>
      <c r="U1366" s="278">
        <f t="shared" si="594"/>
        <v>543.90000000000009</v>
      </c>
      <c r="V1366" s="278">
        <f t="shared" si="591"/>
        <v>240</v>
      </c>
      <c r="W1366" s="278"/>
      <c r="X1366" s="278">
        <f t="shared" si="592"/>
        <v>783.90000000000009</v>
      </c>
      <c r="Y1366" s="278">
        <f t="shared" si="593"/>
        <v>637.31707317073176</v>
      </c>
      <c r="Z1366" s="276"/>
      <c r="AA1366" s="276"/>
    </row>
    <row r="1367" spans="1:27" ht="13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0">O1367</f>
        <v>1280</v>
      </c>
      <c r="J1367" s="234">
        <f t="shared" ref="J1367" si="601">I1367*1.23</f>
        <v>1574.4</v>
      </c>
      <c r="K1367">
        <v>32</v>
      </c>
      <c r="L1367">
        <v>4</v>
      </c>
      <c r="M1367">
        <f t="shared" si="588"/>
        <v>1120</v>
      </c>
      <c r="N1367">
        <f t="shared" si="581"/>
        <v>160</v>
      </c>
      <c r="O1367">
        <f t="shared" si="580"/>
        <v>1280</v>
      </c>
      <c r="Q1367" s="278">
        <f t="shared" si="589"/>
        <v>0</v>
      </c>
      <c r="R1367" s="278">
        <f t="shared" si="590"/>
        <v>0</v>
      </c>
      <c r="T1367" s="278"/>
      <c r="U1367" s="278">
        <f t="shared" si="594"/>
        <v>0</v>
      </c>
      <c r="V1367" s="278" t="b">
        <f t="shared" si="591"/>
        <v>0</v>
      </c>
      <c r="W1367" s="278"/>
      <c r="X1367" s="278">
        <f t="shared" si="592"/>
        <v>0</v>
      </c>
      <c r="Y1367" s="278">
        <f t="shared" si="593"/>
        <v>0</v>
      </c>
      <c r="Z1367" s="276"/>
      <c r="AA1367" s="276"/>
    </row>
    <row r="1368" spans="1:27" ht="13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88"/>
        <v>0</v>
      </c>
      <c r="N1368">
        <f t="shared" si="581"/>
        <v>0</v>
      </c>
      <c r="O1368">
        <f t="shared" si="580"/>
        <v>0</v>
      </c>
      <c r="Q1368" s="278">
        <f t="shared" si="589"/>
        <v>663.1219512195122</v>
      </c>
      <c r="R1368" s="278">
        <f t="shared" si="590"/>
        <v>815.64</v>
      </c>
      <c r="T1368" s="278">
        <v>191.88</v>
      </c>
      <c r="U1368" s="278">
        <f t="shared" si="594"/>
        <v>575.64</v>
      </c>
      <c r="V1368" s="278">
        <f t="shared" si="591"/>
        <v>240</v>
      </c>
      <c r="W1368" s="278"/>
      <c r="X1368" s="278">
        <f t="shared" si="592"/>
        <v>815.64</v>
      </c>
      <c r="Y1368" s="278">
        <f t="shared" si="593"/>
        <v>663.1219512195122</v>
      </c>
      <c r="Z1368" s="276"/>
      <c r="AA1368" s="276"/>
    </row>
    <row r="1369" spans="1:27" ht="13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88"/>
        <v>0</v>
      </c>
      <c r="N1369">
        <f t="shared" si="581"/>
        <v>0</v>
      </c>
      <c r="O1369">
        <f t="shared" si="580"/>
        <v>0</v>
      </c>
      <c r="Q1369" s="278">
        <f t="shared" si="589"/>
        <v>717.1219512195122</v>
      </c>
      <c r="R1369" s="278">
        <f t="shared" si="590"/>
        <v>882.06000000000006</v>
      </c>
      <c r="T1369" s="278">
        <v>214.02</v>
      </c>
      <c r="U1369" s="278">
        <f t="shared" si="594"/>
        <v>642.06000000000006</v>
      </c>
      <c r="V1369" s="278">
        <f t="shared" si="591"/>
        <v>240</v>
      </c>
      <c r="W1369" s="278"/>
      <c r="X1369" s="278">
        <f t="shared" si="592"/>
        <v>882.06000000000006</v>
      </c>
      <c r="Y1369" s="278">
        <f t="shared" si="593"/>
        <v>717.1219512195122</v>
      </c>
      <c r="Z1369" s="276"/>
      <c r="AA1369" s="276"/>
    </row>
    <row r="1370" spans="1:27" ht="13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88"/>
        <v>0</v>
      </c>
      <c r="N1370">
        <f t="shared" si="581"/>
        <v>0</v>
      </c>
      <c r="O1370">
        <f t="shared" si="580"/>
        <v>0</v>
      </c>
      <c r="Q1370" s="278">
        <f t="shared" si="589"/>
        <v>637.39024390243901</v>
      </c>
      <c r="R1370" s="278">
        <f t="shared" si="590"/>
        <v>783.99</v>
      </c>
      <c r="T1370" s="278">
        <v>181.33</v>
      </c>
      <c r="U1370" s="278">
        <f t="shared" si="594"/>
        <v>543.99</v>
      </c>
      <c r="V1370" s="278">
        <f t="shared" si="591"/>
        <v>240</v>
      </c>
      <c r="W1370" s="278"/>
      <c r="X1370" s="278">
        <f t="shared" si="592"/>
        <v>783.99</v>
      </c>
      <c r="Y1370" s="278">
        <f t="shared" si="593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88"/>
        <v>0</v>
      </c>
      <c r="N1371">
        <f t="shared" si="581"/>
        <v>0</v>
      </c>
      <c r="O1371">
        <f t="shared" si="580"/>
        <v>0</v>
      </c>
      <c r="Q1371" s="278">
        <f t="shared" si="589"/>
        <v>0</v>
      </c>
      <c r="R1371" s="278">
        <f t="shared" si="590"/>
        <v>0</v>
      </c>
      <c r="T1371" s="278"/>
      <c r="U1371" s="278">
        <f t="shared" si="594"/>
        <v>0</v>
      </c>
      <c r="V1371" s="278" t="b">
        <f t="shared" si="591"/>
        <v>0</v>
      </c>
      <c r="W1371" s="278"/>
      <c r="X1371" s="278">
        <f t="shared" si="592"/>
        <v>0</v>
      </c>
      <c r="Y1371" s="278">
        <f t="shared" si="593"/>
        <v>0</v>
      </c>
      <c r="Z1371" s="276"/>
      <c r="AA1371" s="276"/>
    </row>
    <row r="1372" spans="1:27" s="305" customFormat="1" ht="13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2">O1372</f>
        <v>80</v>
      </c>
      <c r="J1372" s="304">
        <f t="shared" ref="J1372:J1375" si="603">I1372*1.23</f>
        <v>98.4</v>
      </c>
      <c r="L1372" s="305">
        <v>1</v>
      </c>
      <c r="M1372" s="305">
        <f t="shared" si="588"/>
        <v>0</v>
      </c>
      <c r="N1372" s="305">
        <f t="shared" si="581"/>
        <v>80</v>
      </c>
      <c r="O1372" s="305">
        <f t="shared" si="580"/>
        <v>80</v>
      </c>
      <c r="Q1372" s="278">
        <f t="shared" si="589"/>
        <v>97.560975609756099</v>
      </c>
      <c r="R1372" s="278">
        <f t="shared" si="590"/>
        <v>120</v>
      </c>
      <c r="T1372" s="306"/>
      <c r="U1372" s="306">
        <f t="shared" si="594"/>
        <v>0</v>
      </c>
      <c r="V1372" s="306" t="b">
        <f t="shared" si="591"/>
        <v>0</v>
      </c>
      <c r="W1372" s="306">
        <f t="shared" ref="W1372:W1377" si="604">G1372*$AD$4*$AD$7</f>
        <v>120</v>
      </c>
      <c r="X1372" s="306">
        <f t="shared" si="592"/>
        <v>120</v>
      </c>
      <c r="Y1372" s="278">
        <f t="shared" si="593"/>
        <v>97.560975609756099</v>
      </c>
      <c r="Z1372" s="276"/>
      <c r="AA1372" s="276"/>
    </row>
    <row r="1373" spans="1:27" s="305" customFormat="1" ht="38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3"/>
        <v>98.4</v>
      </c>
      <c r="L1373" s="305">
        <v>1</v>
      </c>
      <c r="M1373" s="305">
        <f t="shared" si="588"/>
        <v>0</v>
      </c>
      <c r="N1373" s="305">
        <f>L1373*P1373*40</f>
        <v>80</v>
      </c>
      <c r="O1373" s="305">
        <f t="shared" si="580"/>
        <v>80</v>
      </c>
      <c r="P1373" s="305">
        <v>2</v>
      </c>
      <c r="Q1373" s="278">
        <f t="shared" si="589"/>
        <v>195.1219512195122</v>
      </c>
      <c r="R1373" s="278">
        <f t="shared" si="590"/>
        <v>240</v>
      </c>
      <c r="T1373" s="306"/>
      <c r="U1373" s="306">
        <f t="shared" si="594"/>
        <v>0</v>
      </c>
      <c r="V1373" s="306" t="b">
        <f t="shared" si="591"/>
        <v>0</v>
      </c>
      <c r="W1373" s="306">
        <f t="shared" si="604"/>
        <v>240</v>
      </c>
      <c r="X1373" s="306">
        <f t="shared" si="592"/>
        <v>240</v>
      </c>
      <c r="Y1373" s="278">
        <f t="shared" si="593"/>
        <v>195.1219512195122</v>
      </c>
      <c r="Z1373" s="276"/>
      <c r="AA1373" s="276"/>
    </row>
    <row r="1374" spans="1:27" s="305" customFormat="1" ht="38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5">O1374</f>
        <v>40</v>
      </c>
      <c r="J1374" s="304">
        <f t="shared" si="603"/>
        <v>49.2</v>
      </c>
      <c r="L1374" s="305">
        <v>1</v>
      </c>
      <c r="M1374" s="305">
        <f t="shared" si="588"/>
        <v>0</v>
      </c>
      <c r="N1374" s="305">
        <f t="shared" ref="N1374:N1375" si="606">L1374*P1374*40</f>
        <v>40</v>
      </c>
      <c r="O1374" s="305">
        <f t="shared" si="580"/>
        <v>40</v>
      </c>
      <c r="P1374" s="305">
        <v>1</v>
      </c>
      <c r="Q1374" s="278">
        <f t="shared" si="589"/>
        <v>146.34146341463415</v>
      </c>
      <c r="R1374" s="278">
        <f t="shared" si="590"/>
        <v>180</v>
      </c>
      <c r="T1374" s="306"/>
      <c r="U1374" s="306">
        <f t="shared" si="594"/>
        <v>0</v>
      </c>
      <c r="V1374" s="306" t="b">
        <f t="shared" si="591"/>
        <v>0</v>
      </c>
      <c r="W1374" s="306">
        <f t="shared" si="604"/>
        <v>180</v>
      </c>
      <c r="X1374" s="306">
        <f t="shared" si="592"/>
        <v>180</v>
      </c>
      <c r="Y1374" s="278">
        <f t="shared" si="593"/>
        <v>146.34146341463415</v>
      </c>
      <c r="Z1374" s="276"/>
      <c r="AA1374" s="276"/>
    </row>
    <row r="1375" spans="1:27" s="331" customFormat="1" ht="39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5"/>
        <v>40</v>
      </c>
      <c r="J1375" s="304">
        <f t="shared" si="603"/>
        <v>49.2</v>
      </c>
      <c r="L1375" s="331">
        <v>1</v>
      </c>
      <c r="M1375" s="305">
        <f t="shared" si="588"/>
        <v>0</v>
      </c>
      <c r="N1375" s="305">
        <f t="shared" si="606"/>
        <v>40</v>
      </c>
      <c r="O1375" s="305">
        <f t="shared" si="580"/>
        <v>40</v>
      </c>
      <c r="P1375" s="331">
        <v>1</v>
      </c>
      <c r="Q1375" s="278">
        <f t="shared" si="589"/>
        <v>97.560975609756099</v>
      </c>
      <c r="R1375" s="278">
        <f t="shared" si="590"/>
        <v>120</v>
      </c>
      <c r="T1375" s="332"/>
      <c r="U1375" s="306">
        <f t="shared" si="594"/>
        <v>0</v>
      </c>
      <c r="V1375" s="306" t="b">
        <f t="shared" si="591"/>
        <v>0</v>
      </c>
      <c r="W1375" s="306">
        <f t="shared" si="604"/>
        <v>120</v>
      </c>
      <c r="X1375" s="306">
        <f t="shared" si="592"/>
        <v>120</v>
      </c>
      <c r="Y1375" s="278">
        <f t="shared" si="593"/>
        <v>97.560975609756099</v>
      </c>
      <c r="Z1375" s="276"/>
      <c r="AA1375" s="276"/>
    </row>
    <row r="1376" spans="1:27" s="331" customFormat="1" ht="16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88"/>
        <v>0</v>
      </c>
      <c r="N1376" s="305">
        <f t="shared" si="581"/>
        <v>0</v>
      </c>
      <c r="O1376" s="305">
        <f t="shared" si="580"/>
        <v>0</v>
      </c>
      <c r="Q1376" s="278">
        <f t="shared" si="589"/>
        <v>48.780487804878049</v>
      </c>
      <c r="R1376" s="278">
        <f t="shared" si="590"/>
        <v>60</v>
      </c>
      <c r="T1376" s="332"/>
      <c r="U1376" s="306">
        <f t="shared" si="594"/>
        <v>0</v>
      </c>
      <c r="V1376" s="306" t="b">
        <f t="shared" si="591"/>
        <v>0</v>
      </c>
      <c r="W1376" s="306">
        <f t="shared" si="604"/>
        <v>60</v>
      </c>
      <c r="X1376" s="306">
        <f t="shared" si="592"/>
        <v>60</v>
      </c>
      <c r="Y1376" s="278">
        <f t="shared" si="593"/>
        <v>48.780487804878049</v>
      </c>
      <c r="Z1376" s="276"/>
      <c r="AA1376" s="276"/>
    </row>
    <row r="1377" spans="1:27" s="331" customFormat="1" ht="15.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88"/>
        <v>0</v>
      </c>
      <c r="N1377" s="305">
        <f t="shared" si="581"/>
        <v>0</v>
      </c>
      <c r="O1377" s="305">
        <f t="shared" si="580"/>
        <v>0</v>
      </c>
      <c r="Q1377" s="278">
        <f t="shared" si="589"/>
        <v>48.780487804878049</v>
      </c>
      <c r="R1377" s="278">
        <f t="shared" si="590"/>
        <v>60</v>
      </c>
      <c r="T1377" s="332"/>
      <c r="U1377" s="306">
        <f t="shared" si="594"/>
        <v>0</v>
      </c>
      <c r="V1377" s="306" t="b">
        <f t="shared" si="591"/>
        <v>0</v>
      </c>
      <c r="W1377" s="306">
        <f t="shared" si="604"/>
        <v>60</v>
      </c>
      <c r="X1377" s="306">
        <f t="shared" si="592"/>
        <v>60</v>
      </c>
      <c r="Y1377" s="278">
        <f t="shared" si="593"/>
        <v>48.780487804878049</v>
      </c>
      <c r="Z1377" s="276"/>
      <c r="AA1377" s="276"/>
    </row>
    <row r="1378" spans="1:27" ht="16" thickBot="1">
      <c r="A1378" s="41"/>
      <c r="B1378" s="42"/>
      <c r="C1378" s="41"/>
      <c r="D1378" s="43" t="s">
        <v>1994</v>
      </c>
      <c r="E1378" s="43"/>
      <c r="F1378" s="41"/>
      <c r="G1378" s="41"/>
      <c r="H1378" s="42"/>
      <c r="I1378" s="249"/>
      <c r="J1378" s="250"/>
      <c r="M1378">
        <f t="shared" si="588"/>
        <v>0</v>
      </c>
      <c r="N1378">
        <f t="shared" si="581"/>
        <v>0</v>
      </c>
      <c r="O1378">
        <f t="shared" si="580"/>
        <v>0</v>
      </c>
      <c r="Q1378" s="278">
        <f t="shared" si="589"/>
        <v>0</v>
      </c>
      <c r="R1378" s="278">
        <f t="shared" si="590"/>
        <v>0</v>
      </c>
      <c r="T1378" s="278"/>
      <c r="U1378" s="278">
        <f t="shared" si="594"/>
        <v>0</v>
      </c>
      <c r="V1378" s="278" t="b">
        <f t="shared" si="591"/>
        <v>0</v>
      </c>
      <c r="W1378" s="278"/>
      <c r="X1378" s="278">
        <f t="shared" si="592"/>
        <v>0</v>
      </c>
      <c r="Y1378" s="278">
        <f t="shared" si="593"/>
        <v>0</v>
      </c>
      <c r="Z1378" s="276"/>
      <c r="AA1378" s="276"/>
    </row>
    <row r="1379" spans="1:27" ht="13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07">O1379</f>
        <v>720</v>
      </c>
      <c r="J1379" s="234">
        <f t="shared" ref="J1379" si="608">I1379*1.23</f>
        <v>885.6</v>
      </c>
      <c r="K1379">
        <v>16</v>
      </c>
      <c r="L1379">
        <v>4</v>
      </c>
      <c r="M1379">
        <f t="shared" si="588"/>
        <v>560</v>
      </c>
      <c r="N1379">
        <f t="shared" si="581"/>
        <v>160</v>
      </c>
      <c r="O1379">
        <f t="shared" si="580"/>
        <v>720</v>
      </c>
      <c r="Q1379" s="278">
        <f t="shared" si="589"/>
        <v>483.73170731707319</v>
      </c>
      <c r="R1379" s="278">
        <f t="shared" si="590"/>
        <v>594.99</v>
      </c>
      <c r="T1379" s="278">
        <v>118.33</v>
      </c>
      <c r="U1379" s="278">
        <f t="shared" si="594"/>
        <v>354.99</v>
      </c>
      <c r="V1379" s="278">
        <f t="shared" si="591"/>
        <v>240</v>
      </c>
      <c r="W1379" s="278"/>
      <c r="X1379" s="278">
        <f t="shared" si="592"/>
        <v>594.99</v>
      </c>
      <c r="Y1379" s="278">
        <f t="shared" si="593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88"/>
        <v>0</v>
      </c>
      <c r="N1380">
        <f t="shared" si="581"/>
        <v>0</v>
      </c>
      <c r="O1380">
        <f t="shared" si="580"/>
        <v>0</v>
      </c>
      <c r="Q1380" s="278">
        <f t="shared" si="589"/>
        <v>0</v>
      </c>
      <c r="R1380" s="278">
        <f t="shared" si="590"/>
        <v>0</v>
      </c>
      <c r="T1380" s="278"/>
      <c r="U1380" s="278">
        <f t="shared" si="594"/>
        <v>0</v>
      </c>
      <c r="V1380" s="278" t="b">
        <f t="shared" si="591"/>
        <v>0</v>
      </c>
      <c r="W1380" s="278"/>
      <c r="X1380" s="278">
        <f t="shared" si="592"/>
        <v>0</v>
      </c>
      <c r="Y1380" s="278">
        <f t="shared" si="593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09">O1381</f>
        <v>720</v>
      </c>
      <c r="J1381" s="234">
        <f t="shared" ref="J1381" si="610">I1381*1.23</f>
        <v>885.6</v>
      </c>
      <c r="K1381">
        <v>16</v>
      </c>
      <c r="L1381">
        <v>4</v>
      </c>
      <c r="M1381">
        <f t="shared" si="588"/>
        <v>560</v>
      </c>
      <c r="N1381">
        <f t="shared" si="581"/>
        <v>160</v>
      </c>
      <c r="O1381">
        <f t="shared" si="580"/>
        <v>720</v>
      </c>
      <c r="Q1381" s="278">
        <f t="shared" si="589"/>
        <v>891.1219512195122</v>
      </c>
      <c r="R1381" s="278">
        <f t="shared" si="590"/>
        <v>1096.08</v>
      </c>
      <c r="T1381" s="278">
        <v>285.36</v>
      </c>
      <c r="U1381" s="278">
        <f t="shared" si="594"/>
        <v>856.08</v>
      </c>
      <c r="V1381" s="278">
        <f t="shared" si="591"/>
        <v>240</v>
      </c>
      <c r="W1381" s="278"/>
      <c r="X1381" s="278">
        <f t="shared" si="592"/>
        <v>1096.08</v>
      </c>
      <c r="Y1381" s="278">
        <f t="shared" si="593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88"/>
        <v>0</v>
      </c>
      <c r="N1382">
        <f t="shared" si="581"/>
        <v>0</v>
      </c>
      <c r="O1382">
        <f t="shared" si="580"/>
        <v>0</v>
      </c>
      <c r="Q1382" s="278">
        <f t="shared" si="589"/>
        <v>0</v>
      </c>
      <c r="R1382" s="278">
        <f t="shared" si="590"/>
        <v>0</v>
      </c>
      <c r="T1382" s="278"/>
      <c r="U1382" s="278">
        <f t="shared" si="594"/>
        <v>0</v>
      </c>
      <c r="V1382" s="278" t="b">
        <f t="shared" si="591"/>
        <v>0</v>
      </c>
      <c r="W1382" s="278"/>
      <c r="X1382" s="278">
        <f t="shared" si="592"/>
        <v>0</v>
      </c>
      <c r="Y1382" s="278">
        <f t="shared" si="593"/>
        <v>0</v>
      </c>
      <c r="Z1382" s="276"/>
      <c r="AA1382" s="276"/>
    </row>
    <row r="1383" spans="1:27" ht="2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1">O1383</f>
        <v>720</v>
      </c>
      <c r="J1383" s="234">
        <f t="shared" ref="J1383" si="612">I1383*1.23</f>
        <v>885.6</v>
      </c>
      <c r="K1383">
        <v>16</v>
      </c>
      <c r="L1383">
        <v>4</v>
      </c>
      <c r="M1383">
        <f t="shared" si="588"/>
        <v>560</v>
      </c>
      <c r="N1383">
        <f t="shared" si="581"/>
        <v>160</v>
      </c>
      <c r="O1383">
        <f t="shared" si="580"/>
        <v>720</v>
      </c>
      <c r="Q1383" s="278">
        <f t="shared" si="589"/>
        <v>639.1219512195122</v>
      </c>
      <c r="R1383" s="278">
        <f t="shared" si="590"/>
        <v>786.12</v>
      </c>
      <c r="T1383" s="278">
        <v>182.04</v>
      </c>
      <c r="U1383" s="278">
        <f t="shared" si="594"/>
        <v>546.12</v>
      </c>
      <c r="V1383" s="278">
        <f t="shared" si="591"/>
        <v>240</v>
      </c>
      <c r="W1383" s="278"/>
      <c r="X1383" s="278">
        <f t="shared" si="592"/>
        <v>786.12</v>
      </c>
      <c r="Y1383" s="278">
        <f t="shared" si="593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88"/>
        <v>0</v>
      </c>
      <c r="N1384">
        <f t="shared" si="581"/>
        <v>0</v>
      </c>
      <c r="O1384">
        <f t="shared" si="580"/>
        <v>0</v>
      </c>
      <c r="Q1384" s="278">
        <f t="shared" si="589"/>
        <v>0</v>
      </c>
      <c r="R1384" s="278">
        <f t="shared" si="590"/>
        <v>0</v>
      </c>
      <c r="T1384" s="278"/>
      <c r="U1384" s="278">
        <f t="shared" si="594"/>
        <v>0</v>
      </c>
      <c r="V1384" s="278" t="b">
        <f t="shared" si="591"/>
        <v>0</v>
      </c>
      <c r="W1384" s="278"/>
      <c r="X1384" s="278">
        <f t="shared" si="592"/>
        <v>0</v>
      </c>
      <c r="Y1384" s="278">
        <f t="shared" si="593"/>
        <v>0</v>
      </c>
      <c r="Z1384" s="276"/>
      <c r="AA1384" s="276"/>
    </row>
    <row r="1385" spans="1:27" ht="13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88"/>
        <v>0</v>
      </c>
      <c r="N1385">
        <f t="shared" si="581"/>
        <v>0</v>
      </c>
      <c r="O1385">
        <f t="shared" si="580"/>
        <v>0</v>
      </c>
      <c r="Q1385" s="278">
        <f t="shared" si="589"/>
        <v>0</v>
      </c>
      <c r="R1385" s="278">
        <f t="shared" si="590"/>
        <v>0</v>
      </c>
      <c r="T1385" s="278"/>
      <c r="U1385" s="278">
        <f t="shared" si="594"/>
        <v>0</v>
      </c>
      <c r="V1385" s="278" t="b">
        <f t="shared" si="591"/>
        <v>0</v>
      </c>
      <c r="W1385" s="278"/>
      <c r="X1385" s="278">
        <f t="shared" si="592"/>
        <v>0</v>
      </c>
      <c r="Y1385" s="278">
        <f t="shared" si="593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3">O1386</f>
        <v>40</v>
      </c>
      <c r="J1386" s="304">
        <f t="shared" ref="J1386:J1390" si="614">I1386*1.23</f>
        <v>49.2</v>
      </c>
      <c r="L1386" s="305">
        <v>1</v>
      </c>
      <c r="M1386" s="305">
        <f t="shared" si="588"/>
        <v>0</v>
      </c>
      <c r="N1386" s="305">
        <f t="shared" si="581"/>
        <v>40</v>
      </c>
      <c r="O1386" s="305">
        <f t="shared" si="580"/>
        <v>40</v>
      </c>
      <c r="Q1386" s="278">
        <f t="shared" si="589"/>
        <v>48.780487804878049</v>
      </c>
      <c r="R1386" s="278">
        <f t="shared" si="590"/>
        <v>60</v>
      </c>
      <c r="T1386" s="306"/>
      <c r="U1386" s="306">
        <f t="shared" si="594"/>
        <v>0</v>
      </c>
      <c r="V1386" s="306" t="b">
        <f t="shared" si="591"/>
        <v>0</v>
      </c>
      <c r="W1386" s="306">
        <f>G1386*$AD$4*$AD$7</f>
        <v>60</v>
      </c>
      <c r="X1386" s="306">
        <f t="shared" si="592"/>
        <v>60</v>
      </c>
      <c r="Y1386" s="278">
        <f t="shared" si="593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3"/>
        <v>40</v>
      </c>
      <c r="J1387" s="304">
        <f t="shared" si="614"/>
        <v>49.2</v>
      </c>
      <c r="L1387" s="305">
        <v>1</v>
      </c>
      <c r="M1387" s="305">
        <f t="shared" si="588"/>
        <v>0</v>
      </c>
      <c r="N1387" s="305">
        <f t="shared" si="581"/>
        <v>40</v>
      </c>
      <c r="O1387" s="305">
        <f t="shared" si="580"/>
        <v>40</v>
      </c>
      <c r="Q1387" s="278">
        <f t="shared" si="589"/>
        <v>48.780487804878049</v>
      </c>
      <c r="R1387" s="278">
        <f t="shared" si="590"/>
        <v>60</v>
      </c>
      <c r="T1387" s="306"/>
      <c r="U1387" s="306">
        <f t="shared" si="594"/>
        <v>0</v>
      </c>
      <c r="V1387" s="306" t="b">
        <f t="shared" si="591"/>
        <v>0</v>
      </c>
      <c r="W1387" s="306">
        <f>G1387*$AD$4*$AD$7</f>
        <v>60</v>
      </c>
      <c r="X1387" s="306">
        <f t="shared" si="592"/>
        <v>60</v>
      </c>
      <c r="Y1387" s="278">
        <f t="shared" si="593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3"/>
        <v>40</v>
      </c>
      <c r="J1388" s="304">
        <f t="shared" si="614"/>
        <v>49.2</v>
      </c>
      <c r="L1388" s="305">
        <v>1</v>
      </c>
      <c r="M1388" s="305">
        <f t="shared" si="588"/>
        <v>0</v>
      </c>
      <c r="N1388" s="305">
        <f t="shared" si="581"/>
        <v>40</v>
      </c>
      <c r="O1388" s="305">
        <f t="shared" ref="O1388:O1451" si="615">M1388+N1388</f>
        <v>40</v>
      </c>
      <c r="Q1388" s="278">
        <f t="shared" si="589"/>
        <v>48.780487804878049</v>
      </c>
      <c r="R1388" s="278">
        <f t="shared" si="590"/>
        <v>60</v>
      </c>
      <c r="T1388" s="306"/>
      <c r="U1388" s="306">
        <f t="shared" si="594"/>
        <v>0</v>
      </c>
      <c r="V1388" s="306" t="b">
        <f t="shared" si="591"/>
        <v>0</v>
      </c>
      <c r="W1388" s="306">
        <f>G1388*$AD$4*$AD$7</f>
        <v>60</v>
      </c>
      <c r="X1388" s="306">
        <f t="shared" si="592"/>
        <v>60</v>
      </c>
      <c r="Y1388" s="278">
        <f t="shared" si="593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3"/>
        <v>40</v>
      </c>
      <c r="J1389" s="304">
        <f t="shared" si="614"/>
        <v>49.2</v>
      </c>
      <c r="L1389" s="305">
        <v>1</v>
      </c>
      <c r="M1389" s="305">
        <f t="shared" si="588"/>
        <v>0</v>
      </c>
      <c r="N1389" s="305">
        <f t="shared" si="581"/>
        <v>40</v>
      </c>
      <c r="O1389" s="305">
        <f t="shared" si="615"/>
        <v>40</v>
      </c>
      <c r="Q1389" s="278">
        <f t="shared" si="589"/>
        <v>48.780487804878049</v>
      </c>
      <c r="R1389" s="278">
        <f t="shared" si="590"/>
        <v>60</v>
      </c>
      <c r="T1389" s="306"/>
      <c r="U1389" s="306">
        <f t="shared" si="594"/>
        <v>0</v>
      </c>
      <c r="V1389" s="306" t="b">
        <f t="shared" si="591"/>
        <v>0</v>
      </c>
      <c r="W1389" s="306">
        <f>G1389*$AD$4*$AD$7</f>
        <v>60</v>
      </c>
      <c r="X1389" s="306">
        <f t="shared" si="592"/>
        <v>60</v>
      </c>
      <c r="Y1389" s="278">
        <f t="shared" si="593"/>
        <v>48.780487804878049</v>
      </c>
      <c r="Z1389" s="276"/>
      <c r="AA1389" s="276"/>
    </row>
    <row r="1390" spans="1:27" s="331" customFormat="1" ht="16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3"/>
        <v>40</v>
      </c>
      <c r="J1390" s="304">
        <f t="shared" si="614"/>
        <v>49.2</v>
      </c>
      <c r="K1390" s="305"/>
      <c r="L1390" s="305">
        <v>1</v>
      </c>
      <c r="M1390" s="305">
        <f t="shared" si="588"/>
        <v>0</v>
      </c>
      <c r="N1390" s="305">
        <f t="shared" ref="N1390:N1453" si="616">L1390*G1390*40</f>
        <v>40</v>
      </c>
      <c r="O1390" s="305">
        <f t="shared" si="615"/>
        <v>40</v>
      </c>
      <c r="Q1390" s="278">
        <f t="shared" si="589"/>
        <v>48.780487804878049</v>
      </c>
      <c r="R1390" s="278">
        <f t="shared" si="590"/>
        <v>60</v>
      </c>
      <c r="T1390" s="332"/>
      <c r="U1390" s="306">
        <f t="shared" si="594"/>
        <v>0</v>
      </c>
      <c r="V1390" s="306" t="b">
        <f t="shared" si="591"/>
        <v>0</v>
      </c>
      <c r="W1390" s="306">
        <f>G1390*$AD$4*$AD$7</f>
        <v>60</v>
      </c>
      <c r="X1390" s="306">
        <f t="shared" si="592"/>
        <v>60</v>
      </c>
      <c r="Y1390" s="278">
        <f t="shared" si="593"/>
        <v>48.780487804878049</v>
      </c>
      <c r="Z1390" s="276"/>
      <c r="AA1390" s="276"/>
    </row>
    <row r="1391" spans="1:27" ht="16" thickBot="1">
      <c r="A1391" s="105"/>
      <c r="B1391" s="106"/>
      <c r="C1391" s="105"/>
      <c r="D1391" s="43" t="s">
        <v>2011</v>
      </c>
      <c r="E1391" s="107"/>
      <c r="F1391" s="105"/>
      <c r="G1391" s="105"/>
      <c r="H1391" s="106"/>
      <c r="I1391" s="238"/>
      <c r="J1391" s="239"/>
      <c r="M1391">
        <f t="shared" si="588"/>
        <v>0</v>
      </c>
      <c r="N1391">
        <f t="shared" si="616"/>
        <v>0</v>
      </c>
      <c r="O1391">
        <f t="shared" si="615"/>
        <v>0</v>
      </c>
      <c r="Q1391" s="278">
        <f t="shared" si="589"/>
        <v>0</v>
      </c>
      <c r="R1391" s="278">
        <f t="shared" si="590"/>
        <v>0</v>
      </c>
      <c r="T1391" s="278"/>
      <c r="U1391" s="278">
        <f t="shared" si="594"/>
        <v>0</v>
      </c>
      <c r="V1391" s="278" t="b">
        <f t="shared" si="591"/>
        <v>0</v>
      </c>
      <c r="W1391" s="278"/>
      <c r="X1391" s="278">
        <f t="shared" si="592"/>
        <v>0</v>
      </c>
      <c r="Y1391" s="278">
        <f t="shared" si="593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17">O1392</f>
        <v>440</v>
      </c>
      <c r="J1392" s="234">
        <f t="shared" ref="J1392:J1393" si="618">I1392*1.23</f>
        <v>541.20000000000005</v>
      </c>
      <c r="K1392">
        <v>8</v>
      </c>
      <c r="L1392">
        <v>4</v>
      </c>
      <c r="M1392">
        <f t="shared" si="588"/>
        <v>280</v>
      </c>
      <c r="N1392">
        <f t="shared" si="616"/>
        <v>160</v>
      </c>
      <c r="O1392">
        <f t="shared" si="615"/>
        <v>440</v>
      </c>
      <c r="Q1392" s="278">
        <f t="shared" si="589"/>
        <v>810.1219512195122</v>
      </c>
      <c r="R1392" s="278">
        <f t="shared" si="590"/>
        <v>996.45</v>
      </c>
      <c r="T1392" s="278">
        <v>252.15</v>
      </c>
      <c r="U1392" s="278">
        <f t="shared" si="594"/>
        <v>756.45</v>
      </c>
      <c r="V1392" s="278">
        <f t="shared" si="591"/>
        <v>240</v>
      </c>
      <c r="W1392" s="278"/>
      <c r="X1392" s="278">
        <f t="shared" si="592"/>
        <v>996.45</v>
      </c>
      <c r="Y1392" s="278">
        <f t="shared" si="593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17"/>
        <v>1000</v>
      </c>
      <c r="J1393" s="234">
        <f t="shared" si="618"/>
        <v>1230</v>
      </c>
      <c r="K1393">
        <v>24</v>
      </c>
      <c r="L1393">
        <v>4</v>
      </c>
      <c r="M1393">
        <f t="shared" si="588"/>
        <v>840</v>
      </c>
      <c r="N1393">
        <f t="shared" si="616"/>
        <v>160</v>
      </c>
      <c r="O1393">
        <f t="shared" si="615"/>
        <v>1000</v>
      </c>
      <c r="Q1393" s="278">
        <f t="shared" si="589"/>
        <v>353.51219512195121</v>
      </c>
      <c r="R1393" s="278">
        <f t="shared" si="590"/>
        <v>434.82</v>
      </c>
      <c r="T1393" s="278">
        <v>64.94</v>
      </c>
      <c r="U1393" s="278">
        <f t="shared" si="594"/>
        <v>194.82</v>
      </c>
      <c r="V1393" s="278">
        <f t="shared" si="591"/>
        <v>240</v>
      </c>
      <c r="W1393" s="278"/>
      <c r="X1393" s="278">
        <f t="shared" si="592"/>
        <v>434.82</v>
      </c>
      <c r="Y1393" s="278">
        <f t="shared" si="593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88"/>
        <v>0</v>
      </c>
      <c r="N1394">
        <f t="shared" si="616"/>
        <v>0</v>
      </c>
      <c r="O1394">
        <f t="shared" si="615"/>
        <v>0</v>
      </c>
      <c r="Q1394" s="278">
        <f t="shared" si="589"/>
        <v>720.1219512195122</v>
      </c>
      <c r="R1394" s="278">
        <f t="shared" si="590"/>
        <v>885.75</v>
      </c>
      <c r="T1394" s="278">
        <v>215.25</v>
      </c>
      <c r="U1394" s="278">
        <f t="shared" si="594"/>
        <v>645.75</v>
      </c>
      <c r="V1394" s="278">
        <f t="shared" si="591"/>
        <v>240</v>
      </c>
      <c r="W1394" s="278"/>
      <c r="X1394" s="278">
        <f t="shared" si="592"/>
        <v>885.75</v>
      </c>
      <c r="Y1394" s="278">
        <f t="shared" si="593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88"/>
        <v>0</v>
      </c>
      <c r="N1395">
        <f t="shared" si="616"/>
        <v>0</v>
      </c>
      <c r="O1395">
        <f t="shared" si="615"/>
        <v>0</v>
      </c>
      <c r="Q1395" s="278">
        <f t="shared" si="589"/>
        <v>396.1219512195122</v>
      </c>
      <c r="R1395" s="278">
        <f t="shared" si="590"/>
        <v>487.23</v>
      </c>
      <c r="T1395" s="278">
        <v>82.41</v>
      </c>
      <c r="U1395" s="278">
        <f t="shared" si="594"/>
        <v>247.23</v>
      </c>
      <c r="V1395" s="278">
        <f t="shared" si="591"/>
        <v>240</v>
      </c>
      <c r="W1395" s="278"/>
      <c r="X1395" s="278">
        <f t="shared" si="592"/>
        <v>487.23</v>
      </c>
      <c r="Y1395" s="278">
        <f t="shared" si="593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19">O1396</f>
        <v>1000</v>
      </c>
      <c r="J1396" s="234">
        <f t="shared" ref="J1396" si="620">I1396*1.23</f>
        <v>1230</v>
      </c>
      <c r="K1396">
        <v>24</v>
      </c>
      <c r="L1396">
        <v>4</v>
      </c>
      <c r="M1396">
        <f t="shared" si="588"/>
        <v>840</v>
      </c>
      <c r="N1396">
        <f t="shared" si="616"/>
        <v>160</v>
      </c>
      <c r="O1396">
        <f t="shared" si="615"/>
        <v>1000</v>
      </c>
      <c r="Q1396" s="278">
        <f t="shared" si="589"/>
        <v>821.51219512195121</v>
      </c>
      <c r="R1396" s="278">
        <f t="shared" si="590"/>
        <v>1010.46</v>
      </c>
      <c r="T1396" s="278">
        <v>256.82</v>
      </c>
      <c r="U1396" s="278">
        <f t="shared" si="594"/>
        <v>770.46</v>
      </c>
      <c r="V1396" s="278">
        <f t="shared" si="591"/>
        <v>240</v>
      </c>
      <c r="W1396" s="278"/>
      <c r="X1396" s="278">
        <f t="shared" si="592"/>
        <v>1010.46</v>
      </c>
      <c r="Y1396" s="278">
        <f t="shared" si="593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88"/>
        <v>0</v>
      </c>
      <c r="N1397">
        <f t="shared" si="616"/>
        <v>0</v>
      </c>
      <c r="O1397">
        <f t="shared" si="615"/>
        <v>0</v>
      </c>
      <c r="Q1397" s="278">
        <f t="shared" si="589"/>
        <v>810.1219512195122</v>
      </c>
      <c r="R1397" s="278">
        <f t="shared" si="590"/>
        <v>996.45</v>
      </c>
      <c r="T1397" s="278">
        <v>252.15</v>
      </c>
      <c r="U1397" s="278">
        <f t="shared" si="594"/>
        <v>756.45</v>
      </c>
      <c r="V1397" s="278">
        <f t="shared" si="591"/>
        <v>240</v>
      </c>
      <c r="W1397" s="278"/>
      <c r="X1397" s="278">
        <f t="shared" si="592"/>
        <v>996.45</v>
      </c>
      <c r="Y1397" s="278">
        <f t="shared" si="593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1">O1398</f>
        <v>440</v>
      </c>
      <c r="J1398" s="234">
        <f t="shared" ref="J1398:J1399" si="622">I1398*1.23</f>
        <v>541.20000000000005</v>
      </c>
      <c r="K1398">
        <v>8</v>
      </c>
      <c r="L1398">
        <v>4</v>
      </c>
      <c r="M1398">
        <f t="shared" si="588"/>
        <v>280</v>
      </c>
      <c r="N1398">
        <f t="shared" si="616"/>
        <v>160</v>
      </c>
      <c r="O1398">
        <f t="shared" si="615"/>
        <v>440</v>
      </c>
      <c r="Q1398" s="278">
        <f t="shared" si="589"/>
        <v>867.1219512195122</v>
      </c>
      <c r="R1398" s="278">
        <f t="shared" si="590"/>
        <v>1066.56</v>
      </c>
      <c r="T1398" s="278">
        <v>275.52</v>
      </c>
      <c r="U1398" s="278">
        <f t="shared" si="594"/>
        <v>826.56</v>
      </c>
      <c r="V1398" s="278">
        <f t="shared" si="591"/>
        <v>240</v>
      </c>
      <c r="W1398" s="278"/>
      <c r="X1398" s="278">
        <f t="shared" si="592"/>
        <v>1066.56</v>
      </c>
      <c r="Y1398" s="278">
        <f t="shared" si="593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1"/>
        <v>1280</v>
      </c>
      <c r="J1399" s="234">
        <f t="shared" si="622"/>
        <v>1574.4</v>
      </c>
      <c r="K1399">
        <v>32</v>
      </c>
      <c r="L1399">
        <v>4</v>
      </c>
      <c r="M1399">
        <f t="shared" si="588"/>
        <v>1120</v>
      </c>
      <c r="N1399">
        <f t="shared" si="616"/>
        <v>160</v>
      </c>
      <c r="O1399">
        <f t="shared" si="615"/>
        <v>1280</v>
      </c>
      <c r="Q1399" s="278">
        <f t="shared" si="589"/>
        <v>1245.1219512195123</v>
      </c>
      <c r="R1399" s="278">
        <f t="shared" si="590"/>
        <v>1531.5</v>
      </c>
      <c r="T1399" s="278">
        <v>430.5</v>
      </c>
      <c r="U1399" s="278">
        <f t="shared" si="594"/>
        <v>1291.5</v>
      </c>
      <c r="V1399" s="278">
        <f t="shared" si="591"/>
        <v>240</v>
      </c>
      <c r="W1399" s="278"/>
      <c r="X1399" s="278">
        <f t="shared" si="592"/>
        <v>1531.5</v>
      </c>
      <c r="Y1399" s="278">
        <f t="shared" si="593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88"/>
        <v>0</v>
      </c>
      <c r="N1400">
        <f t="shared" si="616"/>
        <v>0</v>
      </c>
      <c r="O1400">
        <f t="shared" si="615"/>
        <v>0</v>
      </c>
      <c r="Q1400" s="278">
        <f t="shared" si="589"/>
        <v>821.51219512195121</v>
      </c>
      <c r="R1400" s="278">
        <f t="shared" si="590"/>
        <v>1010.46</v>
      </c>
      <c r="T1400" s="278">
        <v>256.82</v>
      </c>
      <c r="U1400" s="278">
        <f t="shared" si="594"/>
        <v>770.46</v>
      </c>
      <c r="V1400" s="278">
        <f t="shared" si="591"/>
        <v>240</v>
      </c>
      <c r="W1400" s="278"/>
      <c r="X1400" s="278">
        <f t="shared" si="592"/>
        <v>1010.46</v>
      </c>
      <c r="Y1400" s="278">
        <f t="shared" si="593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88"/>
        <v>0</v>
      </c>
      <c r="N1401">
        <f t="shared" si="616"/>
        <v>0</v>
      </c>
      <c r="O1401">
        <f t="shared" si="615"/>
        <v>0</v>
      </c>
      <c r="Q1401" s="278">
        <f t="shared" si="589"/>
        <v>416.21951219512198</v>
      </c>
      <c r="R1401" s="278">
        <f t="shared" si="590"/>
        <v>511.95000000000005</v>
      </c>
      <c r="T1401" s="278">
        <v>90.65</v>
      </c>
      <c r="U1401" s="278">
        <f t="shared" si="594"/>
        <v>271.95000000000005</v>
      </c>
      <c r="V1401" s="278">
        <f t="shared" si="591"/>
        <v>240</v>
      </c>
      <c r="W1401" s="278"/>
      <c r="X1401" s="278">
        <f t="shared" si="592"/>
        <v>511.95000000000005</v>
      </c>
      <c r="Y1401" s="278">
        <f t="shared" si="593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3">O1402</f>
        <v>1840</v>
      </c>
      <c r="J1402" s="234">
        <f t="shared" ref="J1402" si="624">I1402*1.23</f>
        <v>2263.1999999999998</v>
      </c>
      <c r="K1402">
        <v>48</v>
      </c>
      <c r="L1402">
        <v>4</v>
      </c>
      <c r="M1402">
        <f t="shared" si="588"/>
        <v>1680</v>
      </c>
      <c r="N1402">
        <f t="shared" si="616"/>
        <v>160</v>
      </c>
      <c r="O1402">
        <f t="shared" si="615"/>
        <v>1840</v>
      </c>
      <c r="Q1402" s="278">
        <f t="shared" si="589"/>
        <v>837.7317073170733</v>
      </c>
      <c r="R1402" s="278">
        <f t="shared" si="590"/>
        <v>1030.4100000000001</v>
      </c>
      <c r="T1402" s="278">
        <v>263.47000000000003</v>
      </c>
      <c r="U1402" s="278">
        <f t="shared" si="594"/>
        <v>790.41000000000008</v>
      </c>
      <c r="V1402" s="278">
        <f t="shared" si="591"/>
        <v>240</v>
      </c>
      <c r="W1402" s="278"/>
      <c r="X1402" s="278">
        <f t="shared" si="592"/>
        <v>1030.4100000000001</v>
      </c>
      <c r="Y1402" s="278">
        <f t="shared" si="593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88"/>
        <v>0</v>
      </c>
      <c r="N1403">
        <f t="shared" si="616"/>
        <v>0</v>
      </c>
      <c r="O1403">
        <f t="shared" si="615"/>
        <v>0</v>
      </c>
      <c r="Q1403" s="278">
        <f t="shared" si="589"/>
        <v>634.31707317073176</v>
      </c>
      <c r="R1403" s="278">
        <f t="shared" si="590"/>
        <v>780.21</v>
      </c>
      <c r="T1403" s="278">
        <v>180.07</v>
      </c>
      <c r="U1403" s="278">
        <f t="shared" si="594"/>
        <v>540.21</v>
      </c>
      <c r="V1403" s="278">
        <f t="shared" si="591"/>
        <v>240</v>
      </c>
      <c r="W1403" s="278"/>
      <c r="X1403" s="278">
        <f t="shared" si="592"/>
        <v>780.21</v>
      </c>
      <c r="Y1403" s="278">
        <f t="shared" si="593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88"/>
        <v>0</v>
      </c>
      <c r="N1404">
        <f t="shared" si="616"/>
        <v>0</v>
      </c>
      <c r="O1404">
        <f t="shared" si="615"/>
        <v>0</v>
      </c>
      <c r="Q1404" s="278">
        <f t="shared" si="589"/>
        <v>0</v>
      </c>
      <c r="R1404" s="278">
        <f t="shared" si="590"/>
        <v>0</v>
      </c>
      <c r="T1404" s="278"/>
      <c r="U1404" s="278">
        <f t="shared" si="594"/>
        <v>0</v>
      </c>
      <c r="V1404" s="278" t="b">
        <f t="shared" si="591"/>
        <v>0</v>
      </c>
      <c r="W1404" s="278"/>
      <c r="X1404" s="278">
        <f t="shared" si="592"/>
        <v>0</v>
      </c>
      <c r="Y1404" s="278">
        <f t="shared" si="593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88"/>
        <v>0</v>
      </c>
      <c r="N1405">
        <f t="shared" si="616"/>
        <v>0</v>
      </c>
      <c r="O1405">
        <f t="shared" si="615"/>
        <v>0</v>
      </c>
      <c r="Q1405" s="278">
        <f t="shared" si="589"/>
        <v>0</v>
      </c>
      <c r="R1405" s="278">
        <f t="shared" si="590"/>
        <v>0</v>
      </c>
      <c r="T1405" s="278"/>
      <c r="U1405" s="278">
        <f t="shared" si="594"/>
        <v>0</v>
      </c>
      <c r="V1405" s="278" t="b">
        <f t="shared" si="591"/>
        <v>0</v>
      </c>
      <c r="W1405" s="278"/>
      <c r="X1405" s="278">
        <f t="shared" si="592"/>
        <v>0</v>
      </c>
      <c r="Y1405" s="278">
        <f t="shared" si="593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5">O1406</f>
        <v>1840</v>
      </c>
      <c r="J1406" s="234">
        <f t="shared" ref="J1406" si="626">I1406*1.23</f>
        <v>2263.1999999999998</v>
      </c>
      <c r="K1406">
        <v>48</v>
      </c>
      <c r="L1406">
        <v>4</v>
      </c>
      <c r="M1406">
        <f t="shared" si="588"/>
        <v>1680</v>
      </c>
      <c r="N1406">
        <f t="shared" si="616"/>
        <v>160</v>
      </c>
      <c r="O1406">
        <f t="shared" si="615"/>
        <v>1840</v>
      </c>
      <c r="Q1406" s="278">
        <f t="shared" si="589"/>
        <v>837.7317073170733</v>
      </c>
      <c r="R1406" s="278">
        <f t="shared" si="590"/>
        <v>1030.4100000000001</v>
      </c>
      <c r="T1406" s="278">
        <v>263.47000000000003</v>
      </c>
      <c r="U1406" s="278">
        <f t="shared" si="594"/>
        <v>790.41000000000008</v>
      </c>
      <c r="V1406" s="278">
        <f t="shared" si="591"/>
        <v>240</v>
      </c>
      <c r="W1406" s="278"/>
      <c r="X1406" s="278">
        <f t="shared" si="592"/>
        <v>1030.4100000000001</v>
      </c>
      <c r="Y1406" s="278">
        <f t="shared" si="593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88"/>
        <v>0</v>
      </c>
      <c r="N1407">
        <f t="shared" si="616"/>
        <v>0</v>
      </c>
      <c r="O1407">
        <f t="shared" si="615"/>
        <v>0</v>
      </c>
      <c r="Q1407" s="278">
        <f t="shared" si="589"/>
        <v>634.31707317073176</v>
      </c>
      <c r="R1407" s="278">
        <f t="shared" si="590"/>
        <v>780.21</v>
      </c>
      <c r="T1407" s="278">
        <v>180.07</v>
      </c>
      <c r="U1407" s="278">
        <f t="shared" si="594"/>
        <v>540.21</v>
      </c>
      <c r="V1407" s="278">
        <f t="shared" si="591"/>
        <v>240</v>
      </c>
      <c r="W1407" s="278"/>
      <c r="X1407" s="278">
        <f t="shared" si="592"/>
        <v>780.21</v>
      </c>
      <c r="Y1407" s="278">
        <f t="shared" si="593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27">O1408</f>
        <v>720</v>
      </c>
      <c r="J1408" s="234">
        <f t="shared" ref="J1408" si="628">I1408*1.23</f>
        <v>885.6</v>
      </c>
      <c r="K1408">
        <v>16</v>
      </c>
      <c r="L1408">
        <v>4</v>
      </c>
      <c r="M1408">
        <f t="shared" si="588"/>
        <v>560</v>
      </c>
      <c r="N1408">
        <f t="shared" si="616"/>
        <v>160</v>
      </c>
      <c r="O1408">
        <f t="shared" si="615"/>
        <v>720</v>
      </c>
      <c r="Q1408" s="278">
        <f t="shared" si="589"/>
        <v>682.31707317073176</v>
      </c>
      <c r="R1408" s="278">
        <f t="shared" si="590"/>
        <v>839.25</v>
      </c>
      <c r="T1408" s="278">
        <v>199.75</v>
      </c>
      <c r="U1408" s="278">
        <f t="shared" si="594"/>
        <v>599.25</v>
      </c>
      <c r="V1408" s="278">
        <f t="shared" si="591"/>
        <v>240</v>
      </c>
      <c r="W1408" s="278"/>
      <c r="X1408" s="278">
        <f t="shared" si="592"/>
        <v>839.25</v>
      </c>
      <c r="Y1408" s="278">
        <f t="shared" si="593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88"/>
        <v>0</v>
      </c>
      <c r="N1409">
        <f t="shared" si="616"/>
        <v>0</v>
      </c>
      <c r="O1409">
        <f t="shared" si="615"/>
        <v>0</v>
      </c>
      <c r="Q1409" s="278">
        <f t="shared" si="589"/>
        <v>0</v>
      </c>
      <c r="R1409" s="278">
        <f t="shared" si="590"/>
        <v>0</v>
      </c>
      <c r="T1409" s="278"/>
      <c r="U1409" s="278">
        <f t="shared" si="594"/>
        <v>0</v>
      </c>
      <c r="V1409" s="278" t="b">
        <f t="shared" si="591"/>
        <v>0</v>
      </c>
      <c r="W1409" s="278"/>
      <c r="X1409" s="278">
        <f t="shared" si="592"/>
        <v>0</v>
      </c>
      <c r="Y1409" s="278">
        <f t="shared" si="593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29">O1410</f>
        <v>720</v>
      </c>
      <c r="J1410" s="234">
        <f t="shared" ref="J1410" si="630">I1410*1.23</f>
        <v>885.6</v>
      </c>
      <c r="K1410">
        <v>16</v>
      </c>
      <c r="L1410">
        <v>4</v>
      </c>
      <c r="M1410">
        <f t="shared" si="588"/>
        <v>560</v>
      </c>
      <c r="N1410">
        <f t="shared" si="616"/>
        <v>160</v>
      </c>
      <c r="O1410">
        <f t="shared" si="615"/>
        <v>720</v>
      </c>
      <c r="Q1410" s="278">
        <f t="shared" si="589"/>
        <v>682.31707317073176</v>
      </c>
      <c r="R1410" s="278">
        <f t="shared" si="590"/>
        <v>839.25</v>
      </c>
      <c r="T1410" s="278">
        <v>199.75</v>
      </c>
      <c r="U1410" s="278">
        <f t="shared" si="594"/>
        <v>599.25</v>
      </c>
      <c r="V1410" s="278">
        <f t="shared" si="591"/>
        <v>240</v>
      </c>
      <c r="W1410" s="278"/>
      <c r="X1410" s="278">
        <f t="shared" si="592"/>
        <v>839.25</v>
      </c>
      <c r="Y1410" s="278">
        <f t="shared" si="593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88"/>
        <v>0</v>
      </c>
      <c r="N1411">
        <f t="shared" si="616"/>
        <v>0</v>
      </c>
      <c r="O1411">
        <f t="shared" si="615"/>
        <v>0</v>
      </c>
      <c r="Q1411" s="278">
        <f t="shared" si="589"/>
        <v>0</v>
      </c>
      <c r="R1411" s="278">
        <f t="shared" si="590"/>
        <v>0</v>
      </c>
      <c r="T1411" s="278"/>
      <c r="U1411" s="278">
        <f t="shared" si="594"/>
        <v>0</v>
      </c>
      <c r="V1411" s="278" t="b">
        <f t="shared" si="591"/>
        <v>0</v>
      </c>
      <c r="W1411" s="278"/>
      <c r="X1411" s="278">
        <f t="shared" si="592"/>
        <v>0</v>
      </c>
      <c r="Y1411" s="278">
        <f t="shared" si="593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1">O1412</f>
        <v>720</v>
      </c>
      <c r="J1412" s="234">
        <f t="shared" ref="J1412" si="632">I1412*1.23</f>
        <v>885.6</v>
      </c>
      <c r="K1412">
        <v>16</v>
      </c>
      <c r="L1412">
        <v>4</v>
      </c>
      <c r="M1412">
        <f t="shared" si="588"/>
        <v>560</v>
      </c>
      <c r="N1412">
        <f t="shared" si="616"/>
        <v>160</v>
      </c>
      <c r="O1412">
        <f t="shared" si="615"/>
        <v>720</v>
      </c>
      <c r="Q1412" s="278">
        <f t="shared" si="589"/>
        <v>903.1219512195122</v>
      </c>
      <c r="R1412" s="278">
        <f t="shared" si="590"/>
        <v>1110.8399999999999</v>
      </c>
      <c r="T1412" s="278">
        <v>290.27999999999997</v>
      </c>
      <c r="U1412" s="278">
        <f t="shared" si="594"/>
        <v>870.83999999999992</v>
      </c>
      <c r="V1412" s="278">
        <f t="shared" si="591"/>
        <v>240</v>
      </c>
      <c r="W1412" s="278"/>
      <c r="X1412" s="278">
        <f t="shared" si="592"/>
        <v>1110.8399999999999</v>
      </c>
      <c r="Y1412" s="278">
        <f t="shared" si="593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88"/>
        <v>0</v>
      </c>
      <c r="N1413">
        <f t="shared" si="616"/>
        <v>0</v>
      </c>
      <c r="O1413">
        <f t="shared" si="615"/>
        <v>0</v>
      </c>
      <c r="Q1413" s="278">
        <f t="shared" si="589"/>
        <v>0</v>
      </c>
      <c r="R1413" s="278">
        <f t="shared" si="590"/>
        <v>0</v>
      </c>
      <c r="T1413" s="278"/>
      <c r="U1413" s="278">
        <f t="shared" si="594"/>
        <v>0</v>
      </c>
      <c r="V1413" s="278" t="b">
        <f t="shared" si="591"/>
        <v>0</v>
      </c>
      <c r="W1413" s="278"/>
      <c r="X1413" s="278">
        <f t="shared" si="592"/>
        <v>0</v>
      </c>
      <c r="Y1413" s="278">
        <f t="shared" si="593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3">O1414</f>
        <v>300</v>
      </c>
      <c r="J1414" s="234">
        <f t="shared" ref="J1414" si="634">I1414*1.23</f>
        <v>369</v>
      </c>
      <c r="K1414">
        <v>4</v>
      </c>
      <c r="L1414">
        <v>4</v>
      </c>
      <c r="M1414">
        <f t="shared" ref="M1414:M1477" si="635">K1414*35</f>
        <v>140</v>
      </c>
      <c r="N1414">
        <f t="shared" si="616"/>
        <v>160</v>
      </c>
      <c r="O1414">
        <f t="shared" si="615"/>
        <v>300</v>
      </c>
      <c r="Q1414" s="278">
        <f t="shared" si="589"/>
        <v>416.21951219512198</v>
      </c>
      <c r="R1414" s="278">
        <f t="shared" si="590"/>
        <v>511.95000000000005</v>
      </c>
      <c r="T1414" s="278">
        <v>90.65</v>
      </c>
      <c r="U1414" s="278">
        <f t="shared" si="594"/>
        <v>271.95000000000005</v>
      </c>
      <c r="V1414" s="278">
        <f t="shared" si="591"/>
        <v>240</v>
      </c>
      <c r="W1414" s="278"/>
      <c r="X1414" s="278">
        <f t="shared" si="592"/>
        <v>511.95000000000005</v>
      </c>
      <c r="Y1414" s="278">
        <f t="shared" si="593"/>
        <v>416.21951219512198</v>
      </c>
      <c r="Z1414" s="276"/>
      <c r="AA1414" s="276"/>
    </row>
    <row r="1415" spans="1:27" ht="13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5"/>
        <v>0</v>
      </c>
      <c r="N1415">
        <f t="shared" si="616"/>
        <v>0</v>
      </c>
      <c r="O1415">
        <f t="shared" si="615"/>
        <v>0</v>
      </c>
      <c r="Q1415" s="278">
        <f t="shared" ref="Q1415:Q1478" si="636">R1415/1.23</f>
        <v>320.82926829268291</v>
      </c>
      <c r="R1415" s="278">
        <f t="shared" ref="R1415:R1478" si="637">X1415</f>
        <v>394.62</v>
      </c>
      <c r="T1415" s="278">
        <v>51.54</v>
      </c>
      <c r="U1415" s="278">
        <f t="shared" si="594"/>
        <v>154.62</v>
      </c>
      <c r="V1415" s="278">
        <f t="shared" ref="V1415:V1478" si="638">IF(U1415&gt;0,$AD$3*$AD$7)</f>
        <v>240</v>
      </c>
      <c r="W1415" s="278"/>
      <c r="X1415" s="278">
        <f t="shared" ref="X1415:X1478" si="639">V1415+U1415+W1415</f>
        <v>394.62</v>
      </c>
      <c r="Y1415" s="278">
        <f t="shared" ref="Y1415:Y1478" si="640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1">O1416</f>
        <v>280</v>
      </c>
      <c r="J1416" s="304">
        <f t="shared" ref="J1416:J1427" si="642">I1416*1.23</f>
        <v>344.4</v>
      </c>
      <c r="L1416" s="305">
        <v>1</v>
      </c>
      <c r="M1416" s="305">
        <f t="shared" si="635"/>
        <v>0</v>
      </c>
      <c r="N1416" s="305">
        <f t="shared" si="616"/>
        <v>280</v>
      </c>
      <c r="O1416" s="305">
        <f t="shared" si="615"/>
        <v>280</v>
      </c>
      <c r="Q1416" s="278">
        <f t="shared" si="636"/>
        <v>341.46341463414637</v>
      </c>
      <c r="R1416" s="278">
        <f t="shared" si="637"/>
        <v>420</v>
      </c>
      <c r="T1416" s="306"/>
      <c r="U1416" s="306">
        <f t="shared" ref="U1416:U1479" si="643">T1416*$AD$9</f>
        <v>0</v>
      </c>
      <c r="V1416" s="306" t="b">
        <f t="shared" si="638"/>
        <v>0</v>
      </c>
      <c r="W1416" s="306">
        <f t="shared" ref="W1416:W1427" si="644">G1416*$AD$4*$AD$7</f>
        <v>420</v>
      </c>
      <c r="X1416" s="306">
        <f t="shared" si="639"/>
        <v>420</v>
      </c>
      <c r="Y1416" s="278">
        <f t="shared" si="640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1"/>
        <v>40</v>
      </c>
      <c r="J1417" s="304">
        <f t="shared" si="642"/>
        <v>49.2</v>
      </c>
      <c r="L1417" s="305">
        <v>1</v>
      </c>
      <c r="M1417" s="305">
        <f t="shared" si="635"/>
        <v>0</v>
      </c>
      <c r="N1417" s="305">
        <f t="shared" si="616"/>
        <v>40</v>
      </c>
      <c r="O1417" s="305">
        <f t="shared" si="615"/>
        <v>40</v>
      </c>
      <c r="Q1417" s="278">
        <f t="shared" si="636"/>
        <v>48.780487804878049</v>
      </c>
      <c r="R1417" s="278">
        <f t="shared" si="637"/>
        <v>60</v>
      </c>
      <c r="T1417" s="306"/>
      <c r="U1417" s="306">
        <f t="shared" si="643"/>
        <v>0</v>
      </c>
      <c r="V1417" s="306" t="b">
        <f t="shared" si="638"/>
        <v>0</v>
      </c>
      <c r="W1417" s="306">
        <f t="shared" si="644"/>
        <v>60</v>
      </c>
      <c r="X1417" s="306">
        <f t="shared" si="639"/>
        <v>60</v>
      </c>
      <c r="Y1417" s="278">
        <f t="shared" si="640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1"/>
        <v>40</v>
      </c>
      <c r="J1418" s="304">
        <f t="shared" si="642"/>
        <v>49.2</v>
      </c>
      <c r="L1418" s="305">
        <v>1</v>
      </c>
      <c r="M1418" s="305">
        <f t="shared" si="635"/>
        <v>0</v>
      </c>
      <c r="N1418" s="305">
        <f t="shared" si="616"/>
        <v>40</v>
      </c>
      <c r="O1418" s="305">
        <f t="shared" si="615"/>
        <v>40</v>
      </c>
      <c r="Q1418" s="278">
        <f t="shared" si="636"/>
        <v>48.780487804878049</v>
      </c>
      <c r="R1418" s="278">
        <f t="shared" si="637"/>
        <v>60</v>
      </c>
      <c r="T1418" s="306"/>
      <c r="U1418" s="306">
        <f t="shared" si="643"/>
        <v>0</v>
      </c>
      <c r="V1418" s="306" t="b">
        <f t="shared" si="638"/>
        <v>0</v>
      </c>
      <c r="W1418" s="306">
        <f t="shared" si="644"/>
        <v>60</v>
      </c>
      <c r="X1418" s="306">
        <f t="shared" si="639"/>
        <v>60</v>
      </c>
      <c r="Y1418" s="278">
        <f t="shared" si="640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1"/>
        <v>40</v>
      </c>
      <c r="J1419" s="304">
        <f t="shared" si="642"/>
        <v>49.2</v>
      </c>
      <c r="L1419" s="305">
        <v>1</v>
      </c>
      <c r="M1419" s="305">
        <f t="shared" si="635"/>
        <v>0</v>
      </c>
      <c r="N1419" s="305">
        <f t="shared" si="616"/>
        <v>40</v>
      </c>
      <c r="O1419" s="305">
        <f t="shared" si="615"/>
        <v>40</v>
      </c>
      <c r="Q1419" s="278">
        <f t="shared" si="636"/>
        <v>48.780487804878049</v>
      </c>
      <c r="R1419" s="278">
        <f t="shared" si="637"/>
        <v>60</v>
      </c>
      <c r="T1419" s="306"/>
      <c r="U1419" s="306">
        <f t="shared" si="643"/>
        <v>0</v>
      </c>
      <c r="V1419" s="306" t="b">
        <f t="shared" si="638"/>
        <v>0</v>
      </c>
      <c r="W1419" s="306">
        <f t="shared" si="644"/>
        <v>60</v>
      </c>
      <c r="X1419" s="306">
        <f t="shared" si="639"/>
        <v>60</v>
      </c>
      <c r="Y1419" s="278">
        <f t="shared" si="640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1"/>
        <v>40</v>
      </c>
      <c r="J1420" s="304">
        <f t="shared" si="642"/>
        <v>49.2</v>
      </c>
      <c r="L1420" s="305">
        <v>1</v>
      </c>
      <c r="M1420" s="305">
        <f t="shared" si="635"/>
        <v>0</v>
      </c>
      <c r="N1420" s="305">
        <f t="shared" si="616"/>
        <v>40</v>
      </c>
      <c r="O1420" s="305">
        <f t="shared" si="615"/>
        <v>40</v>
      </c>
      <c r="Q1420" s="278">
        <f t="shared" si="636"/>
        <v>48.780487804878049</v>
      </c>
      <c r="R1420" s="278">
        <f t="shared" si="637"/>
        <v>60</v>
      </c>
      <c r="T1420" s="306"/>
      <c r="U1420" s="306">
        <f t="shared" si="643"/>
        <v>0</v>
      </c>
      <c r="V1420" s="306" t="b">
        <f t="shared" si="638"/>
        <v>0</v>
      </c>
      <c r="W1420" s="306">
        <f t="shared" si="644"/>
        <v>60</v>
      </c>
      <c r="X1420" s="306">
        <f t="shared" si="639"/>
        <v>60</v>
      </c>
      <c r="Y1420" s="278">
        <f t="shared" si="640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1"/>
        <v>40</v>
      </c>
      <c r="J1421" s="304">
        <f t="shared" si="642"/>
        <v>49.2</v>
      </c>
      <c r="L1421" s="305">
        <v>1</v>
      </c>
      <c r="M1421" s="305">
        <f t="shared" si="635"/>
        <v>0</v>
      </c>
      <c r="N1421" s="305">
        <f t="shared" si="616"/>
        <v>40</v>
      </c>
      <c r="O1421" s="305">
        <f t="shared" si="615"/>
        <v>40</v>
      </c>
      <c r="Q1421" s="278">
        <f t="shared" si="636"/>
        <v>48.780487804878049</v>
      </c>
      <c r="R1421" s="278">
        <f t="shared" si="637"/>
        <v>60</v>
      </c>
      <c r="T1421" s="306"/>
      <c r="U1421" s="306">
        <f t="shared" si="643"/>
        <v>0</v>
      </c>
      <c r="V1421" s="306" t="b">
        <f t="shared" si="638"/>
        <v>0</v>
      </c>
      <c r="W1421" s="306">
        <f t="shared" si="644"/>
        <v>60</v>
      </c>
      <c r="X1421" s="306">
        <f t="shared" si="639"/>
        <v>60</v>
      </c>
      <c r="Y1421" s="278">
        <f t="shared" si="640"/>
        <v>48.780487804878049</v>
      </c>
      <c r="Z1421" s="276"/>
      <c r="AA1421" s="276"/>
    </row>
    <row r="1422" spans="1:27" s="305" customFormat="1" ht="13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1"/>
        <v>40</v>
      </c>
      <c r="J1422" s="304">
        <f t="shared" si="642"/>
        <v>49.2</v>
      </c>
      <c r="L1422" s="305">
        <v>1</v>
      </c>
      <c r="M1422" s="305">
        <f t="shared" si="635"/>
        <v>0</v>
      </c>
      <c r="N1422" s="305">
        <f t="shared" si="616"/>
        <v>40</v>
      </c>
      <c r="O1422" s="305">
        <f t="shared" si="615"/>
        <v>40</v>
      </c>
      <c r="Q1422" s="278">
        <f t="shared" si="636"/>
        <v>48.780487804878049</v>
      </c>
      <c r="R1422" s="278">
        <f t="shared" si="637"/>
        <v>60</v>
      </c>
      <c r="T1422" s="306"/>
      <c r="U1422" s="306">
        <f t="shared" si="643"/>
        <v>0</v>
      </c>
      <c r="V1422" s="306" t="b">
        <f t="shared" si="638"/>
        <v>0</v>
      </c>
      <c r="W1422" s="306">
        <f t="shared" si="644"/>
        <v>60</v>
      </c>
      <c r="X1422" s="306">
        <f t="shared" si="639"/>
        <v>60</v>
      </c>
      <c r="Y1422" s="278">
        <f t="shared" si="640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1"/>
        <v>200</v>
      </c>
      <c r="J1423" s="304">
        <f t="shared" si="642"/>
        <v>246</v>
      </c>
      <c r="L1423" s="305">
        <v>1</v>
      </c>
      <c r="M1423" s="305">
        <f t="shared" si="635"/>
        <v>0</v>
      </c>
      <c r="N1423" s="305">
        <f t="shared" si="616"/>
        <v>200</v>
      </c>
      <c r="O1423" s="305">
        <f t="shared" si="615"/>
        <v>200</v>
      </c>
      <c r="Q1423" s="278">
        <f t="shared" si="636"/>
        <v>243.90243902439025</v>
      </c>
      <c r="R1423" s="278">
        <f t="shared" si="637"/>
        <v>300</v>
      </c>
      <c r="T1423" s="306"/>
      <c r="U1423" s="306">
        <f t="shared" si="643"/>
        <v>0</v>
      </c>
      <c r="V1423" s="306" t="b">
        <f t="shared" si="638"/>
        <v>0</v>
      </c>
      <c r="W1423" s="306">
        <f t="shared" si="644"/>
        <v>300</v>
      </c>
      <c r="X1423" s="306">
        <f t="shared" si="639"/>
        <v>300</v>
      </c>
      <c r="Y1423" s="278">
        <f t="shared" si="640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1"/>
        <v>40</v>
      </c>
      <c r="J1424" s="304">
        <f t="shared" si="642"/>
        <v>49.2</v>
      </c>
      <c r="L1424" s="305">
        <v>1</v>
      </c>
      <c r="M1424" s="305">
        <f t="shared" si="635"/>
        <v>0</v>
      </c>
      <c r="N1424" s="305">
        <f t="shared" si="616"/>
        <v>40</v>
      </c>
      <c r="O1424" s="305">
        <f t="shared" si="615"/>
        <v>40</v>
      </c>
      <c r="Q1424" s="278">
        <f t="shared" si="636"/>
        <v>48.780487804878049</v>
      </c>
      <c r="R1424" s="278">
        <f t="shared" si="637"/>
        <v>60</v>
      </c>
      <c r="T1424" s="306"/>
      <c r="U1424" s="306">
        <f t="shared" si="643"/>
        <v>0</v>
      </c>
      <c r="V1424" s="306" t="b">
        <f t="shared" si="638"/>
        <v>0</v>
      </c>
      <c r="W1424" s="306">
        <f t="shared" si="644"/>
        <v>60</v>
      </c>
      <c r="X1424" s="306">
        <f t="shared" si="639"/>
        <v>60</v>
      </c>
      <c r="Y1424" s="278">
        <f t="shared" si="640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1"/>
        <v>40</v>
      </c>
      <c r="J1425" s="304">
        <f t="shared" si="642"/>
        <v>49.2</v>
      </c>
      <c r="L1425" s="305">
        <v>1</v>
      </c>
      <c r="M1425" s="305">
        <f t="shared" si="635"/>
        <v>0</v>
      </c>
      <c r="N1425" s="305">
        <f t="shared" si="616"/>
        <v>40</v>
      </c>
      <c r="O1425" s="305">
        <f t="shared" si="615"/>
        <v>40</v>
      </c>
      <c r="Q1425" s="278">
        <f t="shared" si="636"/>
        <v>48.780487804878049</v>
      </c>
      <c r="R1425" s="278">
        <f t="shared" si="637"/>
        <v>60</v>
      </c>
      <c r="T1425" s="306"/>
      <c r="U1425" s="306">
        <f t="shared" si="643"/>
        <v>0</v>
      </c>
      <c r="V1425" s="306" t="b">
        <f t="shared" si="638"/>
        <v>0</v>
      </c>
      <c r="W1425" s="306">
        <f t="shared" si="644"/>
        <v>60</v>
      </c>
      <c r="X1425" s="306">
        <f t="shared" si="639"/>
        <v>60</v>
      </c>
      <c r="Y1425" s="278">
        <f t="shared" si="640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1"/>
        <v>40</v>
      </c>
      <c r="J1426" s="304">
        <f t="shared" si="642"/>
        <v>49.2</v>
      </c>
      <c r="L1426" s="305">
        <v>1</v>
      </c>
      <c r="M1426" s="305">
        <f t="shared" si="635"/>
        <v>0</v>
      </c>
      <c r="N1426" s="305">
        <f t="shared" si="616"/>
        <v>40</v>
      </c>
      <c r="O1426" s="305">
        <f t="shared" si="615"/>
        <v>40</v>
      </c>
      <c r="Q1426" s="278">
        <f t="shared" si="636"/>
        <v>48.780487804878049</v>
      </c>
      <c r="R1426" s="278">
        <f t="shared" si="637"/>
        <v>60</v>
      </c>
      <c r="T1426" s="306"/>
      <c r="U1426" s="306">
        <f t="shared" si="643"/>
        <v>0</v>
      </c>
      <c r="V1426" s="306" t="b">
        <f t="shared" si="638"/>
        <v>0</v>
      </c>
      <c r="W1426" s="306">
        <f t="shared" si="644"/>
        <v>60</v>
      </c>
      <c r="X1426" s="306">
        <f t="shared" si="639"/>
        <v>60</v>
      </c>
      <c r="Y1426" s="278">
        <f t="shared" si="640"/>
        <v>48.780487804878049</v>
      </c>
      <c r="Z1426" s="276"/>
      <c r="AA1426" s="276"/>
    </row>
    <row r="1427" spans="1:27" s="331" customFormat="1" ht="15.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1"/>
        <v>40</v>
      </c>
      <c r="J1427" s="304">
        <f t="shared" si="642"/>
        <v>49.2</v>
      </c>
      <c r="K1427" s="305"/>
      <c r="L1427" s="305">
        <v>1</v>
      </c>
      <c r="M1427" s="305">
        <f t="shared" si="635"/>
        <v>0</v>
      </c>
      <c r="N1427" s="305">
        <f t="shared" si="616"/>
        <v>40</v>
      </c>
      <c r="O1427" s="305">
        <f t="shared" si="615"/>
        <v>40</v>
      </c>
      <c r="Q1427" s="278">
        <f t="shared" si="636"/>
        <v>48.780487804878049</v>
      </c>
      <c r="R1427" s="278">
        <f t="shared" si="637"/>
        <v>60</v>
      </c>
      <c r="T1427" s="332"/>
      <c r="U1427" s="306">
        <f t="shared" si="643"/>
        <v>0</v>
      </c>
      <c r="V1427" s="306" t="b">
        <f t="shared" si="638"/>
        <v>0</v>
      </c>
      <c r="W1427" s="306">
        <f t="shared" si="644"/>
        <v>60</v>
      </c>
      <c r="X1427" s="306">
        <f t="shared" si="639"/>
        <v>60</v>
      </c>
      <c r="Y1427" s="278">
        <f t="shared" si="640"/>
        <v>48.780487804878049</v>
      </c>
      <c r="Z1427" s="276"/>
      <c r="AA1427" s="276"/>
    </row>
    <row r="1428" spans="1:27" ht="16" thickBot="1">
      <c r="A1428" s="41"/>
      <c r="B1428" s="42"/>
      <c r="C1428" s="41"/>
      <c r="D1428" s="43" t="s">
        <v>2061</v>
      </c>
      <c r="E1428" s="43"/>
      <c r="F1428" s="41"/>
      <c r="G1428" s="41"/>
      <c r="H1428" s="42"/>
      <c r="I1428" s="238"/>
      <c r="J1428" s="239"/>
      <c r="M1428">
        <f t="shared" si="635"/>
        <v>0</v>
      </c>
      <c r="N1428">
        <f t="shared" si="616"/>
        <v>0</v>
      </c>
      <c r="O1428">
        <f t="shared" si="615"/>
        <v>0</v>
      </c>
      <c r="Q1428" s="278">
        <f t="shared" si="636"/>
        <v>0</v>
      </c>
      <c r="R1428" s="278">
        <f t="shared" si="637"/>
        <v>0</v>
      </c>
      <c r="T1428" s="278"/>
      <c r="U1428" s="278">
        <f t="shared" si="643"/>
        <v>0</v>
      </c>
      <c r="V1428" s="278" t="b">
        <f t="shared" si="638"/>
        <v>0</v>
      </c>
      <c r="W1428" s="278"/>
      <c r="X1428" s="278">
        <f t="shared" si="639"/>
        <v>0</v>
      </c>
      <c r="Y1428" s="278">
        <f t="shared" si="640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5">O1429</f>
        <v>1000</v>
      </c>
      <c r="J1429" s="234">
        <f t="shared" ref="J1429" si="646">I1429*1.23</f>
        <v>1230</v>
      </c>
      <c r="K1429">
        <v>24</v>
      </c>
      <c r="L1429">
        <v>4</v>
      </c>
      <c r="M1429">
        <f t="shared" si="635"/>
        <v>840</v>
      </c>
      <c r="N1429">
        <f t="shared" si="616"/>
        <v>160</v>
      </c>
      <c r="O1429">
        <f t="shared" si="615"/>
        <v>1000</v>
      </c>
      <c r="Q1429" s="278">
        <f t="shared" si="636"/>
        <v>1236.7317073170732</v>
      </c>
      <c r="R1429" s="278">
        <f t="shared" si="637"/>
        <v>1521.18</v>
      </c>
      <c r="T1429" s="278">
        <v>427.06</v>
      </c>
      <c r="U1429" s="278">
        <f t="shared" si="643"/>
        <v>1281.18</v>
      </c>
      <c r="V1429" s="278">
        <f t="shared" si="638"/>
        <v>240</v>
      </c>
      <c r="W1429" s="278"/>
      <c r="X1429" s="278">
        <f t="shared" si="639"/>
        <v>1521.18</v>
      </c>
      <c r="Y1429" s="278">
        <f t="shared" si="640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5"/>
        <v>0</v>
      </c>
      <c r="N1430">
        <f t="shared" si="616"/>
        <v>0</v>
      </c>
      <c r="O1430">
        <f t="shared" si="615"/>
        <v>0</v>
      </c>
      <c r="Q1430" s="278">
        <f t="shared" si="636"/>
        <v>0</v>
      </c>
      <c r="R1430" s="278">
        <f t="shared" si="637"/>
        <v>0</v>
      </c>
      <c r="T1430" s="278"/>
      <c r="U1430" s="278">
        <f t="shared" si="643"/>
        <v>0</v>
      </c>
      <c r="V1430" s="278" t="b">
        <f t="shared" si="638"/>
        <v>0</v>
      </c>
      <c r="W1430" s="278"/>
      <c r="X1430" s="278">
        <f t="shared" si="639"/>
        <v>0</v>
      </c>
      <c r="Y1430" s="278">
        <f t="shared" si="640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47">O1431</f>
        <v>1000</v>
      </c>
      <c r="J1431" s="234">
        <f t="shared" ref="J1431" si="648">I1431*1.23</f>
        <v>1230</v>
      </c>
      <c r="K1431">
        <v>24</v>
      </c>
      <c r="L1431">
        <v>4</v>
      </c>
      <c r="M1431">
        <f t="shared" si="635"/>
        <v>840</v>
      </c>
      <c r="N1431">
        <f t="shared" si="616"/>
        <v>160</v>
      </c>
      <c r="O1431">
        <f t="shared" si="615"/>
        <v>1000</v>
      </c>
      <c r="Q1431" s="278">
        <f t="shared" si="636"/>
        <v>1236.7317073170732</v>
      </c>
      <c r="R1431" s="278">
        <f t="shared" si="637"/>
        <v>1521.18</v>
      </c>
      <c r="T1431" s="278">
        <v>427.06</v>
      </c>
      <c r="U1431" s="278">
        <f t="shared" si="643"/>
        <v>1281.18</v>
      </c>
      <c r="V1431" s="278">
        <f t="shared" si="638"/>
        <v>240</v>
      </c>
      <c r="W1431" s="278"/>
      <c r="X1431" s="278">
        <f t="shared" si="639"/>
        <v>1521.18</v>
      </c>
      <c r="Y1431" s="278">
        <f t="shared" si="640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5"/>
        <v>0</v>
      </c>
      <c r="N1432">
        <f t="shared" si="616"/>
        <v>0</v>
      </c>
      <c r="O1432">
        <f t="shared" si="615"/>
        <v>0</v>
      </c>
      <c r="Q1432" s="278">
        <f t="shared" si="636"/>
        <v>0</v>
      </c>
      <c r="R1432" s="278">
        <f t="shared" si="637"/>
        <v>0</v>
      </c>
      <c r="T1432" s="278"/>
      <c r="U1432" s="278">
        <f t="shared" si="643"/>
        <v>0</v>
      </c>
      <c r="V1432" s="278" t="b">
        <f t="shared" si="638"/>
        <v>0</v>
      </c>
      <c r="W1432" s="278"/>
      <c r="X1432" s="278">
        <f t="shared" si="639"/>
        <v>0</v>
      </c>
      <c r="Y1432" s="278">
        <f t="shared" si="640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49">O1433</f>
        <v>1000</v>
      </c>
      <c r="J1433" s="234">
        <f t="shared" ref="J1433" si="650">I1433*1.23</f>
        <v>1230</v>
      </c>
      <c r="K1433">
        <v>24</v>
      </c>
      <c r="L1433">
        <v>4</v>
      </c>
      <c r="M1433">
        <f t="shared" si="635"/>
        <v>840</v>
      </c>
      <c r="N1433">
        <f t="shared" si="616"/>
        <v>160</v>
      </c>
      <c r="O1433">
        <f t="shared" si="615"/>
        <v>1000</v>
      </c>
      <c r="Q1433" s="278">
        <f t="shared" si="636"/>
        <v>615.12195121951208</v>
      </c>
      <c r="R1433" s="278">
        <f t="shared" si="637"/>
        <v>756.59999999999991</v>
      </c>
      <c r="T1433" s="278">
        <v>172.2</v>
      </c>
      <c r="U1433" s="278">
        <f t="shared" si="643"/>
        <v>516.59999999999991</v>
      </c>
      <c r="V1433" s="278">
        <f t="shared" si="638"/>
        <v>240</v>
      </c>
      <c r="W1433" s="278"/>
      <c r="X1433" s="278">
        <f t="shared" si="639"/>
        <v>756.59999999999991</v>
      </c>
      <c r="Y1433" s="278">
        <f t="shared" si="640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5"/>
        <v>0</v>
      </c>
      <c r="N1434">
        <f t="shared" si="616"/>
        <v>0</v>
      </c>
      <c r="O1434">
        <f t="shared" si="615"/>
        <v>0</v>
      </c>
      <c r="Q1434" s="278">
        <f t="shared" si="636"/>
        <v>355.92682926829269</v>
      </c>
      <c r="R1434" s="278">
        <f t="shared" si="637"/>
        <v>437.79</v>
      </c>
      <c r="T1434" s="278">
        <v>65.930000000000007</v>
      </c>
      <c r="U1434" s="278">
        <f t="shared" si="643"/>
        <v>197.79000000000002</v>
      </c>
      <c r="V1434" s="278">
        <f t="shared" si="638"/>
        <v>240</v>
      </c>
      <c r="W1434" s="278"/>
      <c r="X1434" s="278">
        <f t="shared" si="639"/>
        <v>437.79</v>
      </c>
      <c r="Y1434" s="278">
        <f t="shared" si="640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1">O1435</f>
        <v>1000</v>
      </c>
      <c r="J1435" s="234">
        <f t="shared" ref="J1435" si="652">I1435*1.23</f>
        <v>1230</v>
      </c>
      <c r="K1435">
        <v>24</v>
      </c>
      <c r="L1435">
        <v>4</v>
      </c>
      <c r="M1435">
        <f t="shared" si="635"/>
        <v>840</v>
      </c>
      <c r="N1435">
        <f t="shared" si="616"/>
        <v>160</v>
      </c>
      <c r="O1435">
        <f t="shared" si="615"/>
        <v>1000</v>
      </c>
      <c r="Q1435" s="278">
        <f t="shared" si="636"/>
        <v>1236.7317073170732</v>
      </c>
      <c r="R1435" s="278">
        <f t="shared" si="637"/>
        <v>1521.18</v>
      </c>
      <c r="T1435" s="278">
        <v>427.06</v>
      </c>
      <c r="U1435" s="278">
        <f t="shared" si="643"/>
        <v>1281.18</v>
      </c>
      <c r="V1435" s="278">
        <f t="shared" si="638"/>
        <v>240</v>
      </c>
      <c r="W1435" s="278"/>
      <c r="X1435" s="278">
        <f t="shared" si="639"/>
        <v>1521.18</v>
      </c>
      <c r="Y1435" s="278">
        <f t="shared" si="640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5"/>
        <v>0</v>
      </c>
      <c r="N1436">
        <f t="shared" si="616"/>
        <v>0</v>
      </c>
      <c r="O1436">
        <f t="shared" si="615"/>
        <v>0</v>
      </c>
      <c r="Q1436" s="278">
        <f t="shared" si="636"/>
        <v>0</v>
      </c>
      <c r="R1436" s="278">
        <f t="shared" si="637"/>
        <v>0</v>
      </c>
      <c r="T1436" s="278"/>
      <c r="U1436" s="278">
        <f t="shared" si="643"/>
        <v>0</v>
      </c>
      <c r="V1436" s="278" t="b">
        <f t="shared" si="638"/>
        <v>0</v>
      </c>
      <c r="W1436" s="278"/>
      <c r="X1436" s="278">
        <f t="shared" si="639"/>
        <v>0</v>
      </c>
      <c r="Y1436" s="278">
        <f t="shared" si="640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3">O1437</f>
        <v>440</v>
      </c>
      <c r="J1437" s="234">
        <f t="shared" ref="J1437" si="654">I1437*1.23</f>
        <v>541.20000000000005</v>
      </c>
      <c r="K1437">
        <v>8</v>
      </c>
      <c r="L1437">
        <v>4</v>
      </c>
      <c r="M1437">
        <f t="shared" si="635"/>
        <v>280</v>
      </c>
      <c r="N1437">
        <f t="shared" si="616"/>
        <v>160</v>
      </c>
      <c r="O1437">
        <f t="shared" si="615"/>
        <v>440</v>
      </c>
      <c r="Q1437" s="278">
        <f t="shared" si="636"/>
        <v>275.51219512195121</v>
      </c>
      <c r="R1437" s="278">
        <f t="shared" si="637"/>
        <v>338.88</v>
      </c>
      <c r="T1437" s="278">
        <v>32.96</v>
      </c>
      <c r="U1437" s="278">
        <f t="shared" si="643"/>
        <v>98.88</v>
      </c>
      <c r="V1437" s="278">
        <f t="shared" si="638"/>
        <v>240</v>
      </c>
      <c r="W1437" s="278"/>
      <c r="X1437" s="278">
        <f t="shared" si="639"/>
        <v>338.88</v>
      </c>
      <c r="Y1437" s="278">
        <f t="shared" si="640"/>
        <v>275.51219512195121</v>
      </c>
      <c r="Z1437" s="276"/>
      <c r="AA1437" s="276"/>
    </row>
    <row r="1438" spans="1:27" s="6" customFormat="1" ht="16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5"/>
        <v>0</v>
      </c>
      <c r="N1438">
        <f t="shared" si="616"/>
        <v>0</v>
      </c>
      <c r="O1438">
        <f t="shared" si="615"/>
        <v>0</v>
      </c>
      <c r="Q1438" s="278">
        <f t="shared" si="636"/>
        <v>260.82926829268291</v>
      </c>
      <c r="R1438" s="278">
        <f t="shared" si="637"/>
        <v>320.82</v>
      </c>
      <c r="T1438" s="278">
        <v>26.94</v>
      </c>
      <c r="U1438" s="278">
        <f t="shared" si="643"/>
        <v>80.820000000000007</v>
      </c>
      <c r="V1438" s="278">
        <f t="shared" si="638"/>
        <v>240</v>
      </c>
      <c r="W1438" s="278"/>
      <c r="X1438" s="278">
        <f t="shared" si="639"/>
        <v>320.82</v>
      </c>
      <c r="Y1438" s="278">
        <f t="shared" si="640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2"/>
      <c r="I1439" s="238"/>
      <c r="J1439" s="239"/>
      <c r="M1439">
        <f t="shared" si="635"/>
        <v>0</v>
      </c>
      <c r="N1439">
        <f t="shared" si="616"/>
        <v>0</v>
      </c>
      <c r="O1439">
        <f t="shared" si="615"/>
        <v>0</v>
      </c>
      <c r="Q1439" s="278">
        <f t="shared" si="636"/>
        <v>0</v>
      </c>
      <c r="R1439" s="278">
        <f t="shared" si="637"/>
        <v>0</v>
      </c>
      <c r="T1439" s="278"/>
      <c r="U1439" s="278">
        <f t="shared" si="643"/>
        <v>0</v>
      </c>
      <c r="V1439" s="278" t="b">
        <f t="shared" si="638"/>
        <v>0</v>
      </c>
      <c r="W1439" s="278"/>
      <c r="X1439" s="278">
        <f t="shared" si="639"/>
        <v>0</v>
      </c>
      <c r="Y1439" s="278">
        <f t="shared" si="640"/>
        <v>0</v>
      </c>
      <c r="Z1439" s="276"/>
      <c r="AA1439" s="276"/>
    </row>
    <row r="1440" spans="1:27" ht="13" thickBot="1">
      <c r="A1440" s="1093" t="s">
        <v>2073</v>
      </c>
      <c r="B1440" s="1094" t="s">
        <v>2074</v>
      </c>
      <c r="C1440" s="68"/>
      <c r="D1440" s="1097" t="s">
        <v>2075</v>
      </c>
      <c r="E1440" s="1097" t="s">
        <v>2076</v>
      </c>
      <c r="F1440" s="1093" t="s">
        <v>43</v>
      </c>
      <c r="G1440" s="1093">
        <v>1</v>
      </c>
      <c r="H1440" s="1097" t="s">
        <v>2077</v>
      </c>
      <c r="I1440" s="233">
        <f t="shared" ref="I1440" si="655">O1440</f>
        <v>440</v>
      </c>
      <c r="J1440" s="234">
        <f t="shared" ref="J1440" si="656">I1440*1.23</f>
        <v>541.20000000000005</v>
      </c>
      <c r="K1440">
        <v>8</v>
      </c>
      <c r="L1440">
        <v>4</v>
      </c>
      <c r="M1440">
        <f t="shared" si="635"/>
        <v>280</v>
      </c>
      <c r="N1440">
        <f t="shared" si="616"/>
        <v>160</v>
      </c>
      <c r="O1440">
        <f t="shared" si="615"/>
        <v>440</v>
      </c>
      <c r="Q1440" s="278">
        <f t="shared" si="636"/>
        <v>465.1219512195122</v>
      </c>
      <c r="R1440" s="278">
        <f t="shared" si="637"/>
        <v>572.1</v>
      </c>
      <c r="T1440" s="278">
        <v>110.7</v>
      </c>
      <c r="U1440" s="278">
        <f t="shared" si="643"/>
        <v>332.1</v>
      </c>
      <c r="V1440" s="278">
        <f t="shared" si="638"/>
        <v>240</v>
      </c>
      <c r="W1440" s="278"/>
      <c r="X1440" s="278">
        <f t="shared" si="639"/>
        <v>572.1</v>
      </c>
      <c r="Y1440" s="278">
        <f t="shared" si="640"/>
        <v>465.1219512195122</v>
      </c>
      <c r="Z1440" s="276"/>
      <c r="AA1440" s="276"/>
    </row>
    <row r="1441" spans="1:27" ht="13" thickBot="1">
      <c r="A1441" s="1093"/>
      <c r="B1441" s="1095"/>
      <c r="C1441" s="10"/>
      <c r="D1441" s="1097"/>
      <c r="E1441" s="1097"/>
      <c r="F1441" s="1093"/>
      <c r="G1441" s="1093"/>
      <c r="H1441" s="1097"/>
      <c r="I1441" s="233"/>
      <c r="J1441" s="234"/>
      <c r="M1441">
        <f t="shared" si="635"/>
        <v>0</v>
      </c>
      <c r="N1441">
        <f t="shared" si="616"/>
        <v>0</v>
      </c>
      <c r="Q1441" s="278">
        <f t="shared" si="636"/>
        <v>0</v>
      </c>
      <c r="R1441" s="278">
        <f t="shared" si="637"/>
        <v>0</v>
      </c>
      <c r="T1441" s="278"/>
      <c r="U1441" s="278">
        <f t="shared" si="643"/>
        <v>0</v>
      </c>
      <c r="V1441" s="278" t="b">
        <f t="shared" si="638"/>
        <v>0</v>
      </c>
      <c r="W1441" s="278"/>
      <c r="X1441" s="278">
        <f t="shared" si="639"/>
        <v>0</v>
      </c>
      <c r="Y1441" s="278">
        <f t="shared" si="640"/>
        <v>0</v>
      </c>
      <c r="Z1441" s="276"/>
      <c r="AA1441" s="276"/>
    </row>
    <row r="1442" spans="1:27" ht="13" thickBot="1">
      <c r="A1442" s="1093"/>
      <c r="B1442" s="1096"/>
      <c r="C1442" s="117"/>
      <c r="D1442" s="1097"/>
      <c r="E1442" s="1097"/>
      <c r="F1442" s="1093"/>
      <c r="G1442" s="1093"/>
      <c r="H1442" s="1097"/>
      <c r="I1442" s="233"/>
      <c r="J1442" s="234"/>
      <c r="M1442">
        <f t="shared" si="635"/>
        <v>0</v>
      </c>
      <c r="N1442">
        <f t="shared" si="616"/>
        <v>0</v>
      </c>
      <c r="Q1442" s="278">
        <f t="shared" si="636"/>
        <v>0</v>
      </c>
      <c r="R1442" s="278">
        <f t="shared" si="637"/>
        <v>0</v>
      </c>
      <c r="T1442" s="278"/>
      <c r="U1442" s="278">
        <f t="shared" si="643"/>
        <v>0</v>
      </c>
      <c r="V1442" s="278" t="b">
        <f t="shared" si="638"/>
        <v>0</v>
      </c>
      <c r="W1442" s="278"/>
      <c r="X1442" s="278">
        <f t="shared" si="639"/>
        <v>0</v>
      </c>
      <c r="Y1442" s="278">
        <f t="shared" si="640"/>
        <v>0</v>
      </c>
      <c r="Z1442" s="276"/>
      <c r="AA1442" s="276"/>
    </row>
    <row r="1443" spans="1:27" ht="15.5">
      <c r="A1443" s="41"/>
      <c r="B1443" s="42"/>
      <c r="C1443" s="41"/>
      <c r="D1443" s="43" t="s">
        <v>2078</v>
      </c>
      <c r="E1443" s="43"/>
      <c r="F1443" s="41"/>
      <c r="G1443" s="41"/>
      <c r="H1443" s="42"/>
      <c r="I1443" s="249"/>
      <c r="J1443" s="250"/>
      <c r="M1443">
        <f t="shared" si="635"/>
        <v>0</v>
      </c>
      <c r="N1443">
        <f t="shared" si="616"/>
        <v>0</v>
      </c>
      <c r="O1443">
        <f t="shared" si="615"/>
        <v>0</v>
      </c>
      <c r="Q1443" s="278">
        <f t="shared" si="636"/>
        <v>0</v>
      </c>
      <c r="R1443" s="278">
        <f t="shared" si="637"/>
        <v>0</v>
      </c>
      <c r="T1443" s="278"/>
      <c r="U1443" s="278">
        <f t="shared" si="643"/>
        <v>0</v>
      </c>
      <c r="V1443" s="278" t="b">
        <f t="shared" si="638"/>
        <v>0</v>
      </c>
      <c r="W1443" s="278">
        <f>G1443*$AD$4*$AD$7</f>
        <v>0</v>
      </c>
      <c r="X1443" s="278">
        <f t="shared" si="639"/>
        <v>0</v>
      </c>
      <c r="Y1443" s="278">
        <f t="shared" si="640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5"/>
        <v>0</v>
      </c>
      <c r="N1444" s="305">
        <f>L1444*P1444*40</f>
        <v>200</v>
      </c>
      <c r="O1444" s="305">
        <f t="shared" si="615"/>
        <v>200</v>
      </c>
      <c r="P1444" s="305">
        <v>5</v>
      </c>
      <c r="Q1444" s="278">
        <f t="shared" si="636"/>
        <v>292.6829268292683</v>
      </c>
      <c r="R1444" s="278">
        <f t="shared" si="637"/>
        <v>360</v>
      </c>
      <c r="T1444" s="306"/>
      <c r="U1444" s="306">
        <f t="shared" si="643"/>
        <v>0</v>
      </c>
      <c r="V1444" s="306" t="b">
        <f t="shared" si="638"/>
        <v>0</v>
      </c>
      <c r="W1444" s="306">
        <f>G1444*$AD$4*$AD$7</f>
        <v>360</v>
      </c>
      <c r="X1444" s="306">
        <f t="shared" si="639"/>
        <v>360</v>
      </c>
      <c r="Y1444" s="278">
        <f t="shared" si="640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5"/>
        <v>0</v>
      </c>
      <c r="N1445" s="305">
        <f>L1445*P1445*40</f>
        <v>120</v>
      </c>
      <c r="O1445" s="305">
        <f t="shared" si="615"/>
        <v>120</v>
      </c>
      <c r="P1445" s="305">
        <v>3</v>
      </c>
      <c r="Q1445" s="278">
        <f t="shared" si="636"/>
        <v>195.1219512195122</v>
      </c>
      <c r="R1445" s="278">
        <f t="shared" si="637"/>
        <v>240</v>
      </c>
      <c r="T1445" s="306"/>
      <c r="U1445" s="306">
        <f t="shared" si="643"/>
        <v>0</v>
      </c>
      <c r="V1445" s="306" t="b">
        <f t="shared" si="638"/>
        <v>0</v>
      </c>
      <c r="W1445" s="306">
        <f>G1445*$AD$4*$AD$7</f>
        <v>240</v>
      </c>
      <c r="X1445" s="306">
        <f t="shared" si="639"/>
        <v>240</v>
      </c>
      <c r="Y1445" s="278">
        <f t="shared" si="640"/>
        <v>195.1219512195122</v>
      </c>
      <c r="Z1445" s="276"/>
      <c r="AA1445" s="276"/>
    </row>
    <row r="1446" spans="1:27" s="305" customFormat="1" ht="2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5"/>
        <v>0</v>
      </c>
      <c r="Q1446" s="278">
        <f t="shared" si="636"/>
        <v>146.34146341463415</v>
      </c>
      <c r="R1446" s="278">
        <f t="shared" si="637"/>
        <v>180</v>
      </c>
      <c r="T1446" s="306"/>
      <c r="U1446" s="306">
        <f t="shared" si="643"/>
        <v>0</v>
      </c>
      <c r="V1446" s="306" t="b">
        <f t="shared" si="638"/>
        <v>0</v>
      </c>
      <c r="W1446" s="306">
        <f>G1446*$AD$4*$AD$7</f>
        <v>180</v>
      </c>
      <c r="X1446" s="306">
        <f t="shared" si="639"/>
        <v>180</v>
      </c>
      <c r="Y1446" s="278">
        <f t="shared" si="640"/>
        <v>146.34146341463415</v>
      </c>
      <c r="Z1446" s="276"/>
      <c r="AA1446" s="276"/>
    </row>
    <row r="1447" spans="1:27" ht="16" thickBot="1">
      <c r="A1447" s="41"/>
      <c r="B1447" s="42"/>
      <c r="C1447" s="41"/>
      <c r="D1447" s="43" t="s">
        <v>2089</v>
      </c>
      <c r="E1447" s="43"/>
      <c r="F1447" s="41"/>
      <c r="G1447" s="41"/>
      <c r="H1447" s="42"/>
      <c r="I1447" s="249"/>
      <c r="J1447" s="112"/>
      <c r="M1447">
        <f t="shared" si="635"/>
        <v>0</v>
      </c>
      <c r="N1447">
        <f t="shared" si="616"/>
        <v>0</v>
      </c>
      <c r="O1447">
        <f t="shared" si="615"/>
        <v>0</v>
      </c>
      <c r="Q1447" s="278">
        <f t="shared" si="636"/>
        <v>0</v>
      </c>
      <c r="R1447" s="278">
        <f t="shared" si="637"/>
        <v>0</v>
      </c>
      <c r="T1447" s="278"/>
      <c r="U1447" s="278">
        <f t="shared" si="643"/>
        <v>0</v>
      </c>
      <c r="V1447" s="278" t="b">
        <f t="shared" si="638"/>
        <v>0</v>
      </c>
      <c r="W1447" s="278">
        <f>G1447*$AD$4*$AD$7</f>
        <v>0</v>
      </c>
      <c r="X1447" s="278">
        <f t="shared" si="639"/>
        <v>0</v>
      </c>
      <c r="Y1447" s="278">
        <f t="shared" si="640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57">O1448</f>
        <v>440</v>
      </c>
      <c r="J1448" s="234">
        <f t="shared" ref="J1448" si="658">I1448*1.23</f>
        <v>541.20000000000005</v>
      </c>
      <c r="K1448">
        <v>8</v>
      </c>
      <c r="L1448">
        <v>4</v>
      </c>
      <c r="M1448">
        <f t="shared" si="635"/>
        <v>280</v>
      </c>
      <c r="N1448">
        <f t="shared" si="616"/>
        <v>160</v>
      </c>
      <c r="O1448">
        <f t="shared" si="615"/>
        <v>440</v>
      </c>
      <c r="Q1448" s="278">
        <f t="shared" si="636"/>
        <v>326.21951219512198</v>
      </c>
      <c r="R1448" s="278">
        <f t="shared" si="637"/>
        <v>401.25</v>
      </c>
      <c r="T1448" s="278">
        <v>53.75</v>
      </c>
      <c r="U1448" s="278">
        <f t="shared" si="643"/>
        <v>161.25</v>
      </c>
      <c r="V1448" s="278">
        <f t="shared" si="638"/>
        <v>240</v>
      </c>
      <c r="W1448" s="278"/>
      <c r="X1448" s="278">
        <f t="shared" si="639"/>
        <v>401.25</v>
      </c>
      <c r="Y1448" s="278">
        <f t="shared" si="640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5"/>
        <v>0</v>
      </c>
      <c r="N1449">
        <f t="shared" si="616"/>
        <v>0</v>
      </c>
      <c r="O1449">
        <f t="shared" si="615"/>
        <v>0</v>
      </c>
      <c r="Q1449" s="278">
        <f t="shared" si="636"/>
        <v>367.92682926829264</v>
      </c>
      <c r="R1449" s="278">
        <f t="shared" si="637"/>
        <v>452.54999999999995</v>
      </c>
      <c r="T1449" s="278">
        <v>70.849999999999994</v>
      </c>
      <c r="U1449" s="278">
        <f t="shared" si="643"/>
        <v>212.54999999999998</v>
      </c>
      <c r="V1449" s="278">
        <f t="shared" si="638"/>
        <v>240</v>
      </c>
      <c r="W1449" s="278"/>
      <c r="X1449" s="278">
        <f t="shared" si="639"/>
        <v>452.54999999999995</v>
      </c>
      <c r="Y1449" s="278">
        <f t="shared" si="640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5"/>
        <v>0</v>
      </c>
      <c r="N1450">
        <f t="shared" si="616"/>
        <v>0</v>
      </c>
      <c r="O1450">
        <f t="shared" si="615"/>
        <v>0</v>
      </c>
      <c r="Q1450" s="278">
        <f t="shared" si="636"/>
        <v>0</v>
      </c>
      <c r="R1450" s="278">
        <f t="shared" si="637"/>
        <v>0</v>
      </c>
      <c r="T1450" s="278"/>
      <c r="U1450" s="278">
        <f t="shared" si="643"/>
        <v>0</v>
      </c>
      <c r="V1450" s="278" t="b">
        <f t="shared" si="638"/>
        <v>0</v>
      </c>
      <c r="W1450" s="278"/>
      <c r="X1450" s="278">
        <f t="shared" si="639"/>
        <v>0</v>
      </c>
      <c r="Y1450" s="278">
        <f t="shared" si="640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59">O1451</f>
        <v>300</v>
      </c>
      <c r="J1451" s="234">
        <f t="shared" ref="J1451" si="660">I1451*1.23</f>
        <v>369</v>
      </c>
      <c r="K1451">
        <v>4</v>
      </c>
      <c r="L1451">
        <v>4</v>
      </c>
      <c r="M1451">
        <f t="shared" si="635"/>
        <v>140</v>
      </c>
      <c r="N1451">
        <f t="shared" si="616"/>
        <v>160</v>
      </c>
      <c r="O1451">
        <f t="shared" si="615"/>
        <v>300</v>
      </c>
      <c r="Q1451" s="278">
        <f t="shared" si="636"/>
        <v>307.3170731707317</v>
      </c>
      <c r="R1451" s="278">
        <f t="shared" si="637"/>
        <v>378</v>
      </c>
      <c r="T1451" s="278">
        <v>46</v>
      </c>
      <c r="U1451" s="278">
        <f t="shared" si="643"/>
        <v>138</v>
      </c>
      <c r="V1451" s="278">
        <f t="shared" si="638"/>
        <v>240</v>
      </c>
      <c r="W1451" s="278"/>
      <c r="X1451" s="278">
        <f t="shared" si="639"/>
        <v>378</v>
      </c>
      <c r="Y1451" s="278">
        <f t="shared" si="640"/>
        <v>307.3170731707317</v>
      </c>
      <c r="Z1451" s="276"/>
      <c r="AA1451" s="276"/>
    </row>
    <row r="1452" spans="1:27" s="166" customFormat="1" ht="13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5"/>
        <v>0</v>
      </c>
      <c r="N1452">
        <f t="shared" si="616"/>
        <v>0</v>
      </c>
      <c r="O1452">
        <f t="shared" ref="O1452:O1488" si="661">M1452+N1452</f>
        <v>0</v>
      </c>
      <c r="P1452"/>
      <c r="Q1452" s="278">
        <f t="shared" si="636"/>
        <v>0</v>
      </c>
      <c r="R1452" s="278">
        <f t="shared" si="637"/>
        <v>0</v>
      </c>
      <c r="S1452"/>
      <c r="T1452" s="278"/>
      <c r="U1452" s="278">
        <f t="shared" si="643"/>
        <v>0</v>
      </c>
      <c r="V1452" s="278" t="b">
        <f t="shared" si="638"/>
        <v>0</v>
      </c>
      <c r="W1452" s="278"/>
      <c r="X1452" s="278">
        <f t="shared" si="639"/>
        <v>0</v>
      </c>
      <c r="Y1452" s="278">
        <f t="shared" si="640"/>
        <v>0</v>
      </c>
      <c r="Z1452" s="276"/>
      <c r="AA1452" s="276"/>
    </row>
    <row r="1453" spans="1:27" s="166" customFormat="1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2">O1453</f>
        <v>300</v>
      </c>
      <c r="J1453" s="234">
        <f t="shared" ref="J1453:J1454" si="663">I1453*1.23</f>
        <v>369</v>
      </c>
      <c r="K1453">
        <v>4</v>
      </c>
      <c r="L1453">
        <v>4</v>
      </c>
      <c r="M1453">
        <f t="shared" si="635"/>
        <v>140</v>
      </c>
      <c r="N1453">
        <f t="shared" si="616"/>
        <v>160</v>
      </c>
      <c r="O1453">
        <f t="shared" si="661"/>
        <v>300</v>
      </c>
      <c r="P1453"/>
      <c r="Q1453" s="278">
        <f t="shared" si="636"/>
        <v>0</v>
      </c>
      <c r="R1453" s="278">
        <f t="shared" si="637"/>
        <v>0</v>
      </c>
      <c r="S1453"/>
      <c r="T1453" s="278"/>
      <c r="U1453" s="278">
        <f t="shared" si="643"/>
        <v>0</v>
      </c>
      <c r="V1453" s="278" t="b">
        <f t="shared" si="638"/>
        <v>0</v>
      </c>
      <c r="W1453" s="278"/>
      <c r="X1453" s="278">
        <f t="shared" si="639"/>
        <v>0</v>
      </c>
      <c r="Y1453" s="278">
        <f t="shared" si="640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2"/>
        <v>480</v>
      </c>
      <c r="J1454" s="234">
        <f t="shared" si="663"/>
        <v>590.4</v>
      </c>
      <c r="L1454">
        <v>4</v>
      </c>
      <c r="M1454">
        <f t="shared" si="635"/>
        <v>0</v>
      </c>
      <c r="N1454">
        <f t="shared" ref="N1454:N1476" si="664">L1454*G1454*40</f>
        <v>480</v>
      </c>
      <c r="O1454">
        <f t="shared" si="661"/>
        <v>480</v>
      </c>
      <c r="Q1454" s="278">
        <f t="shared" si="636"/>
        <v>0</v>
      </c>
      <c r="R1454" s="278">
        <f t="shared" si="637"/>
        <v>0</v>
      </c>
      <c r="T1454" s="278"/>
      <c r="U1454" s="278">
        <f t="shared" si="643"/>
        <v>0</v>
      </c>
      <c r="V1454" s="278" t="b">
        <f t="shared" si="638"/>
        <v>0</v>
      </c>
      <c r="W1454" s="278"/>
      <c r="X1454" s="278">
        <f t="shared" si="639"/>
        <v>0</v>
      </c>
      <c r="Y1454" s="278">
        <f t="shared" si="640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3"/>
      <c r="I1455" s="257"/>
      <c r="J1455" s="258"/>
      <c r="M1455">
        <f t="shared" si="635"/>
        <v>0</v>
      </c>
      <c r="N1455">
        <f t="shared" si="664"/>
        <v>0</v>
      </c>
      <c r="O1455">
        <f t="shared" si="661"/>
        <v>0</v>
      </c>
      <c r="Q1455" s="278">
        <f t="shared" si="636"/>
        <v>0</v>
      </c>
      <c r="R1455" s="278">
        <f t="shared" si="637"/>
        <v>0</v>
      </c>
      <c r="T1455" s="278"/>
      <c r="U1455" s="278">
        <f t="shared" si="643"/>
        <v>0</v>
      </c>
      <c r="V1455" s="278" t="b">
        <f t="shared" si="638"/>
        <v>0</v>
      </c>
      <c r="W1455" s="278"/>
      <c r="X1455" s="278">
        <f t="shared" si="639"/>
        <v>0</v>
      </c>
      <c r="Y1455" s="278">
        <f t="shared" si="640"/>
        <v>0</v>
      </c>
      <c r="Z1455" s="276"/>
      <c r="AA1455" s="276"/>
    </row>
    <row r="1456" spans="1:27" ht="13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5"/>
        <v>0</v>
      </c>
      <c r="N1456">
        <f t="shared" si="664"/>
        <v>0</v>
      </c>
      <c r="O1456">
        <f t="shared" si="661"/>
        <v>0</v>
      </c>
      <c r="Q1456" s="278">
        <f t="shared" si="636"/>
        <v>639.1219512195122</v>
      </c>
      <c r="R1456" s="278">
        <f t="shared" si="637"/>
        <v>786.12</v>
      </c>
      <c r="T1456" s="278">
        <v>182.04</v>
      </c>
      <c r="U1456" s="278">
        <f t="shared" si="643"/>
        <v>546.12</v>
      </c>
      <c r="V1456" s="278">
        <f t="shared" si="638"/>
        <v>240</v>
      </c>
      <c r="W1456" s="278"/>
      <c r="X1456" s="278">
        <f t="shared" si="639"/>
        <v>786.12</v>
      </c>
      <c r="Y1456" s="278">
        <f t="shared" si="640"/>
        <v>639.1219512195122</v>
      </c>
      <c r="Z1456" s="276"/>
      <c r="AA1456" s="276"/>
    </row>
    <row r="1457" spans="1:27" ht="13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5"/>
        <v>0</v>
      </c>
      <c r="N1457">
        <f t="shared" si="664"/>
        <v>0</v>
      </c>
      <c r="O1457">
        <f t="shared" si="661"/>
        <v>0</v>
      </c>
      <c r="Q1457" s="278">
        <f t="shared" si="636"/>
        <v>505.92682926829264</v>
      </c>
      <c r="R1457" s="278">
        <f t="shared" si="637"/>
        <v>622.29</v>
      </c>
      <c r="T1457" s="278">
        <v>127.43</v>
      </c>
      <c r="U1457" s="278">
        <f t="shared" si="643"/>
        <v>382.29</v>
      </c>
      <c r="V1457" s="278">
        <f t="shared" si="638"/>
        <v>240</v>
      </c>
      <c r="W1457" s="278"/>
      <c r="X1457" s="278">
        <f t="shared" si="639"/>
        <v>622.29</v>
      </c>
      <c r="Y1457" s="278">
        <f t="shared" si="640"/>
        <v>505.92682926829264</v>
      </c>
      <c r="Z1457" s="276"/>
      <c r="AA1457" s="276"/>
    </row>
    <row r="1458" spans="1:27" ht="15.5">
      <c r="A1458" s="142"/>
      <c r="B1458" s="143"/>
      <c r="C1458" s="142"/>
      <c r="D1458" s="43" t="s">
        <v>2116</v>
      </c>
      <c r="E1458" s="144"/>
      <c r="F1458" s="142"/>
      <c r="G1458" s="142"/>
      <c r="H1458" s="143"/>
      <c r="I1458" s="143"/>
      <c r="J1458" s="145"/>
      <c r="M1458">
        <f t="shared" si="635"/>
        <v>0</v>
      </c>
      <c r="N1458">
        <f t="shared" si="664"/>
        <v>0</v>
      </c>
      <c r="O1458">
        <f t="shared" si="661"/>
        <v>0</v>
      </c>
      <c r="Q1458" s="278">
        <f t="shared" si="636"/>
        <v>0</v>
      </c>
      <c r="R1458" s="278">
        <f t="shared" si="637"/>
        <v>0</v>
      </c>
      <c r="T1458" s="278"/>
      <c r="U1458" s="278">
        <f t="shared" si="643"/>
        <v>0</v>
      </c>
      <c r="V1458" s="278" t="b">
        <f t="shared" si="638"/>
        <v>0</v>
      </c>
      <c r="W1458" s="278"/>
      <c r="X1458" s="278">
        <f t="shared" si="639"/>
        <v>0</v>
      </c>
      <c r="Y1458" s="278">
        <f t="shared" si="640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5">O1459</f>
        <v>300</v>
      </c>
      <c r="J1459" s="234">
        <f t="shared" ref="J1459:J1461" si="666">I1459*1.23</f>
        <v>369</v>
      </c>
      <c r="K1459">
        <v>4</v>
      </c>
      <c r="L1459">
        <v>4</v>
      </c>
      <c r="M1459">
        <f t="shared" si="635"/>
        <v>140</v>
      </c>
      <c r="N1459">
        <f t="shared" si="664"/>
        <v>160</v>
      </c>
      <c r="O1459">
        <f t="shared" si="661"/>
        <v>300</v>
      </c>
      <c r="Q1459" s="278">
        <f t="shared" si="636"/>
        <v>0</v>
      </c>
      <c r="R1459" s="278">
        <f t="shared" si="637"/>
        <v>0</v>
      </c>
      <c r="T1459" s="278"/>
      <c r="U1459" s="278">
        <f t="shared" si="643"/>
        <v>0</v>
      </c>
      <c r="V1459" s="278" t="b">
        <f t="shared" si="638"/>
        <v>0</v>
      </c>
      <c r="W1459" s="278"/>
      <c r="X1459" s="278">
        <f t="shared" si="639"/>
        <v>0</v>
      </c>
      <c r="Y1459" s="278">
        <f t="shared" si="640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5"/>
        <v>300</v>
      </c>
      <c r="J1460" s="234">
        <f t="shared" si="666"/>
        <v>369</v>
      </c>
      <c r="K1460">
        <v>4</v>
      </c>
      <c r="L1460">
        <v>4</v>
      </c>
      <c r="M1460">
        <f t="shared" si="635"/>
        <v>140</v>
      </c>
      <c r="N1460">
        <f t="shared" si="664"/>
        <v>160</v>
      </c>
      <c r="O1460">
        <f t="shared" si="661"/>
        <v>300</v>
      </c>
      <c r="Q1460" s="278">
        <f t="shared" si="636"/>
        <v>0</v>
      </c>
      <c r="R1460" s="278">
        <f t="shared" si="637"/>
        <v>0</v>
      </c>
      <c r="T1460" s="278"/>
      <c r="U1460" s="278">
        <f t="shared" si="643"/>
        <v>0</v>
      </c>
      <c r="V1460" s="278" t="b">
        <f t="shared" si="638"/>
        <v>0</v>
      </c>
      <c r="W1460" s="278"/>
      <c r="X1460" s="278">
        <f t="shared" si="639"/>
        <v>0</v>
      </c>
      <c r="Y1460" s="278">
        <f t="shared" si="640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5"/>
        <v>300</v>
      </c>
      <c r="J1461" s="234">
        <f t="shared" si="666"/>
        <v>369</v>
      </c>
      <c r="K1461">
        <v>4</v>
      </c>
      <c r="L1461">
        <v>4</v>
      </c>
      <c r="M1461">
        <f t="shared" si="635"/>
        <v>140</v>
      </c>
      <c r="N1461">
        <f t="shared" si="664"/>
        <v>160</v>
      </c>
      <c r="O1461">
        <f t="shared" si="661"/>
        <v>300</v>
      </c>
      <c r="Q1461" s="278">
        <f t="shared" si="636"/>
        <v>0</v>
      </c>
      <c r="R1461" s="278">
        <f t="shared" si="637"/>
        <v>0</v>
      </c>
      <c r="T1461" s="278"/>
      <c r="U1461" s="278">
        <f t="shared" si="643"/>
        <v>0</v>
      </c>
      <c r="V1461" s="278" t="b">
        <f t="shared" si="638"/>
        <v>0</v>
      </c>
      <c r="W1461" s="278"/>
      <c r="X1461" s="278">
        <f t="shared" si="639"/>
        <v>0</v>
      </c>
      <c r="Y1461" s="278">
        <f t="shared" si="640"/>
        <v>0</v>
      </c>
      <c r="Z1461" s="276"/>
      <c r="AA1461" s="276"/>
    </row>
    <row r="1462" spans="1:27" ht="13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5"/>
        <v>0</v>
      </c>
      <c r="N1462">
        <f t="shared" si="664"/>
        <v>0</v>
      </c>
      <c r="O1462">
        <f t="shared" si="661"/>
        <v>0</v>
      </c>
      <c r="Q1462" s="278">
        <f t="shared" si="636"/>
        <v>0</v>
      </c>
      <c r="R1462" s="278">
        <f t="shared" si="637"/>
        <v>0</v>
      </c>
      <c r="T1462" s="278"/>
      <c r="U1462" s="278">
        <f t="shared" si="643"/>
        <v>0</v>
      </c>
      <c r="V1462" s="278" t="b">
        <f t="shared" si="638"/>
        <v>0</v>
      </c>
      <c r="W1462" s="278"/>
      <c r="X1462" s="278">
        <f t="shared" si="639"/>
        <v>0</v>
      </c>
      <c r="Y1462" s="278">
        <f t="shared" si="640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67">O1463</f>
        <v>40</v>
      </c>
      <c r="J1463" s="304">
        <f t="shared" ref="J1463:J1467" si="668">I1463*1.23</f>
        <v>49.2</v>
      </c>
      <c r="L1463" s="305">
        <v>1</v>
      </c>
      <c r="M1463" s="305">
        <f t="shared" si="635"/>
        <v>0</v>
      </c>
      <c r="N1463" s="305">
        <f t="shared" si="664"/>
        <v>40</v>
      </c>
      <c r="O1463" s="305">
        <f t="shared" si="661"/>
        <v>40</v>
      </c>
      <c r="Q1463" s="278">
        <f t="shared" si="636"/>
        <v>48.780487804878049</v>
      </c>
      <c r="R1463" s="278">
        <f t="shared" si="637"/>
        <v>60</v>
      </c>
      <c r="T1463" s="306"/>
      <c r="U1463" s="306">
        <f t="shared" si="643"/>
        <v>0</v>
      </c>
      <c r="V1463" s="306" t="b">
        <f t="shared" si="638"/>
        <v>0</v>
      </c>
      <c r="W1463" s="306">
        <f t="shared" ref="W1463:W1469" si="669">G1463*$AD$4*$AD$7</f>
        <v>60</v>
      </c>
      <c r="X1463" s="306">
        <f t="shared" si="639"/>
        <v>60</v>
      </c>
      <c r="Y1463" s="278">
        <f t="shared" si="640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67"/>
        <v>40</v>
      </c>
      <c r="J1464" s="304">
        <f t="shared" si="668"/>
        <v>49.2</v>
      </c>
      <c r="L1464" s="305">
        <v>1</v>
      </c>
      <c r="M1464" s="305">
        <f t="shared" si="635"/>
        <v>0</v>
      </c>
      <c r="N1464" s="305">
        <f t="shared" si="664"/>
        <v>40</v>
      </c>
      <c r="O1464" s="305">
        <f t="shared" si="661"/>
        <v>40</v>
      </c>
      <c r="Q1464" s="278">
        <f t="shared" si="636"/>
        <v>48.780487804878049</v>
      </c>
      <c r="R1464" s="278">
        <f t="shared" si="637"/>
        <v>60</v>
      </c>
      <c r="T1464" s="306"/>
      <c r="U1464" s="306">
        <f t="shared" si="643"/>
        <v>0</v>
      </c>
      <c r="V1464" s="306" t="b">
        <f t="shared" si="638"/>
        <v>0</v>
      </c>
      <c r="W1464" s="306">
        <f t="shared" si="669"/>
        <v>60</v>
      </c>
      <c r="X1464" s="306">
        <f t="shared" si="639"/>
        <v>60</v>
      </c>
      <c r="Y1464" s="278">
        <f t="shared" si="640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67"/>
        <v>40</v>
      </c>
      <c r="J1465" s="304">
        <f t="shared" si="668"/>
        <v>49.2</v>
      </c>
      <c r="L1465" s="305">
        <v>1</v>
      </c>
      <c r="M1465" s="305">
        <f t="shared" si="635"/>
        <v>0</v>
      </c>
      <c r="N1465" s="305">
        <f t="shared" si="664"/>
        <v>40</v>
      </c>
      <c r="O1465" s="305">
        <f t="shared" si="661"/>
        <v>40</v>
      </c>
      <c r="Q1465" s="278">
        <f t="shared" si="636"/>
        <v>48.780487804878049</v>
      </c>
      <c r="R1465" s="278">
        <f t="shared" si="637"/>
        <v>60</v>
      </c>
      <c r="T1465" s="306"/>
      <c r="U1465" s="306">
        <f t="shared" si="643"/>
        <v>0</v>
      </c>
      <c r="V1465" s="306" t="b">
        <f t="shared" si="638"/>
        <v>0</v>
      </c>
      <c r="W1465" s="306">
        <f t="shared" si="669"/>
        <v>60</v>
      </c>
      <c r="X1465" s="306">
        <f t="shared" si="639"/>
        <v>60</v>
      </c>
      <c r="Y1465" s="278">
        <f t="shared" si="640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67"/>
        <v>240</v>
      </c>
      <c r="J1466" s="304">
        <f t="shared" si="668"/>
        <v>295.2</v>
      </c>
      <c r="L1466" s="305">
        <v>1</v>
      </c>
      <c r="M1466" s="305">
        <f t="shared" si="635"/>
        <v>0</v>
      </c>
      <c r="N1466" s="305">
        <f t="shared" si="664"/>
        <v>240</v>
      </c>
      <c r="O1466" s="305">
        <f t="shared" si="661"/>
        <v>240</v>
      </c>
      <c r="Q1466" s="278">
        <f t="shared" si="636"/>
        <v>292.6829268292683</v>
      </c>
      <c r="R1466" s="278">
        <f t="shared" si="637"/>
        <v>360</v>
      </c>
      <c r="T1466" s="306"/>
      <c r="U1466" s="306">
        <f t="shared" si="643"/>
        <v>0</v>
      </c>
      <c r="V1466" s="306" t="b">
        <f t="shared" si="638"/>
        <v>0</v>
      </c>
      <c r="W1466" s="306">
        <f t="shared" si="669"/>
        <v>360</v>
      </c>
      <c r="X1466" s="306">
        <f t="shared" si="639"/>
        <v>360</v>
      </c>
      <c r="Y1466" s="278">
        <f t="shared" si="640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67"/>
        <v>40</v>
      </c>
      <c r="J1467" s="304">
        <f t="shared" si="668"/>
        <v>49.2</v>
      </c>
      <c r="L1467" s="305">
        <v>1</v>
      </c>
      <c r="M1467" s="305">
        <f t="shared" si="635"/>
        <v>0</v>
      </c>
      <c r="N1467" s="305">
        <f t="shared" si="664"/>
        <v>40</v>
      </c>
      <c r="O1467" s="305">
        <f t="shared" si="661"/>
        <v>40</v>
      </c>
      <c r="Q1467" s="278">
        <f t="shared" si="636"/>
        <v>48.780487804878049</v>
      </c>
      <c r="R1467" s="278">
        <f t="shared" si="637"/>
        <v>60</v>
      </c>
      <c r="T1467" s="306"/>
      <c r="U1467" s="306">
        <f t="shared" si="643"/>
        <v>0</v>
      </c>
      <c r="V1467" s="306" t="b">
        <f t="shared" si="638"/>
        <v>0</v>
      </c>
      <c r="W1467" s="306">
        <f t="shared" si="669"/>
        <v>60</v>
      </c>
      <c r="X1467" s="306">
        <f t="shared" si="639"/>
        <v>60</v>
      </c>
      <c r="Y1467" s="278">
        <f t="shared" si="640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5"/>
        <v>0</v>
      </c>
      <c r="Q1468" s="278">
        <f t="shared" si="636"/>
        <v>292.6829268292683</v>
      </c>
      <c r="R1468" s="278">
        <f t="shared" si="637"/>
        <v>360</v>
      </c>
      <c r="T1468" s="306"/>
      <c r="U1468" s="306">
        <f t="shared" si="643"/>
        <v>0</v>
      </c>
      <c r="V1468" s="306" t="b">
        <f t="shared" si="638"/>
        <v>0</v>
      </c>
      <c r="W1468" s="306">
        <f t="shared" si="669"/>
        <v>360</v>
      </c>
      <c r="X1468" s="306">
        <f t="shared" si="639"/>
        <v>360</v>
      </c>
      <c r="Y1468" s="278">
        <f t="shared" si="640"/>
        <v>292.6829268292683</v>
      </c>
      <c r="Z1468" s="276"/>
      <c r="AA1468" s="276"/>
    </row>
    <row r="1469" spans="1:27" s="305" customFormat="1" ht="2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5"/>
        <v>0</v>
      </c>
      <c r="Q1469" s="278">
        <f t="shared" si="636"/>
        <v>292.6829268292683</v>
      </c>
      <c r="R1469" s="278">
        <f t="shared" si="637"/>
        <v>360</v>
      </c>
      <c r="T1469" s="306"/>
      <c r="U1469" s="306">
        <f t="shared" si="643"/>
        <v>0</v>
      </c>
      <c r="V1469" s="306" t="b">
        <f t="shared" si="638"/>
        <v>0</v>
      </c>
      <c r="W1469" s="306">
        <f t="shared" si="669"/>
        <v>360</v>
      </c>
      <c r="X1469" s="306">
        <f t="shared" si="639"/>
        <v>360</v>
      </c>
      <c r="Y1469" s="278">
        <f t="shared" si="640"/>
        <v>292.6829268292683</v>
      </c>
      <c r="Z1469" s="276"/>
      <c r="AA1469" s="276"/>
    </row>
    <row r="1470" spans="1:27" ht="15.5">
      <c r="A1470" s="149"/>
      <c r="B1470" s="150"/>
      <c r="C1470" s="149"/>
      <c r="D1470" s="110" t="s">
        <v>2133</v>
      </c>
      <c r="E1470" s="151"/>
      <c r="F1470" s="149"/>
      <c r="G1470" s="149"/>
      <c r="H1470" s="150"/>
      <c r="I1470" s="259"/>
      <c r="J1470" s="259"/>
      <c r="M1470">
        <f t="shared" si="635"/>
        <v>0</v>
      </c>
      <c r="N1470">
        <f t="shared" si="664"/>
        <v>0</v>
      </c>
      <c r="O1470">
        <f t="shared" si="661"/>
        <v>0</v>
      </c>
      <c r="Q1470" s="278">
        <f t="shared" si="636"/>
        <v>0</v>
      </c>
      <c r="R1470" s="278">
        <f t="shared" si="637"/>
        <v>0</v>
      </c>
      <c r="T1470" s="278"/>
      <c r="U1470" s="278">
        <f t="shared" si="643"/>
        <v>0</v>
      </c>
      <c r="V1470" s="278" t="b">
        <f t="shared" si="638"/>
        <v>0</v>
      </c>
      <c r="W1470" s="281"/>
      <c r="X1470" s="278">
        <f t="shared" si="639"/>
        <v>0</v>
      </c>
      <c r="Y1470" s="278">
        <f t="shared" si="640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0">O1471</f>
        <v>80</v>
      </c>
      <c r="J1471" s="304">
        <f t="shared" ref="J1471:J1475" si="671">I1471*1.23</f>
        <v>98.4</v>
      </c>
      <c r="L1471" s="305">
        <v>1</v>
      </c>
      <c r="M1471" s="305">
        <f t="shared" si="635"/>
        <v>0</v>
      </c>
      <c r="N1471" s="305">
        <f t="shared" si="664"/>
        <v>80</v>
      </c>
      <c r="O1471" s="305">
        <f t="shared" si="661"/>
        <v>80</v>
      </c>
      <c r="Q1471" s="278">
        <f t="shared" si="636"/>
        <v>97.560975609756099</v>
      </c>
      <c r="R1471" s="278">
        <f t="shared" si="637"/>
        <v>120</v>
      </c>
      <c r="T1471" s="306"/>
      <c r="U1471" s="306">
        <f t="shared" si="643"/>
        <v>0</v>
      </c>
      <c r="V1471" s="306" t="b">
        <f t="shared" si="638"/>
        <v>0</v>
      </c>
      <c r="W1471" s="306">
        <f t="shared" ref="W1471:W1486" si="672">G1471*$AD$4*$AD$7</f>
        <v>120</v>
      </c>
      <c r="X1471" s="306">
        <f t="shared" si="639"/>
        <v>120</v>
      </c>
      <c r="Y1471" s="278">
        <f t="shared" si="640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0"/>
        <v>40</v>
      </c>
      <c r="J1472" s="304">
        <f t="shared" si="671"/>
        <v>49.2</v>
      </c>
      <c r="L1472" s="305">
        <v>1</v>
      </c>
      <c r="M1472" s="305">
        <f t="shared" si="635"/>
        <v>0</v>
      </c>
      <c r="N1472" s="305">
        <f t="shared" si="664"/>
        <v>40</v>
      </c>
      <c r="O1472" s="305">
        <f t="shared" si="661"/>
        <v>40</v>
      </c>
      <c r="Q1472" s="278">
        <f t="shared" si="636"/>
        <v>48.780487804878049</v>
      </c>
      <c r="R1472" s="278">
        <f t="shared" si="637"/>
        <v>60</v>
      </c>
      <c r="T1472" s="306"/>
      <c r="U1472" s="306">
        <f t="shared" si="643"/>
        <v>0</v>
      </c>
      <c r="V1472" s="306" t="b">
        <f t="shared" si="638"/>
        <v>0</v>
      </c>
      <c r="W1472" s="306">
        <f t="shared" si="672"/>
        <v>60</v>
      </c>
      <c r="X1472" s="306">
        <f t="shared" si="639"/>
        <v>60</v>
      </c>
      <c r="Y1472" s="278">
        <f t="shared" si="640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0"/>
        <v>40</v>
      </c>
      <c r="J1473" s="304">
        <f t="shared" si="671"/>
        <v>49.2</v>
      </c>
      <c r="K1473" s="305"/>
      <c r="L1473" s="305">
        <v>1</v>
      </c>
      <c r="M1473" s="305">
        <f t="shared" si="635"/>
        <v>0</v>
      </c>
      <c r="N1473" s="305">
        <f t="shared" si="664"/>
        <v>40</v>
      </c>
      <c r="O1473" s="305">
        <f t="shared" si="661"/>
        <v>40</v>
      </c>
      <c r="P1473" s="305"/>
      <c r="Q1473" s="278">
        <f t="shared" si="636"/>
        <v>48.780487804878049</v>
      </c>
      <c r="R1473" s="278">
        <f t="shared" si="637"/>
        <v>60</v>
      </c>
      <c r="S1473" s="305"/>
      <c r="T1473" s="306"/>
      <c r="U1473" s="306">
        <f t="shared" si="643"/>
        <v>0</v>
      </c>
      <c r="V1473" s="306" t="b">
        <f t="shared" si="638"/>
        <v>0</v>
      </c>
      <c r="W1473" s="306">
        <f t="shared" si="672"/>
        <v>60</v>
      </c>
      <c r="X1473" s="306">
        <f t="shared" si="639"/>
        <v>60</v>
      </c>
      <c r="Y1473" s="278">
        <f t="shared" si="640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0"/>
        <v>40</v>
      </c>
      <c r="J1474" s="304">
        <f t="shared" si="671"/>
        <v>49.2</v>
      </c>
      <c r="L1474" s="305">
        <v>1</v>
      </c>
      <c r="M1474" s="305">
        <f t="shared" si="635"/>
        <v>0</v>
      </c>
      <c r="N1474" s="305">
        <f t="shared" si="664"/>
        <v>40</v>
      </c>
      <c r="O1474" s="305">
        <f t="shared" si="661"/>
        <v>40</v>
      </c>
      <c r="Q1474" s="278">
        <f t="shared" si="636"/>
        <v>48.780487804878049</v>
      </c>
      <c r="R1474" s="278">
        <f t="shared" si="637"/>
        <v>60</v>
      </c>
      <c r="T1474" s="306"/>
      <c r="U1474" s="306">
        <f t="shared" si="643"/>
        <v>0</v>
      </c>
      <c r="V1474" s="306" t="b">
        <f t="shared" si="638"/>
        <v>0</v>
      </c>
      <c r="W1474" s="306">
        <f t="shared" si="672"/>
        <v>60</v>
      </c>
      <c r="X1474" s="306">
        <f t="shared" si="639"/>
        <v>60</v>
      </c>
      <c r="Y1474" s="278">
        <f t="shared" si="640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0"/>
        <v>80</v>
      </c>
      <c r="J1475" s="304">
        <f t="shared" si="671"/>
        <v>98.4</v>
      </c>
      <c r="L1475" s="305">
        <v>1</v>
      </c>
      <c r="M1475" s="305">
        <f t="shared" si="635"/>
        <v>0</v>
      </c>
      <c r="N1475" s="305">
        <f t="shared" si="664"/>
        <v>80</v>
      </c>
      <c r="O1475" s="305">
        <f t="shared" si="661"/>
        <v>80</v>
      </c>
      <c r="Q1475" s="278">
        <f t="shared" si="636"/>
        <v>97.560975609756099</v>
      </c>
      <c r="R1475" s="278">
        <f t="shared" si="637"/>
        <v>120</v>
      </c>
      <c r="T1475" s="306"/>
      <c r="U1475" s="306">
        <f t="shared" si="643"/>
        <v>0</v>
      </c>
      <c r="V1475" s="306" t="b">
        <f t="shared" si="638"/>
        <v>0</v>
      </c>
      <c r="W1475" s="306">
        <f t="shared" si="672"/>
        <v>120</v>
      </c>
      <c r="X1475" s="306">
        <f t="shared" si="639"/>
        <v>120</v>
      </c>
      <c r="Y1475" s="278">
        <f t="shared" si="640"/>
        <v>97.560975609756099</v>
      </c>
      <c r="Z1475" s="276"/>
      <c r="AA1475" s="276"/>
    </row>
    <row r="1476" spans="1:27" s="307" customFormat="1" ht="37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5"/>
        <v>0</v>
      </c>
      <c r="N1476" s="305">
        <f t="shared" si="664"/>
        <v>0</v>
      </c>
      <c r="O1476" s="305">
        <f t="shared" si="661"/>
        <v>0</v>
      </c>
      <c r="P1476" s="305"/>
      <c r="Q1476" s="278">
        <f t="shared" si="636"/>
        <v>0</v>
      </c>
      <c r="R1476" s="278">
        <f t="shared" si="637"/>
        <v>0</v>
      </c>
      <c r="S1476" s="454" t="s">
        <v>28</v>
      </c>
      <c r="U1476" s="306">
        <f t="shared" si="643"/>
        <v>0</v>
      </c>
      <c r="V1476" s="306" t="b">
        <f t="shared" si="638"/>
        <v>0</v>
      </c>
      <c r="W1476" s="306">
        <f t="shared" si="672"/>
        <v>0</v>
      </c>
      <c r="X1476" s="306">
        <f t="shared" si="639"/>
        <v>0</v>
      </c>
      <c r="Y1476" s="278">
        <f t="shared" si="640"/>
        <v>0</v>
      </c>
      <c r="Z1476" s="501"/>
      <c r="AA1476" s="501"/>
    </row>
    <row r="1477" spans="1:27" s="305" customFormat="1" ht="13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3">O1477</f>
        <v>560</v>
      </c>
      <c r="J1477" s="304">
        <f t="shared" ref="J1477" si="674">I1477*1.23</f>
        <v>688.8</v>
      </c>
      <c r="L1477" s="305">
        <v>1</v>
      </c>
      <c r="M1477" s="305">
        <f t="shared" si="635"/>
        <v>0</v>
      </c>
      <c r="N1477" s="305">
        <f>L1477*G1477*40</f>
        <v>560</v>
      </c>
      <c r="O1477" s="305">
        <f t="shared" si="661"/>
        <v>560</v>
      </c>
      <c r="Q1477" s="278">
        <f t="shared" si="636"/>
        <v>682.92682926829275</v>
      </c>
      <c r="R1477" s="278">
        <f t="shared" si="637"/>
        <v>840</v>
      </c>
      <c r="T1477" s="306"/>
      <c r="U1477" s="306">
        <f t="shared" si="643"/>
        <v>0</v>
      </c>
      <c r="V1477" s="306" t="b">
        <f t="shared" si="638"/>
        <v>0</v>
      </c>
      <c r="W1477" s="306">
        <f t="shared" si="672"/>
        <v>840</v>
      </c>
      <c r="X1477" s="306">
        <f t="shared" si="639"/>
        <v>840</v>
      </c>
      <c r="Y1477" s="278">
        <f t="shared" si="640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5">K1478*35</f>
        <v>0</v>
      </c>
      <c r="N1478" s="305">
        <f t="shared" ref="N1478:N1485" si="676">L1478*G1478*39</f>
        <v>0</v>
      </c>
      <c r="O1478" s="305">
        <f t="shared" si="661"/>
        <v>0</v>
      </c>
      <c r="Q1478" s="278">
        <f t="shared" si="636"/>
        <v>0</v>
      </c>
      <c r="R1478" s="278">
        <f t="shared" si="637"/>
        <v>0</v>
      </c>
      <c r="T1478" s="306"/>
      <c r="U1478" s="306">
        <f t="shared" si="643"/>
        <v>0</v>
      </c>
      <c r="V1478" s="306" t="b">
        <f t="shared" si="638"/>
        <v>0</v>
      </c>
      <c r="W1478" s="306">
        <f t="shared" si="672"/>
        <v>0</v>
      </c>
      <c r="X1478" s="306">
        <f t="shared" si="639"/>
        <v>0</v>
      </c>
      <c r="Y1478" s="278">
        <f t="shared" si="640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5"/>
        <v>0</v>
      </c>
      <c r="N1479" s="305">
        <f t="shared" si="676"/>
        <v>0</v>
      </c>
      <c r="O1479" s="305">
        <f t="shared" si="661"/>
        <v>0</v>
      </c>
      <c r="P1479" s="305"/>
      <c r="Q1479" s="278">
        <f t="shared" ref="Q1479:Q1486" si="677">R1479/1.23</f>
        <v>0</v>
      </c>
      <c r="R1479" s="278">
        <f t="shared" ref="R1479:R1486" si="678">X1479</f>
        <v>0</v>
      </c>
      <c r="S1479" s="305"/>
      <c r="T1479" s="306"/>
      <c r="U1479" s="306">
        <f t="shared" si="643"/>
        <v>0</v>
      </c>
      <c r="V1479" s="306" t="b">
        <f t="shared" ref="V1479:V1486" si="679">IF(U1479&gt;0,$AD$3*$AD$7)</f>
        <v>0</v>
      </c>
      <c r="W1479" s="306">
        <f t="shared" si="672"/>
        <v>0</v>
      </c>
      <c r="X1479" s="306">
        <f t="shared" ref="X1479:X1486" si="680">V1479+U1479+W1479</f>
        <v>0</v>
      </c>
      <c r="Y1479" s="278">
        <f t="shared" ref="Y1479:Y1486" si="681">X1479/1.23</f>
        <v>0</v>
      </c>
      <c r="Z1479"/>
      <c r="AA1479"/>
    </row>
    <row r="1480" spans="1:27" s="305" customFormat="1" ht="25.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2">O1480</f>
        <v>9200</v>
      </c>
      <c r="J1480" s="304">
        <f t="shared" ref="J1480" si="683">I1480*1.23</f>
        <v>11316</v>
      </c>
      <c r="L1480" s="305">
        <v>1</v>
      </c>
      <c r="M1480" s="305">
        <f t="shared" si="675"/>
        <v>0</v>
      </c>
      <c r="N1480" s="305">
        <f>L1480*G1480*20</f>
        <v>9200</v>
      </c>
      <c r="O1480" s="305">
        <f t="shared" si="661"/>
        <v>9200</v>
      </c>
      <c r="Q1480" s="278">
        <f t="shared" si="677"/>
        <v>22439.024390243903</v>
      </c>
      <c r="R1480" s="278">
        <f t="shared" si="678"/>
        <v>27600</v>
      </c>
      <c r="T1480" s="306"/>
      <c r="U1480" s="306">
        <f t="shared" ref="U1480:U1486" si="684">T1480*$AD$9</f>
        <v>0</v>
      </c>
      <c r="V1480" s="306" t="b">
        <f t="shared" si="679"/>
        <v>0</v>
      </c>
      <c r="W1480" s="306">
        <f t="shared" si="672"/>
        <v>27600</v>
      </c>
      <c r="X1480" s="306">
        <f t="shared" si="680"/>
        <v>27600</v>
      </c>
      <c r="Y1480" s="278">
        <f t="shared" si="681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5"/>
        <v>0</v>
      </c>
      <c r="N1481" s="305">
        <f>L1481*G1481*40</f>
        <v>0</v>
      </c>
      <c r="O1481" s="305">
        <f t="shared" si="661"/>
        <v>0</v>
      </c>
      <c r="Q1481" s="278">
        <f t="shared" si="677"/>
        <v>0</v>
      </c>
      <c r="R1481" s="278">
        <f t="shared" si="678"/>
        <v>0</v>
      </c>
      <c r="T1481" s="306"/>
      <c r="U1481" s="306">
        <f t="shared" si="684"/>
        <v>0</v>
      </c>
      <c r="V1481" s="306" t="b">
        <f t="shared" si="679"/>
        <v>0</v>
      </c>
      <c r="W1481" s="306">
        <f t="shared" si="672"/>
        <v>0</v>
      </c>
      <c r="X1481" s="306">
        <f t="shared" si="680"/>
        <v>0</v>
      </c>
      <c r="Y1481" s="278">
        <f t="shared" si="681"/>
        <v>0</v>
      </c>
      <c r="Z1481"/>
      <c r="AA1481"/>
    </row>
    <row r="1482" spans="1:27" s="305" customFormat="1" ht="37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5"/>
        <v>0</v>
      </c>
      <c r="N1482" s="305">
        <f t="shared" si="676"/>
        <v>0</v>
      </c>
      <c r="O1482" s="305">
        <f t="shared" si="661"/>
        <v>0</v>
      </c>
      <c r="Q1482" s="278">
        <f t="shared" si="677"/>
        <v>0</v>
      </c>
      <c r="R1482" s="278">
        <f t="shared" si="678"/>
        <v>0</v>
      </c>
      <c r="T1482" s="306"/>
      <c r="U1482" s="306">
        <f t="shared" si="684"/>
        <v>0</v>
      </c>
      <c r="V1482" s="306" t="b">
        <f t="shared" si="679"/>
        <v>0</v>
      </c>
      <c r="W1482" s="306">
        <f t="shared" si="672"/>
        <v>0</v>
      </c>
      <c r="X1482" s="306">
        <f t="shared" si="680"/>
        <v>0</v>
      </c>
      <c r="Y1482" s="278">
        <f t="shared" si="681"/>
        <v>0</v>
      </c>
      <c r="Z1482"/>
      <c r="AA1482"/>
    </row>
    <row r="1483" spans="1:27" s="305" customFormat="1" ht="25.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5">O1483</f>
        <v>2000</v>
      </c>
      <c r="J1483" s="304">
        <f t="shared" ref="J1483" si="686">I1483*1.23</f>
        <v>2460</v>
      </c>
      <c r="L1483" s="305">
        <v>1</v>
      </c>
      <c r="M1483" s="305">
        <f t="shared" si="675"/>
        <v>0</v>
      </c>
      <c r="N1483" s="305">
        <f>L1483*G1483*40</f>
        <v>2000</v>
      </c>
      <c r="O1483" s="305">
        <f t="shared" si="661"/>
        <v>2000</v>
      </c>
      <c r="Q1483" s="278">
        <f t="shared" si="677"/>
        <v>2439.0243902439024</v>
      </c>
      <c r="R1483" s="278">
        <f t="shared" si="678"/>
        <v>3000</v>
      </c>
      <c r="T1483" s="306"/>
      <c r="U1483" s="306">
        <f t="shared" si="684"/>
        <v>0</v>
      </c>
      <c r="V1483" s="306" t="b">
        <f t="shared" si="679"/>
        <v>0</v>
      </c>
      <c r="W1483" s="306">
        <f t="shared" si="672"/>
        <v>3000</v>
      </c>
      <c r="X1483" s="306">
        <f t="shared" si="680"/>
        <v>3000</v>
      </c>
      <c r="Y1483" s="278">
        <f t="shared" si="681"/>
        <v>2439.0243902439024</v>
      </c>
      <c r="Z1483"/>
      <c r="AA1483"/>
    </row>
    <row r="1484" spans="1:27" s="305" customFormat="1" ht="37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5"/>
        <v>0</v>
      </c>
      <c r="N1484" s="305">
        <f t="shared" si="676"/>
        <v>0</v>
      </c>
      <c r="O1484" s="305">
        <f t="shared" si="661"/>
        <v>0</v>
      </c>
      <c r="Q1484" s="278">
        <f t="shared" si="677"/>
        <v>0</v>
      </c>
      <c r="R1484" s="278">
        <f t="shared" si="678"/>
        <v>0</v>
      </c>
      <c r="T1484" s="306"/>
      <c r="U1484" s="306">
        <f t="shared" si="684"/>
        <v>0</v>
      </c>
      <c r="V1484" s="306" t="b">
        <f t="shared" si="679"/>
        <v>0</v>
      </c>
      <c r="W1484" s="306">
        <f t="shared" si="672"/>
        <v>0</v>
      </c>
      <c r="X1484" s="306">
        <f t="shared" si="680"/>
        <v>0</v>
      </c>
      <c r="Y1484" s="278">
        <f t="shared" si="681"/>
        <v>0</v>
      </c>
      <c r="Z1484"/>
      <c r="AA1484"/>
    </row>
    <row r="1485" spans="1:27" s="305" customFormat="1" ht="13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5"/>
        <v>0</v>
      </c>
      <c r="N1485" s="305">
        <f t="shared" si="676"/>
        <v>0</v>
      </c>
      <c r="O1485" s="305">
        <f t="shared" si="661"/>
        <v>0</v>
      </c>
      <c r="Q1485" s="278">
        <f t="shared" si="677"/>
        <v>0</v>
      </c>
      <c r="R1485" s="278">
        <f t="shared" si="678"/>
        <v>0</v>
      </c>
      <c r="T1485" s="306"/>
      <c r="U1485" s="306">
        <f t="shared" si="684"/>
        <v>0</v>
      </c>
      <c r="V1485" s="306" t="b">
        <f t="shared" si="679"/>
        <v>0</v>
      </c>
      <c r="W1485" s="306">
        <f t="shared" si="672"/>
        <v>0</v>
      </c>
      <c r="X1485" s="306">
        <f t="shared" si="680"/>
        <v>0</v>
      </c>
      <c r="Y1485" s="278">
        <f t="shared" si="681"/>
        <v>0</v>
      </c>
      <c r="Z1485"/>
      <c r="AA1485"/>
    </row>
    <row r="1486" spans="1:27" s="305" customFormat="1" ht="38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87">O1486</f>
        <v>725</v>
      </c>
      <c r="J1486" s="304">
        <f t="shared" ref="J1486" si="688">I1486*1.23</f>
        <v>891.75</v>
      </c>
      <c r="L1486" s="305">
        <v>1</v>
      </c>
      <c r="M1486" s="305">
        <f t="shared" si="675"/>
        <v>0</v>
      </c>
      <c r="N1486" s="305">
        <f>L1486*G1486*14.5</f>
        <v>725</v>
      </c>
      <c r="O1486" s="305">
        <f t="shared" si="661"/>
        <v>725</v>
      </c>
      <c r="Q1486" s="278">
        <f t="shared" si="677"/>
        <v>2439.0243902439024</v>
      </c>
      <c r="R1486" s="278">
        <f t="shared" si="678"/>
        <v>3000</v>
      </c>
      <c r="T1486" s="306"/>
      <c r="U1486" s="306">
        <f t="shared" si="684"/>
        <v>0</v>
      </c>
      <c r="V1486" s="306" t="b">
        <f t="shared" si="679"/>
        <v>0</v>
      </c>
      <c r="W1486" s="306">
        <f t="shared" si="672"/>
        <v>3000</v>
      </c>
      <c r="X1486" s="306">
        <f t="shared" si="680"/>
        <v>3000</v>
      </c>
      <c r="Y1486" s="278">
        <f t="shared" si="681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5"/>
        <v>0</v>
      </c>
      <c r="N1487">
        <f t="shared" ref="N1487" si="689">L1487*G1487*40</f>
        <v>0</v>
      </c>
      <c r="O1487">
        <f t="shared" si="661"/>
        <v>0</v>
      </c>
      <c r="Q1487" s="276">
        <f>SUM(Q6:Q1486)</f>
        <v>331928.02439024375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1086" t="s">
        <v>2148</v>
      </c>
      <c r="C1488" s="1086"/>
      <c r="D1488" s="1086"/>
      <c r="E1488" s="1087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1"/>
        <v>278620</v>
      </c>
    </row>
    <row r="1489" spans="2:25">
      <c r="B1489" s="1087"/>
      <c r="C1489" s="1087"/>
      <c r="D1489" s="1087"/>
      <c r="E1489" s="1087"/>
      <c r="H1489" s="262"/>
    </row>
    <row r="1490" spans="2:25" ht="27.75" customHeight="1">
      <c r="B1490" s="1087"/>
      <c r="C1490" s="1087"/>
      <c r="D1490" s="1087"/>
      <c r="E1490" s="1087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AA4:AA5"/>
    <mergeCell ref="AC4:AC6"/>
    <mergeCell ref="AD4:AD6"/>
    <mergeCell ref="A5:A6"/>
    <mergeCell ref="B5:B6"/>
    <mergeCell ref="E5:E6"/>
    <mergeCell ref="I5:I6"/>
    <mergeCell ref="J5:J6"/>
    <mergeCell ref="I7:I8"/>
    <mergeCell ref="J7:J8"/>
    <mergeCell ref="AC7:AC8"/>
    <mergeCell ref="AD7:AD8"/>
    <mergeCell ref="I9:I10"/>
    <mergeCell ref="J9:J10"/>
    <mergeCell ref="I11:I12"/>
    <mergeCell ref="J11:J12"/>
    <mergeCell ref="AC11:AD11"/>
    <mergeCell ref="AC12:AD12"/>
    <mergeCell ref="I13:I14"/>
    <mergeCell ref="J13:J14"/>
    <mergeCell ref="AC13:AD13"/>
    <mergeCell ref="AC14:AD14"/>
    <mergeCell ref="I15:I16"/>
    <mergeCell ref="J15:J16"/>
    <mergeCell ref="AC15:AD15"/>
    <mergeCell ref="AC16:AD16"/>
    <mergeCell ref="I17:I18"/>
    <mergeCell ref="J17:J18"/>
    <mergeCell ref="I19:I20"/>
    <mergeCell ref="J19:J20"/>
    <mergeCell ref="AC20:AD20"/>
    <mergeCell ref="I21:I22"/>
    <mergeCell ref="J21:J22"/>
    <mergeCell ref="AC21:AD21"/>
    <mergeCell ref="AC22:AD22"/>
    <mergeCell ref="G1079:G1080"/>
    <mergeCell ref="E182:E183"/>
    <mergeCell ref="E233:E236"/>
    <mergeCell ref="G234:G236"/>
    <mergeCell ref="A271:H271"/>
    <mergeCell ref="H273:H286"/>
    <mergeCell ref="A479:A480"/>
    <mergeCell ref="A481:A482"/>
    <mergeCell ref="A1079:A1080"/>
    <mergeCell ref="B1079:B1080"/>
    <mergeCell ref="C1079:C1080"/>
    <mergeCell ref="D1079:D1080"/>
    <mergeCell ref="B1282:B1285"/>
    <mergeCell ref="D1282:D1285"/>
    <mergeCell ref="D1325:D1328"/>
    <mergeCell ref="G1325:G1328"/>
    <mergeCell ref="D1329:D1331"/>
    <mergeCell ref="G1329:G1331"/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3</vt:i4>
      </vt:variant>
    </vt:vector>
  </HeadingPairs>
  <TitlesOfParts>
    <vt:vector size="7" baseType="lpstr">
      <vt:lpstr>tabela 1a dla nas kolorowa</vt:lpstr>
      <vt:lpstr>Kalkulacja KONSERWACJA zał. 1A</vt:lpstr>
      <vt:lpstr>tabela do druku do przetargu</vt:lpstr>
      <vt:lpstr>AGH WENTYLACJA KLIMATYCACJA (5)</vt:lpstr>
      <vt:lpstr>'AGH WENTYLACJA KLIMATYCACJA (5)'!Print_Area</vt:lpstr>
      <vt:lpstr>'tabela 1a dla nas kolorowa'!Print_Area</vt:lpstr>
      <vt:lpstr>'tabela do druku do przetargu'!Print_Area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Krystian Gwóźdź</dc:creator>
  <cp:keywords/>
  <dc:description/>
  <cp:lastModifiedBy>Marzena Kurek</cp:lastModifiedBy>
  <cp:revision>19</cp:revision>
  <cp:lastPrinted>2025-12-03T11:07:27Z</cp:lastPrinted>
  <dcterms:created xsi:type="dcterms:W3CDTF">2015-11-19T10:16:45Z</dcterms:created>
  <dcterms:modified xsi:type="dcterms:W3CDTF">2025-12-09T11:28:42Z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1045-9.1.0.5214</vt:lpwstr>
  </property>
  <property fmtid="{D5CDD505-2E9C-101B-9397-08002B2CF9AE}" pid="7" name="LinksUpToDate">
    <vt:bool>false</vt:bool>
  </property>
  <property fmtid="{D5CDD505-2E9C-101B-9397-08002B2CF9AE}" pid="8" name="MMClips">
    <vt:i4>0</vt:i4>
  </property>
  <property fmtid="{D5CDD505-2E9C-101B-9397-08002B2CF9AE}" pid="9" name="Notes">
    <vt:i4>0</vt:i4>
  </property>
  <property fmtid="{D5CDD505-2E9C-101B-9397-08002B2CF9AE}" pid="10" name="ScaleCrop">
    <vt:bool>false</vt:bool>
  </property>
  <property fmtid="{D5CDD505-2E9C-101B-9397-08002B2CF9AE}" pid="11" name="ShareDoc">
    <vt:bool>false</vt:bool>
  </property>
  <property fmtid="{D5CDD505-2E9C-101B-9397-08002B2CF9AE}" pid="12" name="Slides">
    <vt:i4>0</vt:i4>
  </property>
</Properties>
</file>