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ANNA~1.TRY\AppData\Local\Temp\"/>
    </mc:Choice>
  </mc:AlternateContent>
  <xr:revisionPtr revIDLastSave="0" documentId="13_ncr:1_{C638F754-7545-4DCC-88CC-F82842051995}" xr6:coauthVersionLast="47" xr6:coauthVersionMax="47" xr10:uidLastSave="{00000000-0000-0000-0000-000000000000}"/>
  <bookViews>
    <workbookView xWindow="-120" yWindow="-120" windowWidth="29040" windowHeight="15840" xr2:uid="{5B33CF4D-2C7D-418E-96BB-8843BBCDBA1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7" i="1" l="1"/>
  <c r="C267" i="1"/>
  <c r="E266" i="1"/>
  <c r="E265" i="1"/>
  <c r="E267" i="1" s="1"/>
  <c r="D261" i="1"/>
  <c r="C261" i="1"/>
  <c r="E260" i="1"/>
  <c r="E259" i="1"/>
  <c r="E258" i="1"/>
  <c r="E257" i="1"/>
  <c r="E256" i="1"/>
  <c r="D255" i="1"/>
  <c r="C255" i="1"/>
  <c r="E254" i="1"/>
  <c r="E255" i="1" s="1"/>
  <c r="D253" i="1"/>
  <c r="C253" i="1"/>
  <c r="E252" i="1"/>
  <c r="E251" i="1"/>
  <c r="E250" i="1"/>
  <c r="E249" i="1"/>
  <c r="E248" i="1"/>
  <c r="C246" i="1"/>
  <c r="E246" i="1" s="1"/>
  <c r="D245" i="1"/>
  <c r="E245" i="1" s="1"/>
  <c r="C244" i="1"/>
  <c r="E244" i="1" s="1"/>
  <c r="C243" i="1"/>
  <c r="E243" i="1" s="1"/>
  <c r="C242" i="1"/>
  <c r="E242" i="1" s="1"/>
  <c r="D241" i="1"/>
  <c r="E241" i="1" s="1"/>
  <c r="D240" i="1"/>
  <c r="E240" i="1" s="1"/>
  <c r="D239" i="1"/>
  <c r="D238" i="1"/>
  <c r="C238" i="1"/>
  <c r="E237" i="1"/>
  <c r="E236" i="1"/>
  <c r="E235" i="1"/>
  <c r="E234" i="1"/>
  <c r="D233" i="1"/>
  <c r="C233" i="1"/>
  <c r="E232" i="1"/>
  <c r="E231" i="1"/>
  <c r="E230" i="1"/>
  <c r="E229" i="1"/>
  <c r="D228" i="1"/>
  <c r="C228" i="1"/>
  <c r="D224" i="1"/>
  <c r="C224" i="1"/>
  <c r="E224" i="1" s="1"/>
  <c r="E223" i="1"/>
  <c r="E222" i="1"/>
  <c r="E221" i="1"/>
  <c r="E220" i="1"/>
  <c r="E219" i="1"/>
  <c r="E218" i="1"/>
  <c r="E217" i="1"/>
  <c r="E216" i="1"/>
  <c r="E215" i="1"/>
  <c r="E214" i="1"/>
  <c r="D213" i="1"/>
  <c r="C213" i="1"/>
  <c r="E213" i="1" s="1"/>
  <c r="E212" i="1"/>
  <c r="E211" i="1"/>
  <c r="E210" i="1"/>
  <c r="E209" i="1"/>
  <c r="E208" i="1"/>
  <c r="E207" i="1"/>
  <c r="E206" i="1"/>
  <c r="E205" i="1"/>
  <c r="E204" i="1"/>
  <c r="D203" i="1"/>
  <c r="C203" i="1"/>
  <c r="E202" i="1"/>
  <c r="E201" i="1"/>
  <c r="C200" i="1"/>
  <c r="D199" i="1"/>
  <c r="E199" i="1" s="1"/>
  <c r="D198" i="1"/>
  <c r="D200" i="1" s="1"/>
  <c r="E200" i="1" s="1"/>
  <c r="E197" i="1"/>
  <c r="E196" i="1"/>
  <c r="D196" i="1"/>
  <c r="C196" i="1"/>
  <c r="E194" i="1"/>
  <c r="D194" i="1"/>
  <c r="C194" i="1"/>
  <c r="E192" i="1"/>
  <c r="D192" i="1"/>
  <c r="C192" i="1"/>
  <c r="E191" i="1"/>
  <c r="D190" i="1"/>
  <c r="C190" i="1"/>
  <c r="E189" i="1"/>
  <c r="E188" i="1"/>
  <c r="E187" i="1"/>
  <c r="E186" i="1"/>
  <c r="E185" i="1"/>
  <c r="D184" i="1"/>
  <c r="C184" i="1"/>
  <c r="E183" i="1"/>
  <c r="E182" i="1"/>
  <c r="E181" i="1"/>
  <c r="E180" i="1"/>
  <c r="E184" i="1" s="1"/>
  <c r="D179" i="1"/>
  <c r="E178" i="1"/>
  <c r="E177" i="1"/>
  <c r="E176" i="1"/>
  <c r="E175" i="1"/>
  <c r="D174" i="1"/>
  <c r="E173" i="1"/>
  <c r="E172" i="1"/>
  <c r="E171" i="1"/>
  <c r="E170" i="1"/>
  <c r="D169" i="1"/>
  <c r="C169" i="1"/>
  <c r="E168" i="1"/>
  <c r="E169" i="1" s="1"/>
  <c r="D166" i="1"/>
  <c r="C166" i="1"/>
  <c r="E165" i="1"/>
  <c r="D164" i="1"/>
  <c r="C164" i="1"/>
  <c r="E164" i="1" s="1"/>
  <c r="E163" i="1"/>
  <c r="D162" i="1"/>
  <c r="C162" i="1"/>
  <c r="E161" i="1"/>
  <c r="D160" i="1"/>
  <c r="C160" i="1"/>
  <c r="E159" i="1"/>
  <c r="E158" i="1"/>
  <c r="E157" i="1"/>
  <c r="D156" i="1"/>
  <c r="C156" i="1"/>
  <c r="E155" i="1"/>
  <c r="E154" i="1"/>
  <c r="E153" i="1"/>
  <c r="E152" i="1"/>
  <c r="E151" i="1"/>
  <c r="E150" i="1"/>
  <c r="D149" i="1"/>
  <c r="C149" i="1"/>
  <c r="E148" i="1"/>
  <c r="E149" i="1" s="1"/>
  <c r="D147" i="1"/>
  <c r="C147" i="1"/>
  <c r="E146" i="1"/>
  <c r="E145" i="1"/>
  <c r="E144" i="1"/>
  <c r="D143" i="1"/>
  <c r="C143" i="1"/>
  <c r="E142" i="1"/>
  <c r="E141" i="1"/>
  <c r="E140" i="1"/>
  <c r="E143" i="1" s="1"/>
  <c r="D139" i="1"/>
  <c r="C139" i="1"/>
  <c r="E138" i="1"/>
  <c r="E137" i="1"/>
  <c r="E136" i="1"/>
  <c r="E135" i="1"/>
  <c r="E134" i="1"/>
  <c r="E133" i="1"/>
  <c r="E132" i="1"/>
  <c r="E131" i="1"/>
  <c r="E130" i="1"/>
  <c r="E129" i="1"/>
  <c r="E128" i="1"/>
  <c r="D127" i="1"/>
  <c r="C127" i="1"/>
  <c r="E126" i="1"/>
  <c r="E125" i="1"/>
  <c r="E127" i="1" s="1"/>
  <c r="D124" i="1"/>
  <c r="C124" i="1"/>
  <c r="D112" i="1"/>
  <c r="C112" i="1"/>
  <c r="E111" i="1"/>
  <c r="E112" i="1" s="1"/>
  <c r="D110" i="1"/>
  <c r="C110" i="1"/>
  <c r="E109" i="1"/>
  <c r="E110" i="1" s="1"/>
  <c r="D108" i="1"/>
  <c r="C108" i="1"/>
  <c r="E107" i="1"/>
  <c r="E106" i="1"/>
  <c r="E104" i="1"/>
  <c r="D103" i="1"/>
  <c r="C103" i="1"/>
  <c r="E102" i="1"/>
  <c r="E101" i="1"/>
  <c r="E100" i="1"/>
  <c r="D99" i="1"/>
  <c r="C99" i="1"/>
  <c r="E98" i="1"/>
  <c r="E99" i="1" s="1"/>
  <c r="D97" i="1"/>
  <c r="E97" i="1" s="1"/>
  <c r="E96" i="1"/>
  <c r="E95" i="1"/>
  <c r="E94" i="1"/>
  <c r="D93" i="1"/>
  <c r="C93" i="1"/>
  <c r="E92" i="1"/>
  <c r="E93" i="1" s="1"/>
  <c r="D91" i="1"/>
  <c r="C91" i="1"/>
  <c r="E90" i="1"/>
  <c r="E91" i="1" s="1"/>
  <c r="D89" i="1"/>
  <c r="C89" i="1"/>
  <c r="E88" i="1"/>
  <c r="E87" i="1"/>
  <c r="E86" i="1"/>
  <c r="E85" i="1"/>
  <c r="E84" i="1"/>
  <c r="E83" i="1"/>
  <c r="E82" i="1"/>
  <c r="E81" i="1"/>
  <c r="D80" i="1"/>
  <c r="C80" i="1"/>
  <c r="E79" i="1"/>
  <c r="E78" i="1"/>
  <c r="E77" i="1"/>
  <c r="D76" i="1"/>
  <c r="C76" i="1"/>
  <c r="E75" i="1"/>
  <c r="E74" i="1"/>
  <c r="E73" i="1"/>
  <c r="E72" i="1"/>
  <c r="E71" i="1"/>
  <c r="D71" i="1"/>
  <c r="C71" i="1"/>
  <c r="E66" i="1"/>
  <c r="E65" i="1"/>
  <c r="D65" i="1"/>
  <c r="C65" i="1"/>
  <c r="E64" i="1"/>
  <c r="E63" i="1"/>
  <c r="D62" i="1"/>
  <c r="C62" i="1"/>
  <c r="E61" i="1"/>
  <c r="E60" i="1"/>
  <c r="D59" i="1"/>
  <c r="C59" i="1"/>
  <c r="E58" i="1"/>
  <c r="E57" i="1"/>
  <c r="E56" i="1"/>
  <c r="E55" i="1"/>
  <c r="E54" i="1"/>
  <c r="E53" i="1"/>
  <c r="E52" i="1"/>
  <c r="E51" i="1"/>
  <c r="E50" i="1"/>
  <c r="E49" i="1"/>
  <c r="E48" i="1"/>
  <c r="E47" i="1"/>
  <c r="D46" i="1"/>
  <c r="C46" i="1"/>
  <c r="E45" i="1"/>
  <c r="E44" i="1"/>
  <c r="E43" i="1"/>
  <c r="E42" i="1"/>
  <c r="D41" i="1"/>
  <c r="C41" i="1"/>
  <c r="E40" i="1"/>
  <c r="E39" i="1"/>
  <c r="D38" i="1"/>
  <c r="C38" i="1"/>
  <c r="E37" i="1"/>
  <c r="E38" i="1" s="1"/>
  <c r="D36" i="1"/>
  <c r="C36" i="1"/>
  <c r="E35" i="1"/>
  <c r="E34" i="1"/>
  <c r="E33" i="1"/>
  <c r="E36" i="1" s="1"/>
  <c r="D32" i="1"/>
  <c r="C32" i="1"/>
  <c r="E31" i="1"/>
  <c r="E30" i="1"/>
  <c r="D29" i="1"/>
  <c r="C29" i="1"/>
  <c r="E28" i="1"/>
  <c r="E27" i="1"/>
  <c r="E26" i="1"/>
  <c r="E25" i="1"/>
  <c r="E24" i="1"/>
  <c r="D23" i="1"/>
  <c r="C23" i="1"/>
  <c r="E22" i="1"/>
  <c r="E23" i="1" s="1"/>
  <c r="E21" i="1"/>
  <c r="E20" i="1"/>
  <c r="D19" i="1"/>
  <c r="C19" i="1"/>
  <c r="E18" i="1"/>
  <c r="E17" i="1"/>
  <c r="E16" i="1"/>
  <c r="E15" i="1"/>
  <c r="E14" i="1"/>
  <c r="E13" i="1"/>
  <c r="D12" i="1"/>
  <c r="C12" i="1"/>
  <c r="E11" i="1"/>
  <c r="E10" i="1"/>
  <c r="E9" i="1"/>
  <c r="E8" i="1"/>
  <c r="E7" i="1"/>
  <c r="E6" i="1"/>
  <c r="E5" i="1"/>
  <c r="E4" i="1"/>
  <c r="E3" i="1"/>
  <c r="E261" i="1" l="1"/>
  <c r="E19" i="1"/>
  <c r="E147" i="1"/>
  <c r="E174" i="1"/>
  <c r="E80" i="1"/>
  <c r="E233" i="1"/>
  <c r="D247" i="1"/>
  <c r="E62" i="1"/>
  <c r="E139" i="1"/>
  <c r="E76" i="1"/>
  <c r="E12" i="1"/>
  <c r="E103" i="1"/>
  <c r="E156" i="1"/>
  <c r="E239" i="1"/>
  <c r="E46" i="1"/>
  <c r="E253" i="1"/>
  <c r="E108" i="1"/>
  <c r="E162" i="1"/>
  <c r="E89" i="1"/>
  <c r="E32" i="1"/>
  <c r="E203" i="1"/>
  <c r="E238" i="1"/>
  <c r="E59" i="1"/>
  <c r="E29" i="1"/>
  <c r="E179" i="1"/>
  <c r="E41" i="1"/>
  <c r="E160" i="1"/>
  <c r="E166" i="1"/>
  <c r="E190" i="1"/>
  <c r="D262" i="1"/>
  <c r="D270" i="1" s="1"/>
  <c r="C247" i="1"/>
  <c r="E247" i="1" s="1"/>
  <c r="E198" i="1"/>
  <c r="E262" i="1" l="1"/>
  <c r="E270" i="1" s="1"/>
  <c r="C262" i="1"/>
  <c r="C270" i="1" s="1"/>
</calcChain>
</file>

<file path=xl/sharedStrings.xml><?xml version="1.0" encoding="utf-8"?>
<sst xmlns="http://schemas.openxmlformats.org/spreadsheetml/2006/main" count="428" uniqueCount="296">
  <si>
    <t>Budynek</t>
  </si>
  <si>
    <t xml:space="preserve">opis </t>
  </si>
  <si>
    <t>m2 wewnętrzne</t>
  </si>
  <si>
    <t>m2 zewnętrzne</t>
  </si>
  <si>
    <t>Łączna ilość m2</t>
  </si>
  <si>
    <t>uwagi dot techniki mycia</t>
  </si>
  <si>
    <t>A0</t>
  </si>
  <si>
    <t>pokoje od strony parku krakowskiego - górna, mniejsza kwatera</t>
  </si>
  <si>
    <t>alpinistycznie</t>
  </si>
  <si>
    <t>pokoje od strony ul. Reymonta - górna, mniejsza kwatera</t>
  </si>
  <si>
    <t>pokoje od strony parkingu - górna, mniejsza kwatera</t>
  </si>
  <si>
    <t>pokoje od strony al. Mickiewicza - górna, mniejsza kwatera</t>
  </si>
  <si>
    <t>pokoje - podwórko Rektorskie - górna, mniejsza kwatera</t>
  </si>
  <si>
    <t>pokoje - podwórko od strony ul. Reymonta - górna, mniejsza kwatera</t>
  </si>
  <si>
    <t>korytarze od strony ul. Reymonta - górna, mniejsza kwatera</t>
  </si>
  <si>
    <t>korytarze od strony parku krakowskiego - górna, mniejsza kwatera</t>
  </si>
  <si>
    <t>dwie boczne klatki schodowe - górna, mniejsza kwatera</t>
  </si>
  <si>
    <t>SUMA</t>
  </si>
  <si>
    <t>rektorat całe okna biura + korytarz + sanitariat</t>
  </si>
  <si>
    <t>Aula + okna pok 121</t>
  </si>
  <si>
    <t>mycie okien możliwe tylko od wewnątrz, z wysokiego rusztowania</t>
  </si>
  <si>
    <t>okna owalne od zewnątrz i kwadratowe od wewnątrz nad wejściem główn.</t>
  </si>
  <si>
    <t>okna otwierane do środka, nie trzeba ściągać siatki, wejście przez okna od strony portierni wysoka drabina</t>
  </si>
  <si>
    <t>korytarz od strony parku krakowskiego na 0p i Ip - górna, mniejsza kwatera</t>
  </si>
  <si>
    <t>alpinistycznie, zwyżka, tyczka</t>
  </si>
  <si>
    <t>szatnie na wysokim parterze po obu stronach</t>
  </si>
  <si>
    <t>winda Rektorska</t>
  </si>
  <si>
    <t>mycie tylko alpinistycznie</t>
  </si>
  <si>
    <t>PA0-A1-A2</t>
  </si>
  <si>
    <t>okna na łączniku prawa strona - górna, mniejsza kwatera</t>
  </si>
  <si>
    <t>okna na łączniku lewa strona - górna, mniejsza kwatera</t>
  </si>
  <si>
    <t>winda zewnętrzna</t>
  </si>
  <si>
    <t>A1</t>
  </si>
  <si>
    <t>okna górne od strony parkingu A2  - 63 szt - górna, mniejsza kwatera</t>
  </si>
  <si>
    <t>okna górne od strony parkingu A0  - 63 szt - górna, mniejsza kwatera</t>
  </si>
  <si>
    <t>okna klatki od wejścia głównego - 3 szt</t>
  </si>
  <si>
    <t>okna klatki od strony hali A1</t>
  </si>
  <si>
    <t>okna na korytarzu od strony hali A1 - 2p i 3p</t>
  </si>
  <si>
    <t>HA1</t>
  </si>
  <si>
    <t>okna od strony Reymonta - bibloteka i laboratoria hala A1 - 72 szt</t>
  </si>
  <si>
    <t>okna na hali A1 - 18 szt</t>
  </si>
  <si>
    <t>tyczka</t>
  </si>
  <si>
    <t>A2</t>
  </si>
  <si>
    <t>klatka schodowa od str wejścia głównego - górna, mniejsza kwatera</t>
  </si>
  <si>
    <t>tylko górne okna (parter/I piętro,   I/II,   II/III), brak możliwośći  mycia okien z dachu</t>
  </si>
  <si>
    <t>klatka schodowa tylna, od strony  hali A2 (widok na podwórko)</t>
  </si>
  <si>
    <t>3 sztuki oknien, brak możliwośći mycia okien z dachu</t>
  </si>
  <si>
    <t>klatka schodowa tylna  od strony  hali A2 (widok na dach hali)</t>
  </si>
  <si>
    <t>mycie tylko górnej części okien, II i III piętro</t>
  </si>
  <si>
    <t>HA2</t>
  </si>
  <si>
    <t>wiatrołap (od podwórka)</t>
  </si>
  <si>
    <t>mycie tylko górnej części przeszklenia waitrołapu, poziom 0</t>
  </si>
  <si>
    <t>okno od strony U2 - klatka schodowa do CSM</t>
  </si>
  <si>
    <t>wewnątrz normalne mycie , zewnątrz alpinistycznie</t>
  </si>
  <si>
    <t>okna dachowe w CSM - ppoż - 2szt</t>
  </si>
  <si>
    <t>A3</t>
  </si>
  <si>
    <t>klatka schodowa wejście główne</t>
  </si>
  <si>
    <t>klatka schodowa z tyłu budynku, przy U2</t>
  </si>
  <si>
    <t xml:space="preserve">sanitariaty </t>
  </si>
  <si>
    <t>nieotwieralne okna - alpinistycznie, sprawdzić mozliwość mycia wewnątrz z drabiny</t>
  </si>
  <si>
    <t>okna ppoż (środek budynku)</t>
  </si>
  <si>
    <t>PA3-A4</t>
  </si>
  <si>
    <t>sala wykładowa 103</t>
  </si>
  <si>
    <t>mycie od wewnątrz częściowo z rusztowania (aula),  od zewnątrz - alpinistycznie</t>
  </si>
  <si>
    <t xml:space="preserve">korytarz I p - 2 okna </t>
  </si>
  <si>
    <t>korytarz II p - 2 okna</t>
  </si>
  <si>
    <t>pokój 307b -  1 okno</t>
  </si>
  <si>
    <t>częściowo nieotwieralne okno - alpinistycznie</t>
  </si>
  <si>
    <t>pokój 313b - 1 okno</t>
  </si>
  <si>
    <t>pokoje 301, 302a, 302b - górne okna zewnętrzne</t>
  </si>
  <si>
    <t>sale 303, 304 - góne okna  zewnętrzne</t>
  </si>
  <si>
    <t>sale 405, 406 górne okna wewnątrz i zewnątrz</t>
  </si>
  <si>
    <t xml:space="preserve">wewnątrz z tyczki , zewnątrz alpinistycznie </t>
  </si>
  <si>
    <t>sale 403, 404</t>
  </si>
  <si>
    <t xml:space="preserve">okna nieotwieralne, wewnątrz z drabiny, zewnątrz zwyżka </t>
  </si>
  <si>
    <t>korytarz IV p - 2 okna</t>
  </si>
  <si>
    <t>sala wykładowa 101</t>
  </si>
  <si>
    <t>mycie od wewnątrz częsciowo z rusztowania (aula),  od zewnątrz - alpinistycznie</t>
  </si>
  <si>
    <t>sala wykładowa 105</t>
  </si>
  <si>
    <t>alpinistycznie lub z podnośnika z zewnątrz, wewnątrz drabina</t>
  </si>
  <si>
    <t>A4</t>
  </si>
  <si>
    <t>klatka schodowa główna</t>
  </si>
  <si>
    <t>alpinistycznie, zwyżka</t>
  </si>
  <si>
    <t>klatka schodowa tylna od strony D1 (okna nieotwieralne)</t>
  </si>
  <si>
    <t>PA4-C4</t>
  </si>
  <si>
    <t>sala wykładowa nr 327 - piętrowa - strona wschodnia</t>
  </si>
  <si>
    <t>alpinistycznie lub zwyżka</t>
  </si>
  <si>
    <t>sala wykładowa nr 327- piętrowa - strona zachodnia</t>
  </si>
  <si>
    <t>B1</t>
  </si>
  <si>
    <t>Sala 121, przednia klatka schodowa, tylna klatka schodowa</t>
  </si>
  <si>
    <t>sala 121 wewnątrz z drabiny lub alpinistycznie, zewnątrz alpinistycznie</t>
  </si>
  <si>
    <t>klatki schodowe wewnątrz alpinistycznie</t>
  </si>
  <si>
    <t xml:space="preserve">SUMA </t>
  </si>
  <si>
    <t>HB1-B2</t>
  </si>
  <si>
    <t>sala H24, przeszklenia na korytarzach</t>
  </si>
  <si>
    <t>sala H24 z zewnątrz z dachu, wewnątrz z bardzo wysokiej drabiny</t>
  </si>
  <si>
    <t>oszklona ściana wschodnia i północna</t>
  </si>
  <si>
    <t>przeszklenia na korytarzach bardzo wysoka drabina</t>
  </si>
  <si>
    <t>sala 140 strona północna</t>
  </si>
  <si>
    <t>sala 140 strona południowa</t>
  </si>
  <si>
    <t>sala 100 strona północna</t>
  </si>
  <si>
    <t>sala 100 strona południowa</t>
  </si>
  <si>
    <t>B2</t>
  </si>
  <si>
    <t xml:space="preserve">sala 123 </t>
  </si>
  <si>
    <t>klatka schodowa, strona zachodnia</t>
  </si>
  <si>
    <t>klatka schodowa tylnia, strona północna</t>
  </si>
  <si>
    <t>B3</t>
  </si>
  <si>
    <t>klatka schodowa strona zachodnia</t>
  </si>
  <si>
    <t>Biblioteka strona południowa</t>
  </si>
  <si>
    <t>oszklenia wewnetrzne laboratorium O28</t>
  </si>
  <si>
    <t>parter strona wschodnia(pok.8,10,11,12,13a,13,15,14a)</t>
  </si>
  <si>
    <t>parter strona zachodnia(pok.1,1a,1d,2,4,4a,3,5,5a)</t>
  </si>
  <si>
    <t>antresola parter 4 strony</t>
  </si>
  <si>
    <t>Biblioteka strona północna</t>
  </si>
  <si>
    <t>HB3-B4</t>
  </si>
  <si>
    <t xml:space="preserve">okna dachowe w Katedrze Automatyzacji Procesów </t>
  </si>
  <si>
    <t>Sala H113 i laboratorium 116</t>
  </si>
  <si>
    <t>W tych salach tylko okna zewnętrzne, metody alpinistyczne</t>
  </si>
  <si>
    <t>sala 131</t>
  </si>
  <si>
    <t>sala 234</t>
  </si>
  <si>
    <t>sala 235</t>
  </si>
  <si>
    <t>okna wysokie od strony zachodniej</t>
  </si>
  <si>
    <t>B4</t>
  </si>
  <si>
    <t>klatka schodowa</t>
  </si>
  <si>
    <t>aula 122 - 2x mycie</t>
  </si>
  <si>
    <t>tylna klatka schodowa</t>
  </si>
  <si>
    <t>B5</t>
  </si>
  <si>
    <t>mycie okien na klatkach schodowych (138m3 - klatka schodowa wewnątrz 2/3 powierzchni, 1010 m2 okna wszystkie z zewnątrz)</t>
  </si>
  <si>
    <t>z zewnątrz alpinistycznie 7 kondygnacji, w tym 3 mogą być z tyczki, wewnątrz bez użycia specjalistycznego sprzętu - mycie okien na klatkach schodowych z parapetów</t>
  </si>
  <si>
    <t>żaluzje</t>
  </si>
  <si>
    <t>duży tarasowy szklany daszek</t>
  </si>
  <si>
    <t>B6</t>
  </si>
  <si>
    <t>łącznik B6/HB6</t>
  </si>
  <si>
    <t>HB6</t>
  </si>
  <si>
    <t>przeszklona elewacja zewnętrzna</t>
  </si>
  <si>
    <t>B7</t>
  </si>
  <si>
    <t>główna klatka schodowa</t>
  </si>
  <si>
    <t>tyczka lub zwyżka</t>
  </si>
  <si>
    <t>klatka schodowa - stara część</t>
  </si>
  <si>
    <t>sala 2.1</t>
  </si>
  <si>
    <t>sala 2.4</t>
  </si>
  <si>
    <t>sala 2.9</t>
  </si>
  <si>
    <t>biblioteka-czytelnia pracownicza</t>
  </si>
  <si>
    <t>pokoje I piętro- część stara budynku</t>
  </si>
  <si>
    <t>pokoje I piętro- część nowa budynku</t>
  </si>
  <si>
    <t>pokoje II piętro- część stara budynku</t>
  </si>
  <si>
    <t>pokój 39 - okna dachowe</t>
  </si>
  <si>
    <t>B8</t>
  </si>
  <si>
    <t>zadaszenie nad wyjściem</t>
  </si>
  <si>
    <t>B9</t>
  </si>
  <si>
    <t>klatki schodowe</t>
  </si>
  <si>
    <t>elewacja połud i półn parter</t>
  </si>
  <si>
    <t>zwyżka lub tyczka</t>
  </si>
  <si>
    <t>elewacja połud i półn I piętro</t>
  </si>
  <si>
    <t>świetlik plus winda</t>
  </si>
  <si>
    <t>konstrukcja, podest</t>
  </si>
  <si>
    <t>elewacja połud i półn II piętro</t>
  </si>
  <si>
    <t>elewacja połud i półn III piętro</t>
  </si>
  <si>
    <t>C1</t>
  </si>
  <si>
    <t>sala wykładowa 224</t>
  </si>
  <si>
    <t>5p okna dachowe 18szt + wyjście na dach</t>
  </si>
  <si>
    <t>C1-C2</t>
  </si>
  <si>
    <t>klatka schodowa główna - ostatnie piętro</t>
  </si>
  <si>
    <t>sala wykładowa 29</t>
  </si>
  <si>
    <t>C2</t>
  </si>
  <si>
    <t>boczna klatka schodowa</t>
  </si>
  <si>
    <t>C2-C3</t>
  </si>
  <si>
    <t>główna klatka schodowa - okna od str Czarnowiejskiej</t>
  </si>
  <si>
    <t>C3</t>
  </si>
  <si>
    <t>tylna klatka schodowa - okna od str Biblioteki</t>
  </si>
  <si>
    <t>ciemne przeszklenie nad wejściem od str Czarnowiejskiej</t>
  </si>
  <si>
    <t>tyczka, zwyżka, alpinistycznie</t>
  </si>
  <si>
    <t>3 okna na 4p i 5p od str Czarnowiejskiej</t>
  </si>
  <si>
    <t>ciemne przeszklenie od str Biblioteki</t>
  </si>
  <si>
    <t xml:space="preserve">3 okna na parterze, 4p i 5p od str Biblioteki </t>
  </si>
  <si>
    <t>C4</t>
  </si>
  <si>
    <t>kopuła</t>
  </si>
  <si>
    <t>C5</t>
  </si>
  <si>
    <t>przeszklenia</t>
  </si>
  <si>
    <t>C6</t>
  </si>
  <si>
    <t>C7</t>
  </si>
  <si>
    <t>D1</t>
  </si>
  <si>
    <t xml:space="preserve">okna duże + okna małe  s.103 </t>
  </si>
  <si>
    <t>klatka schodowa IV piętro  6 szt.</t>
  </si>
  <si>
    <t>D2</t>
  </si>
  <si>
    <t>ściana wschodnia</t>
  </si>
  <si>
    <t xml:space="preserve">alpinistycznie, zwyżka </t>
  </si>
  <si>
    <t>ściana północna</t>
  </si>
  <si>
    <t>ściana południowa</t>
  </si>
  <si>
    <t>ściana zachodnia</t>
  </si>
  <si>
    <t>D3</t>
  </si>
  <si>
    <t>D5</t>
  </si>
  <si>
    <t>hol</t>
  </si>
  <si>
    <t>przeszklenia elewacji przy wejściach</t>
  </si>
  <si>
    <t>okna piętro 1</t>
  </si>
  <si>
    <t>łącznik D5-D6</t>
  </si>
  <si>
    <t>D6</t>
  </si>
  <si>
    <t>Front budynku -  klatka schodowa</t>
  </si>
  <si>
    <t>na zewnątrz alpinistycznie,w środku konstrukcja,podest</t>
  </si>
  <si>
    <t>Front budynku -  pozostałe przeszklenia</t>
  </si>
  <si>
    <t>elewacja północna</t>
  </si>
  <si>
    <t>elewacja zachodnia</t>
  </si>
  <si>
    <t>elewacja południowa</t>
  </si>
  <si>
    <t>częsciowo tyczka, reszta alpinistycznie</t>
  </si>
  <si>
    <t>D7</t>
  </si>
  <si>
    <t>zewnętrzne okna</t>
  </si>
  <si>
    <t>metoda alpinistyczna</t>
  </si>
  <si>
    <t>D10</t>
  </si>
  <si>
    <t xml:space="preserve">zewnętrzne okna </t>
  </si>
  <si>
    <t>zwyżka</t>
  </si>
  <si>
    <t>D11</t>
  </si>
  <si>
    <t>D12</t>
  </si>
  <si>
    <t>Ściana wewnętrzna klatki schodowej</t>
  </si>
  <si>
    <t>Ściana przeszklona - mycie  wymaga tyczki (z drugiej strony dostępna bez ograniczeń)</t>
  </si>
  <si>
    <t>Ściana fasadowa szklana na pierwszym piętrze</t>
  </si>
  <si>
    <t>Ściana w części dostępna z półpiętra wewnątrz budynku, z drugiej strony konieczna tyczka lub drabina (trudno dostępny balkon)</t>
  </si>
  <si>
    <t>Fasada szklana zewnętrzna (wysoki parter)</t>
  </si>
  <si>
    <t>dostep z poziomu gruntu, konieczna tyczka lub drabina</t>
  </si>
  <si>
    <t>D13</t>
  </si>
  <si>
    <t>mycie od wewnątrz na wysokiej drabinie, mycie z zewnątrz alpinistycznie</t>
  </si>
  <si>
    <t>D14</t>
  </si>
  <si>
    <t>front budynku</t>
  </si>
  <si>
    <t>mycie w części alpinistycznie, reszta z tyczki</t>
  </si>
  <si>
    <t>od strony parkingu</t>
  </si>
  <si>
    <t>od strony Biblioteki - zakole</t>
  </si>
  <si>
    <t>dziedziniec wewnętrzny (wejście od Patio)</t>
  </si>
  <si>
    <t>klatka boczna od strony D13</t>
  </si>
  <si>
    <t>od strony D13</t>
  </si>
  <si>
    <t>Aula</t>
  </si>
  <si>
    <t>IV p.</t>
  </si>
  <si>
    <t>D14a</t>
  </si>
  <si>
    <t>poddasze - IV p.</t>
  </si>
  <si>
    <t>klatka boczna</t>
  </si>
  <si>
    <t>od strony D14 (starego budynku)</t>
  </si>
  <si>
    <t>wejście boczne od Patio - parter</t>
  </si>
  <si>
    <t>od strony LO</t>
  </si>
  <si>
    <t>D16</t>
  </si>
  <si>
    <t>przeszklenia zewnętrzne</t>
  </si>
  <si>
    <t>mycie ze zwyżki i w niektórych miejscach alpinistycznie</t>
  </si>
  <si>
    <t xml:space="preserve">klatki schodowe </t>
  </si>
  <si>
    <t>hall</t>
  </si>
  <si>
    <t>D17</t>
  </si>
  <si>
    <t>mycie okien - strona północna</t>
  </si>
  <si>
    <t>zwyżka koszowa, rusztowanie, drabina</t>
  </si>
  <si>
    <t>mycie okien - strona południowa</t>
  </si>
  <si>
    <t>mycie okien - strona zachodnia</t>
  </si>
  <si>
    <t>zwyżka koszowa</t>
  </si>
  <si>
    <t>Świetliki dachowe (2 szt.)</t>
  </si>
  <si>
    <t>rusztowanie, alpinistycznie</t>
  </si>
  <si>
    <t>U1</t>
  </si>
  <si>
    <t>mycie całej elewacji - strona południowa</t>
  </si>
  <si>
    <t>mycie całej elewacji - strona północna</t>
  </si>
  <si>
    <t>mycie całej elewacji - strona wschodnia</t>
  </si>
  <si>
    <t>mycie całej elewacji - strona zachodnia</t>
  </si>
  <si>
    <t>U2</t>
  </si>
  <si>
    <t>elewacja południowa z wyłączeniem niskiego parteru</t>
  </si>
  <si>
    <t xml:space="preserve">tyczka </t>
  </si>
  <si>
    <t>elewacja północna z wyłączeniem niskiego parteru</t>
  </si>
  <si>
    <t>front budynku z wyłączeniem niskiego parteru, dzwi pod daszkami i strażnicy</t>
  </si>
  <si>
    <t>tyczka i zwyżka lub alpinistycznie</t>
  </si>
  <si>
    <t>sala audytoryjna od wewnątrz</t>
  </si>
  <si>
    <t>wysoka drabina</t>
  </si>
  <si>
    <t xml:space="preserve">hol od wewnątrz </t>
  </si>
  <si>
    <t>klatki schodowe od wewnątrz</t>
  </si>
  <si>
    <t>świetlik dachowy od zewnątrz</t>
  </si>
  <si>
    <t>tyczka, alpinistycznie</t>
  </si>
  <si>
    <t>świetlik dachowy od wewnątrz pok 201, 204 i hol II p.</t>
  </si>
  <si>
    <t>U13</t>
  </si>
  <si>
    <t>POŁUDNIE: okna budynku: poziom +1,+2,+3, wraz z rogiem południowo-zachodnim (drzewo).</t>
  </si>
  <si>
    <t>zwyżka, alpinistycznie lub rusztowanie na antresoli koło drzewa</t>
  </si>
  <si>
    <t>POŁUDNIE: klatka schodowa duża , poziom +3</t>
  </si>
  <si>
    <t>zwyżka, mycie z pozycji schodów</t>
  </si>
  <si>
    <t>W/ PN/PD: okna hali sportowej B h:13m, tylko z rusztowania</t>
  </si>
  <si>
    <t>rusztowanie wewn. na boisku sportowym, z zabezpieczeniem podłogi Omnisports firmy Tarkett, okna do h=13m</t>
  </si>
  <si>
    <t>WSCHÓD: wszystkie okna na ścianie wschodniej (poziom +1,+2 (bez salki E i F)+3)</t>
  </si>
  <si>
    <t xml:space="preserve">zwyżka, alpinistycznie </t>
  </si>
  <si>
    <t>PÓŁNOC: okna budynku: poziom 0,+1,+2,+3wentylatornia.</t>
  </si>
  <si>
    <t>Z11</t>
  </si>
  <si>
    <t xml:space="preserve">korytarz z zewnątrz - zamontowane na stałe żaluzje </t>
  </si>
  <si>
    <t>DGS</t>
  </si>
  <si>
    <t xml:space="preserve">okna parter </t>
  </si>
  <si>
    <t>z drabiny, okna górne trzeba ściągnąć</t>
  </si>
  <si>
    <t>okna I piętro</t>
  </si>
  <si>
    <t>świetlik nad głowną klatką schodową</t>
  </si>
  <si>
    <t>świetlik nad boczną klatką schodową</t>
  </si>
  <si>
    <t>świetlik w drzwiach nad wejściem głównym</t>
  </si>
  <si>
    <t>z drabiny</t>
  </si>
  <si>
    <t xml:space="preserve">SUMA metrów kwadratowych do jednorazowego umycia </t>
  </si>
  <si>
    <t>Część opcjonalna</t>
  </si>
  <si>
    <t>Łączna wartość m2</t>
  </si>
  <si>
    <t>S1</t>
  </si>
  <si>
    <t>dodatkowe powierzchnie</t>
  </si>
  <si>
    <t>SUMA m2 - część podstawowa i część opcjonalna</t>
  </si>
  <si>
    <t>ZAŁ. NR 4 - WYKAZ BUDYNKÓW</t>
  </si>
  <si>
    <t>dopuszcza się mycie metodą alpinistyczną wieży, reszta ma być myta przy pomocy tyczek i wody demineralizowanej</t>
  </si>
  <si>
    <t>dopuszcza się mycie metodą alpinistyczną strony północnej, reszta ma być myta przy pomocy tyczek i wody demineralizowanej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</si>
</sst>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10"/>
      <color rgb="FFFF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4999237037263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43" fontId="2" fillId="0" borderId="7" xfId="1" applyFont="1" applyFill="1" applyBorder="1" applyAlignment="1">
      <alignment horizontal="right" vertical="center"/>
    </xf>
    <xf numFmtId="43" fontId="2" fillId="0" borderId="8" xfId="1" applyFont="1" applyFill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43" fontId="2" fillId="0" borderId="11" xfId="1" applyFont="1" applyFill="1" applyBorder="1" applyAlignment="1">
      <alignment horizontal="right" vertical="center"/>
    </xf>
    <xf numFmtId="43" fontId="2" fillId="0" borderId="12" xfId="1" applyFont="1" applyFill="1" applyBorder="1" applyAlignment="1">
      <alignment horizontal="right" vertical="center"/>
    </xf>
    <xf numFmtId="0" fontId="3" fillId="0" borderId="14" xfId="0" applyFont="1" applyBorder="1" applyAlignment="1">
      <alignment horizontal="left" vertical="center"/>
    </xf>
    <xf numFmtId="43" fontId="3" fillId="0" borderId="15" xfId="1" applyFont="1" applyFill="1" applyBorder="1" applyAlignment="1">
      <alignment horizontal="right" vertical="center"/>
    </xf>
    <xf numFmtId="0" fontId="2" fillId="0" borderId="15" xfId="0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3" fontId="4" fillId="0" borderId="7" xfId="1" applyFont="1" applyFill="1" applyBorder="1" applyAlignment="1">
      <alignment horizontal="right" vertical="center"/>
    </xf>
    <xf numFmtId="43" fontId="4" fillId="0" borderId="16" xfId="1" applyFont="1" applyFill="1" applyBorder="1" applyAlignment="1">
      <alignment horizontal="right" vertical="center"/>
    </xf>
    <xf numFmtId="0" fontId="4" fillId="0" borderId="7" xfId="0" applyFont="1" applyBorder="1" applyAlignment="1">
      <alignment horizontal="left" wrapText="1"/>
    </xf>
    <xf numFmtId="0" fontId="4" fillId="0" borderId="12" xfId="0" applyFont="1" applyBorder="1" applyAlignment="1">
      <alignment horizontal="left" vertical="center"/>
    </xf>
    <xf numFmtId="43" fontId="4" fillId="0" borderId="12" xfId="1" applyFont="1" applyFill="1" applyBorder="1" applyAlignment="1">
      <alignment horizontal="right" vertical="center"/>
    </xf>
    <xf numFmtId="43" fontId="4" fillId="0" borderId="17" xfId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left" wrapText="1"/>
    </xf>
    <xf numFmtId="0" fontId="4" fillId="0" borderId="12" xfId="0" applyFont="1" applyBorder="1"/>
    <xf numFmtId="0" fontId="4" fillId="0" borderId="12" xfId="0" applyFont="1" applyBorder="1" applyAlignment="1">
      <alignment horizontal="left" wrapText="1" shrinkToFit="1"/>
    </xf>
    <xf numFmtId="0" fontId="2" fillId="0" borderId="12" xfId="0" applyFont="1" applyBorder="1" applyAlignment="1">
      <alignment horizontal="left" vertical="center"/>
    </xf>
    <xf numFmtId="43" fontId="2" fillId="0" borderId="12" xfId="1" applyFont="1" applyFill="1" applyBorder="1" applyAlignment="1">
      <alignment horizontal="right"/>
    </xf>
    <xf numFmtId="43" fontId="2" fillId="0" borderId="17" xfId="1" applyFont="1" applyFill="1" applyBorder="1" applyAlignment="1">
      <alignment horizontal="right" vertical="center"/>
    </xf>
    <xf numFmtId="0" fontId="2" fillId="0" borderId="12" xfId="0" applyFont="1" applyBorder="1"/>
    <xf numFmtId="0" fontId="4" fillId="0" borderId="18" xfId="0" applyFont="1" applyBorder="1"/>
    <xf numFmtId="43" fontId="2" fillId="0" borderId="18" xfId="1" applyFont="1" applyFill="1" applyBorder="1" applyAlignment="1">
      <alignment horizontal="right"/>
    </xf>
    <xf numFmtId="0" fontId="2" fillId="0" borderId="18" xfId="0" applyFont="1" applyBorder="1" applyAlignment="1">
      <alignment wrapText="1"/>
    </xf>
    <xf numFmtId="0" fontId="3" fillId="0" borderId="15" xfId="0" applyFont="1" applyBorder="1"/>
    <xf numFmtId="43" fontId="3" fillId="0" borderId="15" xfId="1" applyFont="1" applyFill="1" applyBorder="1" applyAlignment="1">
      <alignment horizontal="right"/>
    </xf>
    <xf numFmtId="0" fontId="2" fillId="0" borderId="15" xfId="0" applyFont="1" applyBorder="1" applyAlignment="1">
      <alignment wrapText="1"/>
    </xf>
    <xf numFmtId="0" fontId="2" fillId="0" borderId="6" xfId="0" applyFont="1" applyBorder="1"/>
    <xf numFmtId="43" fontId="2" fillId="0" borderId="6" xfId="1" applyFont="1" applyFill="1" applyBorder="1" applyAlignment="1">
      <alignment horizontal="right"/>
    </xf>
    <xf numFmtId="43" fontId="3" fillId="0" borderId="19" xfId="1" applyFont="1" applyFill="1" applyBorder="1" applyAlignment="1">
      <alignment horizontal="right"/>
    </xf>
    <xf numFmtId="43" fontId="2" fillId="0" borderId="7" xfId="1" applyFont="1" applyFill="1" applyBorder="1" applyAlignment="1">
      <alignment horizontal="right"/>
    </xf>
    <xf numFmtId="43" fontId="2" fillId="0" borderId="8" xfId="1" applyFont="1" applyFill="1" applyBorder="1" applyAlignment="1">
      <alignment horizontal="right"/>
    </xf>
    <xf numFmtId="43" fontId="2" fillId="0" borderId="11" xfId="1" applyFont="1" applyFill="1" applyBorder="1" applyAlignment="1">
      <alignment horizontal="right"/>
    </xf>
    <xf numFmtId="43" fontId="4" fillId="0" borderId="12" xfId="1" applyFont="1" applyFill="1" applyBorder="1" applyAlignment="1">
      <alignment horizontal="right"/>
    </xf>
    <xf numFmtId="43" fontId="4" fillId="0" borderId="18" xfId="1" applyFont="1" applyFill="1" applyBorder="1" applyAlignment="1">
      <alignment horizontal="right"/>
    </xf>
    <xf numFmtId="43" fontId="4" fillId="0" borderId="20" xfId="1" applyFont="1" applyFill="1" applyBorder="1" applyAlignment="1">
      <alignment horizontal="right"/>
    </xf>
    <xf numFmtId="43" fontId="3" fillId="0" borderId="21" xfId="1" applyFont="1" applyFill="1" applyBorder="1" applyAlignment="1">
      <alignment horizontal="right"/>
    </xf>
    <xf numFmtId="0" fontId="2" fillId="0" borderId="7" xfId="0" applyFont="1" applyBorder="1"/>
    <xf numFmtId="0" fontId="2" fillId="0" borderId="7" xfId="0" applyFont="1" applyBorder="1" applyAlignment="1">
      <alignment wrapText="1"/>
    </xf>
    <xf numFmtId="0" fontId="2" fillId="0" borderId="12" xfId="0" applyFont="1" applyBorder="1" applyAlignment="1">
      <alignment wrapText="1"/>
    </xf>
    <xf numFmtId="43" fontId="2" fillId="0" borderId="16" xfId="1" applyFont="1" applyFill="1" applyBorder="1" applyAlignment="1">
      <alignment horizontal="right"/>
    </xf>
    <xf numFmtId="43" fontId="2" fillId="0" borderId="17" xfId="1" applyFont="1" applyFill="1" applyBorder="1" applyAlignment="1">
      <alignment horizontal="right"/>
    </xf>
    <xf numFmtId="0" fontId="3" fillId="0" borderId="14" xfId="0" applyFont="1" applyBorder="1"/>
    <xf numFmtId="0" fontId="2" fillId="0" borderId="14" xfId="0" applyFont="1" applyBorder="1" applyAlignment="1">
      <alignment wrapText="1"/>
    </xf>
    <xf numFmtId="43" fontId="2" fillId="0" borderId="7" xfId="1" applyFont="1" applyFill="1" applyBorder="1" applyAlignment="1">
      <alignment wrapText="1"/>
    </xf>
    <xf numFmtId="43" fontId="2" fillId="0" borderId="7" xfId="1" applyFont="1" applyFill="1" applyBorder="1" applyAlignment="1">
      <alignment horizontal="right" wrapText="1"/>
    </xf>
    <xf numFmtId="43" fontId="2" fillId="0" borderId="12" xfId="1" applyFont="1" applyFill="1" applyBorder="1" applyAlignment="1">
      <alignment wrapText="1"/>
    </xf>
    <xf numFmtId="43" fontId="2" fillId="0" borderId="12" xfId="1" applyFont="1" applyFill="1" applyBorder="1" applyAlignment="1">
      <alignment horizontal="right" wrapText="1"/>
    </xf>
    <xf numFmtId="43" fontId="2" fillId="0" borderId="11" xfId="1" applyFont="1" applyFill="1" applyBorder="1" applyAlignment="1">
      <alignment horizontal="right" wrapText="1"/>
    </xf>
    <xf numFmtId="0" fontId="4" fillId="0" borderId="12" xfId="0" applyFont="1" applyBorder="1" applyAlignment="1">
      <alignment wrapText="1"/>
    </xf>
    <xf numFmtId="43" fontId="3" fillId="0" borderId="14" xfId="1" applyFont="1" applyFill="1" applyBorder="1" applyAlignment="1">
      <alignment horizontal="right"/>
    </xf>
    <xf numFmtId="0" fontId="2" fillId="0" borderId="11" xfId="0" applyFont="1" applyBorder="1"/>
    <xf numFmtId="0" fontId="2" fillId="0" borderId="11" xfId="0" applyFont="1" applyBorder="1" applyAlignment="1">
      <alignment wrapText="1"/>
    </xf>
    <xf numFmtId="0" fontId="4" fillId="0" borderId="11" xfId="0" applyFont="1" applyBorder="1"/>
    <xf numFmtId="43" fontId="4" fillId="0" borderId="11" xfId="1" applyFont="1" applyFill="1" applyBorder="1" applyAlignment="1">
      <alignment horizontal="right"/>
    </xf>
    <xf numFmtId="0" fontId="4" fillId="0" borderId="11" xfId="0" applyFont="1" applyBorder="1" applyAlignment="1">
      <alignment wrapText="1"/>
    </xf>
    <xf numFmtId="43" fontId="2" fillId="0" borderId="20" xfId="1" applyFont="1" applyFill="1" applyBorder="1" applyAlignment="1">
      <alignment horizontal="right"/>
    </xf>
    <xf numFmtId="0" fontId="2" fillId="0" borderId="10" xfId="0" applyFont="1" applyBorder="1"/>
    <xf numFmtId="43" fontId="2" fillId="0" borderId="10" xfId="1" applyFont="1" applyFill="1" applyBorder="1" applyAlignment="1">
      <alignment horizontal="right"/>
    </xf>
    <xf numFmtId="0" fontId="4" fillId="0" borderId="7" xfId="0" applyFont="1" applyBorder="1" applyAlignment="1">
      <alignment wrapText="1"/>
    </xf>
    <xf numFmtId="0" fontId="5" fillId="0" borderId="14" xfId="0" applyFont="1" applyBorder="1"/>
    <xf numFmtId="43" fontId="5" fillId="0" borderId="14" xfId="1" applyFont="1" applyFill="1" applyBorder="1" applyAlignment="1">
      <alignment horizontal="right"/>
    </xf>
    <xf numFmtId="43" fontId="5" fillId="0" borderId="21" xfId="1" applyFont="1" applyFill="1" applyBorder="1" applyAlignment="1">
      <alignment horizontal="right"/>
    </xf>
    <xf numFmtId="0" fontId="4" fillId="0" borderId="14" xfId="0" applyFont="1" applyBorder="1" applyAlignment="1">
      <alignment wrapText="1"/>
    </xf>
    <xf numFmtId="0" fontId="4" fillId="0" borderId="7" xfId="0" applyFont="1" applyBorder="1"/>
    <xf numFmtId="0" fontId="5" fillId="0" borderId="15" xfId="0" applyFont="1" applyBorder="1"/>
    <xf numFmtId="43" fontId="5" fillId="0" borderId="15" xfId="1" applyFont="1" applyFill="1" applyBorder="1" applyAlignment="1">
      <alignment horizontal="right"/>
    </xf>
    <xf numFmtId="43" fontId="5" fillId="0" borderId="19" xfId="1" applyFont="1" applyFill="1" applyBorder="1" applyAlignment="1">
      <alignment horizontal="right"/>
    </xf>
    <xf numFmtId="0" fontId="4" fillId="0" borderId="15" xfId="0" applyFont="1" applyBorder="1" applyAlignment="1">
      <alignment wrapText="1"/>
    </xf>
    <xf numFmtId="43" fontId="4" fillId="0" borderId="7" xfId="1" applyFont="1" applyFill="1" applyBorder="1" applyAlignment="1">
      <alignment horizontal="right"/>
    </xf>
    <xf numFmtId="43" fontId="4" fillId="0" borderId="16" xfId="1" applyFont="1" applyFill="1" applyBorder="1" applyAlignment="1">
      <alignment horizontal="right"/>
    </xf>
    <xf numFmtId="0" fontId="2" fillId="0" borderId="14" xfId="0" applyFont="1" applyBorder="1"/>
    <xf numFmtId="43" fontId="4" fillId="0" borderId="17" xfId="1" applyFont="1" applyFill="1" applyBorder="1" applyAlignment="1">
      <alignment horizontal="right"/>
    </xf>
    <xf numFmtId="0" fontId="4" fillId="0" borderId="12" xfId="0" applyFont="1" applyBorder="1" applyAlignment="1">
      <alignment horizontal="left"/>
    </xf>
    <xf numFmtId="43" fontId="4" fillId="0" borderId="12" xfId="1" applyFont="1" applyFill="1" applyBorder="1"/>
    <xf numFmtId="0" fontId="5" fillId="0" borderId="15" xfId="0" applyFont="1" applyBorder="1" applyAlignment="1">
      <alignment horizontal="left"/>
    </xf>
    <xf numFmtId="43" fontId="5" fillId="0" borderId="15" xfId="1" applyFont="1" applyFill="1" applyBorder="1"/>
    <xf numFmtId="0" fontId="4" fillId="0" borderId="10" xfId="0" applyFont="1" applyBorder="1"/>
    <xf numFmtId="0" fontId="5" fillId="0" borderId="18" xfId="0" applyFont="1" applyBorder="1"/>
    <xf numFmtId="43" fontId="5" fillId="0" borderId="18" xfId="1" applyFont="1" applyFill="1" applyBorder="1" applyAlignment="1">
      <alignment horizontal="right"/>
    </xf>
    <xf numFmtId="0" fontId="2" fillId="0" borderId="7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3" fillId="0" borderId="18" xfId="0" applyFont="1" applyBorder="1"/>
    <xf numFmtId="43" fontId="3" fillId="0" borderId="18" xfId="1" applyFont="1" applyFill="1" applyBorder="1" applyAlignment="1">
      <alignment horizontal="right"/>
    </xf>
    <xf numFmtId="0" fontId="2" fillId="0" borderId="12" xfId="0" applyFont="1" applyBorder="1" applyAlignment="1">
      <alignment wrapText="1" shrinkToFit="1"/>
    </xf>
    <xf numFmtId="2" fontId="2" fillId="0" borderId="12" xfId="0" applyNumberFormat="1" applyFont="1" applyBorder="1"/>
    <xf numFmtId="0" fontId="2" fillId="0" borderId="18" xfId="0" applyFont="1" applyBorder="1"/>
    <xf numFmtId="43" fontId="2" fillId="0" borderId="22" xfId="1" applyFont="1" applyFill="1" applyBorder="1" applyAlignment="1">
      <alignment horizontal="right"/>
    </xf>
    <xf numFmtId="43" fontId="3" fillId="0" borderId="22" xfId="1" applyFont="1" applyFill="1" applyBorder="1" applyAlignment="1">
      <alignment horizontal="right"/>
    </xf>
    <xf numFmtId="0" fontId="3" fillId="0" borderId="23" xfId="0" applyFont="1" applyBorder="1" applyAlignment="1">
      <alignment vertical="center"/>
    </xf>
    <xf numFmtId="0" fontId="2" fillId="0" borderId="11" xfId="0" applyFont="1" applyBorder="1" applyAlignment="1">
      <alignment wrapText="1" shrinkToFit="1"/>
    </xf>
    <xf numFmtId="0" fontId="2" fillId="0" borderId="12" xfId="0" applyFont="1" applyBorder="1" applyAlignment="1">
      <alignment shrinkToFit="1"/>
    </xf>
    <xf numFmtId="0" fontId="2" fillId="0" borderId="7" xfId="0" applyFont="1" applyBorder="1" applyAlignment="1">
      <alignment shrinkToFit="1"/>
    </xf>
    <xf numFmtId="0" fontId="2" fillId="0" borderId="11" xfId="0" applyFont="1" applyBorder="1" applyAlignment="1">
      <alignment shrinkToFit="1"/>
    </xf>
    <xf numFmtId="0" fontId="3" fillId="0" borderId="1" xfId="0" applyFont="1" applyBorder="1"/>
    <xf numFmtId="43" fontId="3" fillId="2" borderId="2" xfId="1" applyFont="1" applyFill="1" applyBorder="1" applyAlignment="1">
      <alignment horizontal="right"/>
    </xf>
    <xf numFmtId="43" fontId="3" fillId="2" borderId="4" xfId="1" applyFont="1" applyFill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28" xfId="0" applyFont="1" applyBorder="1"/>
    <xf numFmtId="43" fontId="2" fillId="0" borderId="12" xfId="1" applyFont="1" applyBorder="1" applyAlignment="1">
      <alignment horizontal="right"/>
    </xf>
    <xf numFmtId="43" fontId="2" fillId="0" borderId="29" xfId="1" applyFont="1" applyBorder="1" applyAlignment="1">
      <alignment horizontal="right"/>
    </xf>
    <xf numFmtId="0" fontId="3" fillId="0" borderId="28" xfId="0" applyFont="1" applyBorder="1"/>
    <xf numFmtId="43" fontId="3" fillId="2" borderId="12" xfId="1" applyFont="1" applyFill="1" applyBorder="1" applyAlignment="1">
      <alignment horizontal="right"/>
    </xf>
    <xf numFmtId="43" fontId="3" fillId="2" borderId="29" xfId="1" applyFont="1" applyFill="1" applyBorder="1" applyAlignment="1">
      <alignment horizontal="right"/>
    </xf>
    <xf numFmtId="0" fontId="3" fillId="0" borderId="36" xfId="0" applyFont="1" applyBorder="1"/>
    <xf numFmtId="43" fontId="3" fillId="4" borderId="15" xfId="1" applyFont="1" applyFill="1" applyBorder="1" applyAlignment="1">
      <alignment horizontal="right"/>
    </xf>
    <xf numFmtId="43" fontId="3" fillId="4" borderId="37" xfId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9" xfId="0" applyFont="1" applyBorder="1"/>
    <xf numFmtId="0" fontId="3" fillId="0" borderId="13" xfId="0" applyFont="1" applyBorder="1"/>
    <xf numFmtId="0" fontId="2" fillId="0" borderId="18" xfId="0" applyFont="1" applyBorder="1" applyAlignment="1">
      <alignment vertical="center" wrapText="1"/>
    </xf>
    <xf numFmtId="43" fontId="4" fillId="0" borderId="6" xfId="1" applyFont="1" applyFill="1" applyBorder="1" applyAlignment="1">
      <alignment horizontal="right" vertical="center"/>
    </xf>
    <xf numFmtId="43" fontId="4" fillId="0" borderId="11" xfId="1" applyFont="1" applyFill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2" fillId="0" borderId="7" xfId="0" applyFont="1" applyBorder="1" applyAlignment="1">
      <alignment wrapText="1" shrinkToFit="1"/>
    </xf>
    <xf numFmtId="0" fontId="2" fillId="0" borderId="12" xfId="0" applyFont="1" applyBorder="1" applyAlignment="1">
      <alignment wrapText="1" shrinkToFit="1"/>
    </xf>
    <xf numFmtId="43" fontId="2" fillId="0" borderId="7" xfId="1" applyFont="1" applyFill="1" applyBorder="1" applyAlignment="1">
      <alignment horizontal="right"/>
    </xf>
    <xf numFmtId="0" fontId="2" fillId="0" borderId="12" xfId="0" applyFont="1" applyBorder="1"/>
    <xf numFmtId="0" fontId="2" fillId="0" borderId="7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3" fillId="0" borderId="2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0" borderId="18" xfId="0" applyFont="1" applyBorder="1" applyAlignment="1">
      <alignment horizontal="left" vertical="center" wrapText="1"/>
    </xf>
    <xf numFmtId="0" fontId="2" fillId="0" borderId="6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6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3" borderId="30" xfId="0" applyFont="1" applyFill="1" applyBorder="1"/>
    <xf numFmtId="0" fontId="2" fillId="3" borderId="31" xfId="0" applyFont="1" applyFill="1" applyBorder="1"/>
    <xf numFmtId="0" fontId="2" fillId="3" borderId="32" xfId="0" applyFont="1" applyFill="1" applyBorder="1"/>
    <xf numFmtId="0" fontId="2" fillId="3" borderId="33" xfId="0" applyFont="1" applyFill="1" applyBorder="1"/>
    <xf numFmtId="0" fontId="2" fillId="3" borderId="34" xfId="0" applyFont="1" applyFill="1" applyBorder="1"/>
    <xf numFmtId="0" fontId="2" fillId="3" borderId="35" xfId="0" applyFont="1" applyFill="1" applyBorder="1"/>
    <xf numFmtId="0" fontId="2" fillId="0" borderId="10" xfId="0" applyFont="1" applyBorder="1" applyAlignment="1">
      <alignment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0E1C7-13EB-4CB1-9FC6-FF0394FCCF03}">
  <dimension ref="A1:F270"/>
  <sheetViews>
    <sheetView tabSelected="1" topLeftCell="A90" workbookViewId="0">
      <selection activeCell="F100" sqref="F100:F102"/>
    </sheetView>
  </sheetViews>
  <sheetFormatPr defaultColWidth="9.140625" defaultRowHeight="12.75" x14ac:dyDescent="0.2"/>
  <cols>
    <col min="1" max="1" width="10.7109375" style="1" customWidth="1"/>
    <col min="2" max="2" width="82.5703125" style="1" customWidth="1"/>
    <col min="3" max="3" width="14.140625" style="1" customWidth="1"/>
    <col min="4" max="4" width="13.7109375" style="1" customWidth="1"/>
    <col min="5" max="5" width="14.7109375" style="1" customWidth="1"/>
    <col min="6" max="6" width="70.28515625" style="1" customWidth="1"/>
    <col min="7" max="16384" width="9.140625" style="1"/>
  </cols>
  <sheetData>
    <row r="1" spans="1:6" ht="13.5" thickBot="1" x14ac:dyDescent="0.25">
      <c r="B1" s="120" t="s">
        <v>293</v>
      </c>
      <c r="F1" s="2"/>
    </row>
    <row r="2" spans="1:6" ht="31.5" customHeight="1" thickBot="1" x14ac:dyDescent="0.25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7" t="s">
        <v>5</v>
      </c>
    </row>
    <row r="3" spans="1:6" s="119" customFormat="1" ht="15.95" customHeight="1" x14ac:dyDescent="0.2">
      <c r="A3" s="121" t="s">
        <v>6</v>
      </c>
      <c r="B3" s="8" t="s">
        <v>7</v>
      </c>
      <c r="C3" s="9">
        <v>0</v>
      </c>
      <c r="D3" s="9">
        <v>34.51</v>
      </c>
      <c r="E3" s="10">
        <f>C3+D3</f>
        <v>34.51</v>
      </c>
      <c r="F3" s="132" t="s">
        <v>8</v>
      </c>
    </row>
    <row r="4" spans="1:6" s="119" customFormat="1" ht="15.95" customHeight="1" x14ac:dyDescent="0.2">
      <c r="A4" s="128"/>
      <c r="B4" s="11" t="s">
        <v>9</v>
      </c>
      <c r="C4" s="12">
        <v>0</v>
      </c>
      <c r="D4" s="12">
        <v>40.74</v>
      </c>
      <c r="E4" s="13">
        <f t="shared" ref="E4:E11" si="0">C4+D4</f>
        <v>40.74</v>
      </c>
      <c r="F4" s="133"/>
    </row>
    <row r="5" spans="1:6" s="119" customFormat="1" ht="15.95" customHeight="1" x14ac:dyDescent="0.2">
      <c r="A5" s="128"/>
      <c r="B5" s="11" t="s">
        <v>10</v>
      </c>
      <c r="C5" s="12">
        <v>0</v>
      </c>
      <c r="D5" s="12">
        <v>108.64</v>
      </c>
      <c r="E5" s="13">
        <f t="shared" si="0"/>
        <v>108.64</v>
      </c>
      <c r="F5" s="133"/>
    </row>
    <row r="6" spans="1:6" s="119" customFormat="1" ht="15.95" customHeight="1" x14ac:dyDescent="0.2">
      <c r="A6" s="128"/>
      <c r="B6" s="11" t="s">
        <v>11</v>
      </c>
      <c r="C6" s="12">
        <v>0</v>
      </c>
      <c r="D6" s="12">
        <v>75.459999999999994</v>
      </c>
      <c r="E6" s="13">
        <f t="shared" si="0"/>
        <v>75.459999999999994</v>
      </c>
      <c r="F6" s="133"/>
    </row>
    <row r="7" spans="1:6" s="119" customFormat="1" ht="15.95" customHeight="1" x14ac:dyDescent="0.2">
      <c r="A7" s="128"/>
      <c r="B7" s="11" t="s">
        <v>12</v>
      </c>
      <c r="C7" s="12">
        <v>0</v>
      </c>
      <c r="D7" s="12">
        <v>19.11</v>
      </c>
      <c r="E7" s="13">
        <f t="shared" si="0"/>
        <v>19.11</v>
      </c>
      <c r="F7" s="133"/>
    </row>
    <row r="8" spans="1:6" s="119" customFormat="1" ht="15.95" customHeight="1" x14ac:dyDescent="0.2">
      <c r="A8" s="128"/>
      <c r="B8" s="11" t="s">
        <v>13</v>
      </c>
      <c r="C8" s="12">
        <v>0</v>
      </c>
      <c r="D8" s="12">
        <v>45.12</v>
      </c>
      <c r="E8" s="13">
        <f t="shared" si="0"/>
        <v>45.12</v>
      </c>
      <c r="F8" s="133"/>
    </row>
    <row r="9" spans="1:6" s="119" customFormat="1" ht="15.95" customHeight="1" x14ac:dyDescent="0.2">
      <c r="A9" s="128"/>
      <c r="B9" s="11" t="s">
        <v>14</v>
      </c>
      <c r="C9" s="12">
        <v>0</v>
      </c>
      <c r="D9" s="12">
        <v>36.4</v>
      </c>
      <c r="E9" s="13">
        <f t="shared" si="0"/>
        <v>36.4</v>
      </c>
      <c r="F9" s="133"/>
    </row>
    <row r="10" spans="1:6" s="119" customFormat="1" ht="15.95" customHeight="1" x14ac:dyDescent="0.2">
      <c r="A10" s="128"/>
      <c r="B10" s="11" t="s">
        <v>15</v>
      </c>
      <c r="C10" s="12">
        <v>0</v>
      </c>
      <c r="D10" s="12">
        <v>20.02</v>
      </c>
      <c r="E10" s="13">
        <f t="shared" si="0"/>
        <v>20.02</v>
      </c>
      <c r="F10" s="133"/>
    </row>
    <row r="11" spans="1:6" s="119" customFormat="1" ht="15.95" customHeight="1" x14ac:dyDescent="0.2">
      <c r="A11" s="128"/>
      <c r="B11" s="11" t="s">
        <v>16</v>
      </c>
      <c r="C11" s="12">
        <v>0</v>
      </c>
      <c r="D11" s="12">
        <v>5.46</v>
      </c>
      <c r="E11" s="13">
        <f t="shared" si="0"/>
        <v>5.46</v>
      </c>
      <c r="F11" s="134"/>
    </row>
    <row r="12" spans="1:6" s="119" customFormat="1" ht="15.95" customHeight="1" thickBot="1" x14ac:dyDescent="0.25">
      <c r="A12" s="122"/>
      <c r="B12" s="14" t="s">
        <v>17</v>
      </c>
      <c r="C12" s="15">
        <f>SUM(C3:C11)</f>
        <v>0</v>
      </c>
      <c r="D12" s="15">
        <f>SUM(D3:D11)</f>
        <v>385.45999999999992</v>
      </c>
      <c r="E12" s="15">
        <f>SUM(E3:E11)</f>
        <v>385.45999999999992</v>
      </c>
      <c r="F12" s="16"/>
    </row>
    <row r="13" spans="1:6" s="119" customFormat="1" ht="15.95" customHeight="1" x14ac:dyDescent="0.2">
      <c r="A13" s="121" t="s">
        <v>6</v>
      </c>
      <c r="B13" s="17" t="s">
        <v>18</v>
      </c>
      <c r="C13" s="18">
        <v>111.81</v>
      </c>
      <c r="D13" s="18">
        <v>111.81</v>
      </c>
      <c r="E13" s="19">
        <f t="shared" ref="E13:E14" si="1">C13+D13</f>
        <v>223.62</v>
      </c>
      <c r="F13" s="20" t="s">
        <v>8</v>
      </c>
    </row>
    <row r="14" spans="1:6" s="119" customFormat="1" ht="15.95" customHeight="1" x14ac:dyDescent="0.2">
      <c r="A14" s="128"/>
      <c r="B14" s="21" t="s">
        <v>19</v>
      </c>
      <c r="C14" s="22">
        <v>108.22</v>
      </c>
      <c r="D14" s="22">
        <v>108.22</v>
      </c>
      <c r="E14" s="23">
        <f t="shared" si="1"/>
        <v>216.44</v>
      </c>
      <c r="F14" s="24" t="s">
        <v>20</v>
      </c>
    </row>
    <row r="15" spans="1:6" s="119" customFormat="1" ht="25.5" x14ac:dyDescent="0.2">
      <c r="A15" s="135"/>
      <c r="B15" s="25" t="s">
        <v>21</v>
      </c>
      <c r="C15" s="22">
        <v>16.93</v>
      </c>
      <c r="D15" s="22">
        <v>16.93</v>
      </c>
      <c r="E15" s="23">
        <f>C15+D15</f>
        <v>33.86</v>
      </c>
      <c r="F15" s="26" t="s">
        <v>22</v>
      </c>
    </row>
    <row r="16" spans="1:6" ht="15.95" customHeight="1" x14ac:dyDescent="0.2">
      <c r="A16" s="135"/>
      <c r="B16" s="27" t="s">
        <v>23</v>
      </c>
      <c r="C16" s="28">
        <v>11.83</v>
      </c>
      <c r="D16" s="28">
        <v>11.83</v>
      </c>
      <c r="E16" s="29">
        <f t="shared" ref="E16:E18" si="2">C16+D16</f>
        <v>23.66</v>
      </c>
      <c r="F16" s="137" t="s">
        <v>24</v>
      </c>
    </row>
    <row r="17" spans="1:6" ht="15.95" customHeight="1" x14ac:dyDescent="0.2">
      <c r="A17" s="135"/>
      <c r="B17" s="30" t="s">
        <v>25</v>
      </c>
      <c r="C17" s="28">
        <v>24.22</v>
      </c>
      <c r="D17" s="28">
        <v>24.22</v>
      </c>
      <c r="E17" s="29">
        <f t="shared" si="2"/>
        <v>48.44</v>
      </c>
      <c r="F17" s="131"/>
    </row>
    <row r="18" spans="1:6" ht="15.95" customHeight="1" x14ac:dyDescent="0.2">
      <c r="A18" s="135"/>
      <c r="B18" s="31" t="s">
        <v>26</v>
      </c>
      <c r="C18" s="32">
        <v>100</v>
      </c>
      <c r="D18" s="32">
        <v>100</v>
      </c>
      <c r="E18" s="29">
        <f t="shared" si="2"/>
        <v>200</v>
      </c>
      <c r="F18" s="33" t="s">
        <v>27</v>
      </c>
    </row>
    <row r="19" spans="1:6" ht="15.95" customHeight="1" thickBot="1" x14ac:dyDescent="0.25">
      <c r="A19" s="136"/>
      <c r="B19" s="34" t="s">
        <v>17</v>
      </c>
      <c r="C19" s="35">
        <f>SUM(C13:C18)</f>
        <v>373.01</v>
      </c>
      <c r="D19" s="35">
        <f>SUM(D13:D18)</f>
        <v>373.01</v>
      </c>
      <c r="E19" s="35">
        <f>SUM(E13:E18)</f>
        <v>746.02</v>
      </c>
      <c r="F19" s="36"/>
    </row>
    <row r="20" spans="1:6" ht="15.95" customHeight="1" x14ac:dyDescent="0.2">
      <c r="A20" s="125" t="s">
        <v>28</v>
      </c>
      <c r="B20" s="37" t="s">
        <v>29</v>
      </c>
      <c r="C20" s="38">
        <v>31.05</v>
      </c>
      <c r="D20" s="38">
        <v>31.05</v>
      </c>
      <c r="E20" s="38">
        <f>C20+D20</f>
        <v>62.1</v>
      </c>
      <c r="F20" s="129" t="s">
        <v>8</v>
      </c>
    </row>
    <row r="21" spans="1:6" ht="15.95" customHeight="1" x14ac:dyDescent="0.2">
      <c r="A21" s="126"/>
      <c r="B21" s="30" t="s">
        <v>30</v>
      </c>
      <c r="C21" s="28">
        <v>29.32</v>
      </c>
      <c r="D21" s="28">
        <v>29.32</v>
      </c>
      <c r="E21" s="28">
        <f>C21+D21</f>
        <v>58.64</v>
      </c>
      <c r="F21" s="130"/>
    </row>
    <row r="22" spans="1:6" ht="15.95" customHeight="1" x14ac:dyDescent="0.2">
      <c r="A22" s="126"/>
      <c r="B22" s="31" t="s">
        <v>31</v>
      </c>
      <c r="C22" s="32">
        <v>75.72</v>
      </c>
      <c r="D22" s="32">
        <v>75.72</v>
      </c>
      <c r="E22" s="28">
        <f>C22+D22</f>
        <v>151.44</v>
      </c>
      <c r="F22" s="131"/>
    </row>
    <row r="23" spans="1:6" ht="15.95" customHeight="1" thickBot="1" x14ac:dyDescent="0.25">
      <c r="A23" s="127"/>
      <c r="B23" s="34" t="s">
        <v>17</v>
      </c>
      <c r="C23" s="35">
        <f>SUM(C20:C22)</f>
        <v>136.09</v>
      </c>
      <c r="D23" s="35">
        <f>SUM(D20:D22)</f>
        <v>136.09</v>
      </c>
      <c r="E23" s="39">
        <f>SUM(E20:E22)</f>
        <v>272.18</v>
      </c>
      <c r="F23" s="36"/>
    </row>
    <row r="24" spans="1:6" ht="15.95" customHeight="1" x14ac:dyDescent="0.2">
      <c r="A24" s="125" t="s">
        <v>32</v>
      </c>
      <c r="B24" s="37" t="s">
        <v>33</v>
      </c>
      <c r="C24" s="40">
        <v>0</v>
      </c>
      <c r="D24" s="40">
        <v>112</v>
      </c>
      <c r="E24" s="41">
        <f>C24+D24</f>
        <v>112</v>
      </c>
      <c r="F24" s="129" t="s">
        <v>8</v>
      </c>
    </row>
    <row r="25" spans="1:6" ht="15.95" customHeight="1" x14ac:dyDescent="0.2">
      <c r="A25" s="126"/>
      <c r="B25" s="30" t="s">
        <v>34</v>
      </c>
      <c r="C25" s="42">
        <v>0</v>
      </c>
      <c r="D25" s="42">
        <v>112</v>
      </c>
      <c r="E25" s="28">
        <f t="shared" ref="E25:E29" si="3">C25+D25</f>
        <v>112</v>
      </c>
      <c r="F25" s="130"/>
    </row>
    <row r="26" spans="1:6" ht="15.95" customHeight="1" x14ac:dyDescent="0.2">
      <c r="A26" s="126"/>
      <c r="B26" s="30" t="s">
        <v>35</v>
      </c>
      <c r="C26" s="28">
        <v>0</v>
      </c>
      <c r="D26" s="28">
        <v>3.5</v>
      </c>
      <c r="E26" s="28">
        <f t="shared" si="3"/>
        <v>3.5</v>
      </c>
      <c r="F26" s="130"/>
    </row>
    <row r="27" spans="1:6" ht="15.95" customHeight="1" x14ac:dyDescent="0.2">
      <c r="A27" s="126"/>
      <c r="B27" s="25" t="s">
        <v>36</v>
      </c>
      <c r="C27" s="43">
        <v>25</v>
      </c>
      <c r="D27" s="43">
        <v>25</v>
      </c>
      <c r="E27" s="43">
        <f t="shared" si="3"/>
        <v>50</v>
      </c>
      <c r="F27" s="130"/>
    </row>
    <row r="28" spans="1:6" ht="15.95" customHeight="1" x14ac:dyDescent="0.2">
      <c r="A28" s="126"/>
      <c r="B28" s="31" t="s">
        <v>37</v>
      </c>
      <c r="C28" s="44">
        <v>13.6</v>
      </c>
      <c r="D28" s="44">
        <v>13.6</v>
      </c>
      <c r="E28" s="45">
        <f t="shared" si="3"/>
        <v>27.2</v>
      </c>
      <c r="F28" s="131"/>
    </row>
    <row r="29" spans="1:6" ht="15.95" customHeight="1" thickBot="1" x14ac:dyDescent="0.25">
      <c r="A29" s="127"/>
      <c r="B29" s="34" t="s">
        <v>17</v>
      </c>
      <c r="C29" s="35">
        <f>SUM(C24:C28)</f>
        <v>38.6</v>
      </c>
      <c r="D29" s="35">
        <f>SUM(D24:D28)</f>
        <v>266.10000000000002</v>
      </c>
      <c r="E29" s="46">
        <f t="shared" si="3"/>
        <v>304.70000000000005</v>
      </c>
      <c r="F29" s="36"/>
    </row>
    <row r="30" spans="1:6" ht="15.95" customHeight="1" x14ac:dyDescent="0.2">
      <c r="A30" s="125" t="s">
        <v>38</v>
      </c>
      <c r="B30" s="47" t="s">
        <v>39</v>
      </c>
      <c r="C30" s="40">
        <v>0</v>
      </c>
      <c r="D30" s="40">
        <v>200</v>
      </c>
      <c r="E30" s="41">
        <f>C30+D30</f>
        <v>200</v>
      </c>
      <c r="F30" s="48" t="s">
        <v>8</v>
      </c>
    </row>
    <row r="31" spans="1:6" ht="15.95" customHeight="1" x14ac:dyDescent="0.2">
      <c r="A31" s="126"/>
      <c r="B31" s="30" t="s">
        <v>40</v>
      </c>
      <c r="C31" s="28">
        <v>0</v>
      </c>
      <c r="D31" s="28">
        <v>45</v>
      </c>
      <c r="E31" s="28">
        <f t="shared" ref="E31:E32" si="4">C31+D31</f>
        <v>45</v>
      </c>
      <c r="F31" s="49" t="s">
        <v>41</v>
      </c>
    </row>
    <row r="32" spans="1:6" ht="15.95" customHeight="1" thickBot="1" x14ac:dyDescent="0.25">
      <c r="A32" s="127"/>
      <c r="B32" s="34" t="s">
        <v>17</v>
      </c>
      <c r="C32" s="35">
        <f>SUM(C30:C31)</f>
        <v>0</v>
      </c>
      <c r="D32" s="35">
        <f>SUM(D30:D31)</f>
        <v>245</v>
      </c>
      <c r="E32" s="46">
        <f t="shared" si="4"/>
        <v>245</v>
      </c>
      <c r="F32" s="36"/>
    </row>
    <row r="33" spans="1:6" ht="25.5" x14ac:dyDescent="0.2">
      <c r="A33" s="121" t="s">
        <v>42</v>
      </c>
      <c r="B33" s="47" t="s">
        <v>43</v>
      </c>
      <c r="C33" s="40">
        <v>12.96</v>
      </c>
      <c r="D33" s="40">
        <v>12.96</v>
      </c>
      <c r="E33" s="50">
        <f>C33+D33</f>
        <v>25.92</v>
      </c>
      <c r="F33" s="48" t="s">
        <v>44</v>
      </c>
    </row>
    <row r="34" spans="1:6" ht="15.95" customHeight="1" x14ac:dyDescent="0.2">
      <c r="A34" s="128"/>
      <c r="B34" s="30" t="s">
        <v>45</v>
      </c>
      <c r="C34" s="28">
        <v>13.44</v>
      </c>
      <c r="D34" s="28">
        <v>13.44</v>
      </c>
      <c r="E34" s="51">
        <f>C34+D34</f>
        <v>26.88</v>
      </c>
      <c r="F34" s="49" t="s">
        <v>46</v>
      </c>
    </row>
    <row r="35" spans="1:6" ht="15.95" customHeight="1" x14ac:dyDescent="0.2">
      <c r="A35" s="128"/>
      <c r="B35" s="30" t="s">
        <v>47</v>
      </c>
      <c r="C35" s="28">
        <v>1.45</v>
      </c>
      <c r="D35" s="28">
        <v>1.45</v>
      </c>
      <c r="E35" s="51">
        <f>C35+D35</f>
        <v>2.9</v>
      </c>
      <c r="F35" s="49" t="s">
        <v>48</v>
      </c>
    </row>
    <row r="36" spans="1:6" ht="15.95" customHeight="1" thickBot="1" x14ac:dyDescent="0.25">
      <c r="A36" s="122"/>
      <c r="B36" s="34" t="s">
        <v>17</v>
      </c>
      <c r="C36" s="35">
        <f>SUM(C33:C35)</f>
        <v>27.849999999999998</v>
      </c>
      <c r="D36" s="35">
        <f>SUM(D33:D35)</f>
        <v>27.849999999999998</v>
      </c>
      <c r="E36" s="35">
        <f>SUM(E33:E35)</f>
        <v>55.699999999999996</v>
      </c>
      <c r="F36" s="36"/>
    </row>
    <row r="37" spans="1:6" ht="15.95" customHeight="1" x14ac:dyDescent="0.2">
      <c r="A37" s="121" t="s">
        <v>49</v>
      </c>
      <c r="B37" s="47" t="s">
        <v>50</v>
      </c>
      <c r="C37" s="40">
        <v>8.6999999999999993</v>
      </c>
      <c r="D37" s="40">
        <v>8.6999999999999993</v>
      </c>
      <c r="E37" s="50">
        <f>C37+D37</f>
        <v>17.399999999999999</v>
      </c>
      <c r="F37" s="48" t="s">
        <v>51</v>
      </c>
    </row>
    <row r="38" spans="1:6" ht="15.95" customHeight="1" thickBot="1" x14ac:dyDescent="0.25">
      <c r="A38" s="122"/>
      <c r="B38" s="52" t="s">
        <v>17</v>
      </c>
      <c r="C38" s="35">
        <f>SUM(C37:C37)</f>
        <v>8.6999999999999993</v>
      </c>
      <c r="D38" s="35">
        <f>SUM(D37:D37)</f>
        <v>8.6999999999999993</v>
      </c>
      <c r="E38" s="35">
        <f>SUM(E37:E37)</f>
        <v>17.399999999999999</v>
      </c>
      <c r="F38" s="53"/>
    </row>
    <row r="39" spans="1:6" ht="15.95" customHeight="1" x14ac:dyDescent="0.2">
      <c r="A39" s="121" t="s">
        <v>49</v>
      </c>
      <c r="B39" s="47" t="s">
        <v>52</v>
      </c>
      <c r="C39" s="40">
        <v>13.5</v>
      </c>
      <c r="D39" s="40">
        <v>13.5</v>
      </c>
      <c r="E39" s="50">
        <f>C39+D39</f>
        <v>27</v>
      </c>
      <c r="F39" s="129" t="s">
        <v>53</v>
      </c>
    </row>
    <row r="40" spans="1:6" ht="15.95" customHeight="1" x14ac:dyDescent="0.2">
      <c r="A40" s="123"/>
      <c r="B40" s="30" t="s">
        <v>54</v>
      </c>
      <c r="C40" s="28">
        <v>2.8</v>
      </c>
      <c r="D40" s="28">
        <v>2.8</v>
      </c>
      <c r="E40" s="51">
        <f>C40+D40</f>
        <v>5.6</v>
      </c>
      <c r="F40" s="131"/>
    </row>
    <row r="41" spans="1:6" ht="15.95" customHeight="1" thickBot="1" x14ac:dyDescent="0.25">
      <c r="A41" s="124"/>
      <c r="B41" s="34" t="s">
        <v>17</v>
      </c>
      <c r="C41" s="35">
        <f>SUM(C39:C40)</f>
        <v>16.3</v>
      </c>
      <c r="D41" s="35">
        <f>SUM(D39:D40)</f>
        <v>16.3</v>
      </c>
      <c r="E41" s="39">
        <f>SUM(E39:E40)</f>
        <v>32.6</v>
      </c>
      <c r="F41" s="36"/>
    </row>
    <row r="42" spans="1:6" ht="15.95" customHeight="1" x14ac:dyDescent="0.2">
      <c r="A42" s="125" t="s">
        <v>55</v>
      </c>
      <c r="B42" s="48" t="s">
        <v>56</v>
      </c>
      <c r="C42" s="54">
        <v>0</v>
      </c>
      <c r="D42" s="55">
        <v>18</v>
      </c>
      <c r="E42" s="55">
        <f>C42+D42</f>
        <v>18</v>
      </c>
      <c r="F42" s="129" t="s">
        <v>8</v>
      </c>
    </row>
    <row r="43" spans="1:6" ht="15.95" customHeight="1" x14ac:dyDescent="0.2">
      <c r="A43" s="126"/>
      <c r="B43" s="49" t="s">
        <v>57</v>
      </c>
      <c r="C43" s="56">
        <v>0</v>
      </c>
      <c r="D43" s="57">
        <v>18</v>
      </c>
      <c r="E43" s="58">
        <f t="shared" ref="E43:E45" si="5">C43+D43</f>
        <v>18</v>
      </c>
      <c r="F43" s="131"/>
    </row>
    <row r="44" spans="1:6" ht="33.950000000000003" customHeight="1" x14ac:dyDescent="0.2">
      <c r="A44" s="126"/>
      <c r="B44" s="49" t="s">
        <v>58</v>
      </c>
      <c r="C44" s="57">
        <v>5</v>
      </c>
      <c r="D44" s="57">
        <v>5</v>
      </c>
      <c r="E44" s="58">
        <f t="shared" si="5"/>
        <v>10</v>
      </c>
      <c r="F44" s="59" t="s">
        <v>59</v>
      </c>
    </row>
    <row r="45" spans="1:6" ht="15.95" customHeight="1" x14ac:dyDescent="0.2">
      <c r="A45" s="126"/>
      <c r="B45" s="49" t="s">
        <v>60</v>
      </c>
      <c r="C45" s="56">
        <v>0</v>
      </c>
      <c r="D45" s="57">
        <v>18</v>
      </c>
      <c r="E45" s="58">
        <f t="shared" si="5"/>
        <v>18</v>
      </c>
      <c r="F45" s="49" t="s">
        <v>8</v>
      </c>
    </row>
    <row r="46" spans="1:6" ht="15.95" customHeight="1" thickBot="1" x14ac:dyDescent="0.25">
      <c r="A46" s="127"/>
      <c r="B46" s="52" t="s">
        <v>17</v>
      </c>
      <c r="C46" s="60">
        <f>SUM(C42:C45)</f>
        <v>5</v>
      </c>
      <c r="D46" s="60">
        <f>SUM(D42:D45)</f>
        <v>59</v>
      </c>
      <c r="E46" s="46">
        <f>SUM(E42:E45)</f>
        <v>64</v>
      </c>
      <c r="F46" s="53"/>
    </row>
    <row r="47" spans="1:6" ht="31.5" customHeight="1" x14ac:dyDescent="0.2">
      <c r="A47" s="125" t="s">
        <v>61</v>
      </c>
      <c r="B47" s="47" t="s">
        <v>62</v>
      </c>
      <c r="C47" s="40">
        <v>43</v>
      </c>
      <c r="D47" s="40">
        <v>43</v>
      </c>
      <c r="E47" s="41">
        <f>C47+D47</f>
        <v>86</v>
      </c>
      <c r="F47" s="48" t="s">
        <v>63</v>
      </c>
    </row>
    <row r="48" spans="1:6" ht="15.95" customHeight="1" x14ac:dyDescent="0.2">
      <c r="A48" s="126"/>
      <c r="B48" s="61" t="s">
        <v>64</v>
      </c>
      <c r="C48" s="42">
        <v>0</v>
      </c>
      <c r="D48" s="42">
        <v>0</v>
      </c>
      <c r="E48" s="28">
        <f t="shared" ref="E48:E58" si="6">C48+D48</f>
        <v>0</v>
      </c>
      <c r="F48" s="62"/>
    </row>
    <row r="49" spans="1:6" ht="15.95" customHeight="1" x14ac:dyDescent="0.2">
      <c r="A49" s="126"/>
      <c r="B49" s="61" t="s">
        <v>65</v>
      </c>
      <c r="C49" s="42">
        <v>0</v>
      </c>
      <c r="D49" s="42">
        <v>0</v>
      </c>
      <c r="E49" s="28">
        <f t="shared" si="6"/>
        <v>0</v>
      </c>
      <c r="F49" s="62"/>
    </row>
    <row r="50" spans="1:6" ht="15.95" customHeight="1" x14ac:dyDescent="0.2">
      <c r="A50" s="126"/>
      <c r="B50" s="61" t="s">
        <v>66</v>
      </c>
      <c r="C50" s="42">
        <v>0</v>
      </c>
      <c r="D50" s="42">
        <v>1.6</v>
      </c>
      <c r="E50" s="28">
        <f t="shared" si="6"/>
        <v>1.6</v>
      </c>
      <c r="F50" s="62" t="s">
        <v>67</v>
      </c>
    </row>
    <row r="51" spans="1:6" ht="15.95" customHeight="1" x14ac:dyDescent="0.2">
      <c r="A51" s="126"/>
      <c r="B51" s="61" t="s">
        <v>68</v>
      </c>
      <c r="C51" s="42">
        <v>0</v>
      </c>
      <c r="D51" s="42">
        <v>0</v>
      </c>
      <c r="E51" s="28">
        <f t="shared" si="6"/>
        <v>0</v>
      </c>
      <c r="F51" s="62"/>
    </row>
    <row r="52" spans="1:6" ht="15.95" customHeight="1" x14ac:dyDescent="0.2">
      <c r="A52" s="126"/>
      <c r="B52" s="61" t="s">
        <v>69</v>
      </c>
      <c r="C52" s="42">
        <v>0</v>
      </c>
      <c r="D52" s="42">
        <v>5</v>
      </c>
      <c r="E52" s="28">
        <f t="shared" si="6"/>
        <v>5</v>
      </c>
      <c r="F52" s="137" t="s">
        <v>8</v>
      </c>
    </row>
    <row r="53" spans="1:6" ht="15.95" customHeight="1" x14ac:dyDescent="0.2">
      <c r="A53" s="126"/>
      <c r="B53" s="61" t="s">
        <v>70</v>
      </c>
      <c r="C53" s="42">
        <v>0</v>
      </c>
      <c r="D53" s="42">
        <v>6</v>
      </c>
      <c r="E53" s="28">
        <f t="shared" si="6"/>
        <v>6</v>
      </c>
      <c r="F53" s="131"/>
    </row>
    <row r="54" spans="1:6" ht="15.95" customHeight="1" x14ac:dyDescent="0.2">
      <c r="A54" s="126"/>
      <c r="B54" s="63" t="s">
        <v>71</v>
      </c>
      <c r="C54" s="64">
        <v>13.5</v>
      </c>
      <c r="D54" s="64">
        <v>13.5</v>
      </c>
      <c r="E54" s="43">
        <f t="shared" si="6"/>
        <v>27</v>
      </c>
      <c r="F54" s="65" t="s">
        <v>72</v>
      </c>
    </row>
    <row r="55" spans="1:6" ht="15.95" customHeight="1" x14ac:dyDescent="0.2">
      <c r="A55" s="126"/>
      <c r="B55" s="63" t="s">
        <v>73</v>
      </c>
      <c r="C55" s="64">
        <v>20</v>
      </c>
      <c r="D55" s="64">
        <v>20</v>
      </c>
      <c r="E55" s="28">
        <f t="shared" si="6"/>
        <v>40</v>
      </c>
      <c r="F55" s="65" t="s">
        <v>74</v>
      </c>
    </row>
    <row r="56" spans="1:6" ht="15.95" customHeight="1" x14ac:dyDescent="0.2">
      <c r="A56" s="126"/>
      <c r="B56" s="61" t="s">
        <v>75</v>
      </c>
      <c r="C56" s="42">
        <v>0</v>
      </c>
      <c r="D56" s="42">
        <v>0</v>
      </c>
      <c r="E56" s="28">
        <f t="shared" si="6"/>
        <v>0</v>
      </c>
      <c r="F56" s="49"/>
    </row>
    <row r="57" spans="1:6" ht="30.6" customHeight="1" x14ac:dyDescent="0.2">
      <c r="A57" s="126"/>
      <c r="B57" s="30" t="s">
        <v>76</v>
      </c>
      <c r="C57" s="28">
        <v>60</v>
      </c>
      <c r="D57" s="28">
        <v>60</v>
      </c>
      <c r="E57" s="28">
        <f t="shared" si="6"/>
        <v>120</v>
      </c>
      <c r="F57" s="62" t="s">
        <v>77</v>
      </c>
    </row>
    <row r="58" spans="1:6" ht="15.95" customHeight="1" x14ac:dyDescent="0.2">
      <c r="A58" s="126"/>
      <c r="B58" s="30" t="s">
        <v>78</v>
      </c>
      <c r="C58" s="28">
        <v>41</v>
      </c>
      <c r="D58" s="28">
        <v>41</v>
      </c>
      <c r="E58" s="66">
        <f t="shared" si="6"/>
        <v>82</v>
      </c>
      <c r="F58" s="49" t="s">
        <v>79</v>
      </c>
    </row>
    <row r="59" spans="1:6" ht="15.95" customHeight="1" thickBot="1" x14ac:dyDescent="0.25">
      <c r="A59" s="127"/>
      <c r="B59" s="34" t="s">
        <v>17</v>
      </c>
      <c r="C59" s="35">
        <f>SUM(C47:C58)</f>
        <v>177.5</v>
      </c>
      <c r="D59" s="35">
        <f>SUM(D47:D58)</f>
        <v>190.1</v>
      </c>
      <c r="E59" s="39">
        <f>SUM(E47:E58)</f>
        <v>367.6</v>
      </c>
      <c r="F59" s="36"/>
    </row>
    <row r="60" spans="1:6" ht="15.95" customHeight="1" x14ac:dyDescent="0.2">
      <c r="A60" s="125" t="s">
        <v>80</v>
      </c>
      <c r="B60" s="47" t="s">
        <v>81</v>
      </c>
      <c r="C60" s="40">
        <v>0</v>
      </c>
      <c r="D60" s="40">
        <v>18.2</v>
      </c>
      <c r="E60" s="41">
        <f>C60+D60</f>
        <v>18.2</v>
      </c>
      <c r="F60" s="129" t="s">
        <v>82</v>
      </c>
    </row>
    <row r="61" spans="1:6" ht="15.95" customHeight="1" x14ac:dyDescent="0.2">
      <c r="A61" s="126"/>
      <c r="B61" s="30" t="s">
        <v>83</v>
      </c>
      <c r="C61" s="28">
        <v>0.96</v>
      </c>
      <c r="D61" s="28">
        <v>21.16</v>
      </c>
      <c r="E61" s="28">
        <f>C61+D61</f>
        <v>22.12</v>
      </c>
      <c r="F61" s="131"/>
    </row>
    <row r="62" spans="1:6" ht="15.95" customHeight="1" thickBot="1" x14ac:dyDescent="0.25">
      <c r="A62" s="127"/>
      <c r="B62" s="34" t="s">
        <v>17</v>
      </c>
      <c r="C62" s="35">
        <f>SUM(C60:C61)</f>
        <v>0.96</v>
      </c>
      <c r="D62" s="35">
        <f>SUM(D60:D61)</f>
        <v>39.36</v>
      </c>
      <c r="E62" s="39">
        <f>SUM(E60:E61)</f>
        <v>40.32</v>
      </c>
      <c r="F62" s="36"/>
    </row>
    <row r="63" spans="1:6" ht="15.95" customHeight="1" x14ac:dyDescent="0.2">
      <c r="A63" s="125" t="s">
        <v>84</v>
      </c>
      <c r="B63" s="47" t="s">
        <v>85</v>
      </c>
      <c r="C63" s="40">
        <v>0</v>
      </c>
      <c r="D63" s="40">
        <v>46.2</v>
      </c>
      <c r="E63" s="41">
        <f>C63+D63</f>
        <v>46.2</v>
      </c>
      <c r="F63" s="129" t="s">
        <v>86</v>
      </c>
    </row>
    <row r="64" spans="1:6" ht="15.95" customHeight="1" x14ac:dyDescent="0.2">
      <c r="A64" s="126"/>
      <c r="B64" s="67" t="s">
        <v>87</v>
      </c>
      <c r="C64" s="68">
        <v>0</v>
      </c>
      <c r="D64" s="68">
        <v>52.8</v>
      </c>
      <c r="E64" s="28">
        <f>C64+D64</f>
        <v>52.8</v>
      </c>
      <c r="F64" s="131"/>
    </row>
    <row r="65" spans="1:6" ht="15.95" customHeight="1" thickBot="1" x14ac:dyDescent="0.25">
      <c r="A65" s="127"/>
      <c r="B65" s="34" t="s">
        <v>17</v>
      </c>
      <c r="C65" s="35">
        <f>SUM(C63:C64)</f>
        <v>0</v>
      </c>
      <c r="D65" s="35">
        <f>SUM(D63:D64)</f>
        <v>99</v>
      </c>
      <c r="E65" s="39">
        <f>SUM(E63:E64)</f>
        <v>99</v>
      </c>
      <c r="F65" s="36"/>
    </row>
    <row r="66" spans="1:6" ht="15.95" customHeight="1" x14ac:dyDescent="0.2">
      <c r="A66" s="140" t="s">
        <v>88</v>
      </c>
      <c r="B66" s="141" t="s">
        <v>89</v>
      </c>
      <c r="C66" s="138">
        <v>300</v>
      </c>
      <c r="D66" s="138">
        <v>300</v>
      </c>
      <c r="E66" s="138">
        <f>C66+D66</f>
        <v>600</v>
      </c>
      <c r="F66" s="69" t="s">
        <v>90</v>
      </c>
    </row>
    <row r="67" spans="1:6" ht="15.95" customHeight="1" x14ac:dyDescent="0.2">
      <c r="A67" s="123"/>
      <c r="B67" s="142"/>
      <c r="C67" s="139"/>
      <c r="D67" s="139"/>
      <c r="E67" s="139"/>
      <c r="F67" s="65" t="s">
        <v>91</v>
      </c>
    </row>
    <row r="68" spans="1:6" ht="15.95" customHeight="1" thickBot="1" x14ac:dyDescent="0.25">
      <c r="A68" s="124"/>
      <c r="B68" s="70" t="s">
        <v>92</v>
      </c>
      <c r="C68" s="71">
        <v>300</v>
      </c>
      <c r="D68" s="71">
        <v>300</v>
      </c>
      <c r="E68" s="72">
        <v>600</v>
      </c>
      <c r="F68" s="73"/>
    </row>
    <row r="69" spans="1:6" ht="15.95" customHeight="1" x14ac:dyDescent="0.2">
      <c r="A69" s="140" t="s">
        <v>93</v>
      </c>
      <c r="B69" s="74" t="s">
        <v>94</v>
      </c>
      <c r="C69" s="138">
        <v>350</v>
      </c>
      <c r="D69" s="138">
        <v>300</v>
      </c>
      <c r="E69" s="138">
        <v>650</v>
      </c>
      <c r="F69" s="69" t="s">
        <v>95</v>
      </c>
    </row>
    <row r="70" spans="1:6" ht="15.95" customHeight="1" x14ac:dyDescent="0.2">
      <c r="A70" s="123"/>
      <c r="B70" s="25" t="s">
        <v>96</v>
      </c>
      <c r="C70" s="139"/>
      <c r="D70" s="139"/>
      <c r="E70" s="139"/>
      <c r="F70" s="59" t="s">
        <v>97</v>
      </c>
    </row>
    <row r="71" spans="1:6" ht="15.95" customHeight="1" thickBot="1" x14ac:dyDescent="0.25">
      <c r="A71" s="124"/>
      <c r="B71" s="75" t="s">
        <v>92</v>
      </c>
      <c r="C71" s="76">
        <f>SUM(C69)</f>
        <v>350</v>
      </c>
      <c r="D71" s="76">
        <f>SUM(D69)</f>
        <v>300</v>
      </c>
      <c r="E71" s="77">
        <f>SUM(E69)</f>
        <v>650</v>
      </c>
      <c r="F71" s="78"/>
    </row>
    <row r="72" spans="1:6" ht="15.95" customHeight="1" x14ac:dyDescent="0.2">
      <c r="A72" s="125" t="s">
        <v>93</v>
      </c>
      <c r="B72" s="25" t="s">
        <v>98</v>
      </c>
      <c r="C72" s="79">
        <v>22.68</v>
      </c>
      <c r="D72" s="79">
        <v>22.68</v>
      </c>
      <c r="E72" s="80">
        <f t="shared" ref="E72:E75" si="7">SUM(C72:D72)</f>
        <v>45.36</v>
      </c>
      <c r="F72" s="144" t="s">
        <v>24</v>
      </c>
    </row>
    <row r="73" spans="1:6" ht="15.95" customHeight="1" x14ac:dyDescent="0.2">
      <c r="A73" s="126"/>
      <c r="B73" s="25" t="s">
        <v>99</v>
      </c>
      <c r="C73" s="64">
        <v>11.34</v>
      </c>
      <c r="D73" s="64">
        <v>11.34</v>
      </c>
      <c r="E73" s="45">
        <f t="shared" si="7"/>
        <v>22.68</v>
      </c>
      <c r="F73" s="130"/>
    </row>
    <row r="74" spans="1:6" ht="15.95" customHeight="1" x14ac:dyDescent="0.2">
      <c r="A74" s="126"/>
      <c r="B74" s="25" t="s">
        <v>100</v>
      </c>
      <c r="C74" s="64">
        <v>56.7</v>
      </c>
      <c r="D74" s="64">
        <v>56.7</v>
      </c>
      <c r="E74" s="45">
        <f t="shared" si="7"/>
        <v>113.4</v>
      </c>
      <c r="F74" s="130"/>
    </row>
    <row r="75" spans="1:6" ht="15.95" customHeight="1" x14ac:dyDescent="0.2">
      <c r="A75" s="126"/>
      <c r="B75" s="25" t="s">
        <v>101</v>
      </c>
      <c r="C75" s="64">
        <v>56.7</v>
      </c>
      <c r="D75" s="64">
        <v>56.7</v>
      </c>
      <c r="E75" s="45">
        <f t="shared" si="7"/>
        <v>113.4</v>
      </c>
      <c r="F75" s="130"/>
    </row>
    <row r="76" spans="1:6" ht="15.95" customHeight="1" thickBot="1" x14ac:dyDescent="0.25">
      <c r="A76" s="127"/>
      <c r="B76" s="81" t="s">
        <v>17</v>
      </c>
      <c r="C76" s="60">
        <f>SUM(C72:C75)</f>
        <v>147.42000000000002</v>
      </c>
      <c r="D76" s="60">
        <f>SUM(D72:D75)</f>
        <v>147.42000000000002</v>
      </c>
      <c r="E76" s="46">
        <f>SUM(E72:E75)</f>
        <v>294.84000000000003</v>
      </c>
      <c r="F76" s="145"/>
    </row>
    <row r="77" spans="1:6" ht="15.95" customHeight="1" x14ac:dyDescent="0.2">
      <c r="A77" s="125" t="s">
        <v>102</v>
      </c>
      <c r="B77" s="74" t="s">
        <v>103</v>
      </c>
      <c r="C77" s="79">
        <v>37.799999999999997</v>
      </c>
      <c r="D77" s="79">
        <v>37.799999999999997</v>
      </c>
      <c r="E77" s="79">
        <f>SUM(C77:D77)</f>
        <v>75.599999999999994</v>
      </c>
      <c r="F77" s="144" t="s">
        <v>24</v>
      </c>
    </row>
    <row r="78" spans="1:6" ht="15.95" customHeight="1" x14ac:dyDescent="0.2">
      <c r="A78" s="126"/>
      <c r="B78" s="63" t="s">
        <v>104</v>
      </c>
      <c r="C78" s="45">
        <v>24.48</v>
      </c>
      <c r="D78" s="45">
        <v>24.48</v>
      </c>
      <c r="E78" s="45">
        <f>SUM(C78:D78)</f>
        <v>48.96</v>
      </c>
      <c r="F78" s="130"/>
    </row>
    <row r="79" spans="1:6" ht="15.95" customHeight="1" x14ac:dyDescent="0.2">
      <c r="A79" s="126"/>
      <c r="B79" s="25" t="s">
        <v>105</v>
      </c>
      <c r="C79" s="82">
        <v>3.2</v>
      </c>
      <c r="D79" s="82">
        <v>3.2</v>
      </c>
      <c r="E79" s="82">
        <f>SUM(C79:D79)</f>
        <v>6.4</v>
      </c>
      <c r="F79" s="130"/>
    </row>
    <row r="80" spans="1:6" ht="15.95" customHeight="1" thickBot="1" x14ac:dyDescent="0.25">
      <c r="A80" s="127"/>
      <c r="B80" s="34" t="s">
        <v>17</v>
      </c>
      <c r="C80" s="35">
        <f>SUM(C77:C79)</f>
        <v>65.48</v>
      </c>
      <c r="D80" s="35">
        <f>SUM(D77:D79)</f>
        <v>65.48</v>
      </c>
      <c r="E80" s="39">
        <f>SUM(E77:E79)</f>
        <v>130.96</v>
      </c>
      <c r="F80" s="145"/>
    </row>
    <row r="81" spans="1:6" ht="15.95" customHeight="1" x14ac:dyDescent="0.2">
      <c r="A81" s="125" t="s">
        <v>106</v>
      </c>
      <c r="B81" s="63" t="s">
        <v>107</v>
      </c>
      <c r="C81" s="79">
        <v>24.48</v>
      </c>
      <c r="D81" s="79">
        <v>24.48</v>
      </c>
      <c r="E81" s="80">
        <f t="shared" ref="E81:E88" si="8">SUM(C81:D81)</f>
        <v>48.96</v>
      </c>
      <c r="F81" s="129" t="s">
        <v>24</v>
      </c>
    </row>
    <row r="82" spans="1:6" ht="15.95" customHeight="1" x14ac:dyDescent="0.2">
      <c r="A82" s="126"/>
      <c r="B82" s="25" t="s">
        <v>105</v>
      </c>
      <c r="C82" s="64">
        <v>2.72</v>
      </c>
      <c r="D82" s="64">
        <v>2.72</v>
      </c>
      <c r="E82" s="45">
        <f t="shared" si="8"/>
        <v>5.44</v>
      </c>
      <c r="F82" s="130"/>
    </row>
    <row r="83" spans="1:6" ht="15.95" customHeight="1" x14ac:dyDescent="0.2">
      <c r="A83" s="126"/>
      <c r="B83" s="83" t="s">
        <v>108</v>
      </c>
      <c r="C83" s="43">
        <v>14.52</v>
      </c>
      <c r="D83" s="43">
        <v>14.52</v>
      </c>
      <c r="E83" s="82">
        <f t="shared" si="8"/>
        <v>29.04</v>
      </c>
      <c r="F83" s="130"/>
    </row>
    <row r="84" spans="1:6" ht="15.95" customHeight="1" x14ac:dyDescent="0.2">
      <c r="A84" s="126"/>
      <c r="B84" s="24" t="s">
        <v>109</v>
      </c>
      <c r="C84" s="43">
        <v>34.56</v>
      </c>
      <c r="D84" s="43">
        <v>34.56</v>
      </c>
      <c r="E84" s="43">
        <f t="shared" si="8"/>
        <v>69.12</v>
      </c>
      <c r="F84" s="130"/>
    </row>
    <row r="85" spans="1:6" ht="15.95" customHeight="1" x14ac:dyDescent="0.2">
      <c r="A85" s="126"/>
      <c r="B85" s="83" t="s">
        <v>110</v>
      </c>
      <c r="C85" s="84">
        <v>0</v>
      </c>
      <c r="D85" s="43">
        <v>62.24</v>
      </c>
      <c r="E85" s="43">
        <f t="shared" si="8"/>
        <v>62.24</v>
      </c>
      <c r="F85" s="130"/>
    </row>
    <row r="86" spans="1:6" ht="15.95" customHeight="1" x14ac:dyDescent="0.2">
      <c r="A86" s="126"/>
      <c r="B86" s="83" t="s">
        <v>111</v>
      </c>
      <c r="C86" s="43">
        <v>0</v>
      </c>
      <c r="D86" s="43">
        <v>67.03</v>
      </c>
      <c r="E86" s="43">
        <f t="shared" si="8"/>
        <v>67.03</v>
      </c>
      <c r="F86" s="130"/>
    </row>
    <row r="87" spans="1:6" ht="15.95" customHeight="1" x14ac:dyDescent="0.2">
      <c r="A87" s="126"/>
      <c r="B87" s="83" t="s">
        <v>112</v>
      </c>
      <c r="C87" s="43">
        <v>62.28</v>
      </c>
      <c r="D87" s="43">
        <v>0</v>
      </c>
      <c r="E87" s="43">
        <f t="shared" si="8"/>
        <v>62.28</v>
      </c>
      <c r="F87" s="130"/>
    </row>
    <row r="88" spans="1:6" ht="15.95" customHeight="1" x14ac:dyDescent="0.2">
      <c r="A88" s="126"/>
      <c r="B88" s="83" t="s">
        <v>113</v>
      </c>
      <c r="C88" s="43">
        <v>0</v>
      </c>
      <c r="D88" s="43">
        <v>39.93</v>
      </c>
      <c r="E88" s="43">
        <f t="shared" si="8"/>
        <v>39.93</v>
      </c>
      <c r="F88" s="130"/>
    </row>
    <row r="89" spans="1:6" ht="15.95" customHeight="1" thickBot="1" x14ac:dyDescent="0.25">
      <c r="A89" s="127"/>
      <c r="B89" s="85" t="s">
        <v>17</v>
      </c>
      <c r="C89" s="86">
        <f>SUM(C81:C88)</f>
        <v>138.56</v>
      </c>
      <c r="D89" s="86">
        <f>SUM(D81:D88)</f>
        <v>245.48000000000002</v>
      </c>
      <c r="E89" s="86">
        <f>SUM(E81:E88)</f>
        <v>384.04</v>
      </c>
      <c r="F89" s="130"/>
    </row>
    <row r="90" spans="1:6" x14ac:dyDescent="0.2">
      <c r="A90" s="125" t="s">
        <v>114</v>
      </c>
      <c r="B90" s="87" t="s">
        <v>115</v>
      </c>
      <c r="C90" s="64">
        <v>18.600000000000001</v>
      </c>
      <c r="D90" s="64">
        <v>18.600000000000001</v>
      </c>
      <c r="E90" s="45">
        <f>SUM(C90:D90)</f>
        <v>37.200000000000003</v>
      </c>
      <c r="F90" s="48" t="s">
        <v>24</v>
      </c>
    </row>
    <row r="91" spans="1:6" ht="15.95" customHeight="1" thickBot="1" x14ac:dyDescent="0.25">
      <c r="A91" s="127"/>
      <c r="B91" s="34" t="s">
        <v>17</v>
      </c>
      <c r="C91" s="35">
        <f>SUM(C90)</f>
        <v>18.600000000000001</v>
      </c>
      <c r="D91" s="35">
        <f>SUM(D90)</f>
        <v>18.600000000000001</v>
      </c>
      <c r="E91" s="39">
        <f>SUM(E90)</f>
        <v>37.200000000000003</v>
      </c>
      <c r="F91" s="33"/>
    </row>
    <row r="92" spans="1:6" ht="15.95" customHeight="1" x14ac:dyDescent="0.2">
      <c r="A92" s="143" t="s">
        <v>114</v>
      </c>
      <c r="B92" s="74" t="s">
        <v>116</v>
      </c>
      <c r="C92" s="79">
        <v>0</v>
      </c>
      <c r="D92" s="79">
        <v>50</v>
      </c>
      <c r="E92" s="80">
        <f>C92+D92</f>
        <v>50</v>
      </c>
      <c r="F92" s="59" t="s">
        <v>117</v>
      </c>
    </row>
    <row r="93" spans="1:6" ht="15.95" customHeight="1" thickBot="1" x14ac:dyDescent="0.25">
      <c r="A93" s="126"/>
      <c r="B93" s="88" t="s">
        <v>92</v>
      </c>
      <c r="C93" s="89">
        <f>SUM(C92)</f>
        <v>0</v>
      </c>
      <c r="D93" s="89">
        <f>SUM(D92)</f>
        <v>50</v>
      </c>
      <c r="E93" s="89">
        <f>SUM(E92)</f>
        <v>50</v>
      </c>
      <c r="F93" s="59"/>
    </row>
    <row r="94" spans="1:6" ht="15.95" customHeight="1" x14ac:dyDescent="0.2">
      <c r="A94" s="125" t="s">
        <v>114</v>
      </c>
      <c r="B94" s="90" t="s">
        <v>118</v>
      </c>
      <c r="C94" s="79">
        <v>0</v>
      </c>
      <c r="D94" s="79">
        <v>14</v>
      </c>
      <c r="E94" s="80">
        <f>C94+D94</f>
        <v>14</v>
      </c>
      <c r="F94" s="33" t="s">
        <v>24</v>
      </c>
    </row>
    <row r="95" spans="1:6" ht="15.95" customHeight="1" x14ac:dyDescent="0.2">
      <c r="A95" s="126"/>
      <c r="B95" s="91" t="s">
        <v>119</v>
      </c>
      <c r="C95" s="43">
        <v>0</v>
      </c>
      <c r="D95" s="43">
        <v>4.5</v>
      </c>
      <c r="E95" s="82">
        <f t="shared" ref="E95:E97" si="9">C95+D95</f>
        <v>4.5</v>
      </c>
      <c r="F95" s="167"/>
    </row>
    <row r="96" spans="1:6" ht="15.95" customHeight="1" x14ac:dyDescent="0.2">
      <c r="A96" s="126"/>
      <c r="B96" s="91" t="s">
        <v>120</v>
      </c>
      <c r="C96" s="43">
        <v>0</v>
      </c>
      <c r="D96" s="43">
        <v>4.5</v>
      </c>
      <c r="E96" s="82">
        <f t="shared" si="9"/>
        <v>4.5</v>
      </c>
      <c r="F96" s="167"/>
    </row>
    <row r="97" spans="1:6" ht="15.95" customHeight="1" thickBot="1" x14ac:dyDescent="0.25">
      <c r="A97" s="127"/>
      <c r="B97" s="52" t="s">
        <v>17</v>
      </c>
      <c r="C97" s="71">
        <v>0</v>
      </c>
      <c r="D97" s="71">
        <f>SUM(D94:D96)</f>
        <v>23</v>
      </c>
      <c r="E97" s="72">
        <f t="shared" si="9"/>
        <v>23</v>
      </c>
      <c r="F97" s="65"/>
    </row>
    <row r="98" spans="1:6" ht="15.95" customHeight="1" x14ac:dyDescent="0.2">
      <c r="A98" s="125" t="s">
        <v>114</v>
      </c>
      <c r="B98" s="47" t="s">
        <v>121</v>
      </c>
      <c r="C98" s="40">
        <v>143</v>
      </c>
      <c r="D98" s="40">
        <v>143</v>
      </c>
      <c r="E98" s="50">
        <f>D98+C98</f>
        <v>286</v>
      </c>
      <c r="F98" s="62" t="s">
        <v>8</v>
      </c>
    </row>
    <row r="99" spans="1:6" ht="15.95" customHeight="1" thickBot="1" x14ac:dyDescent="0.25">
      <c r="A99" s="127"/>
      <c r="B99" s="34" t="s">
        <v>17</v>
      </c>
      <c r="C99" s="35">
        <f>SUM(C98:C98)</f>
        <v>143</v>
      </c>
      <c r="D99" s="35">
        <f>SUM(D98:D98)</f>
        <v>143</v>
      </c>
      <c r="E99" s="35">
        <f>SUM(E98:E98)</f>
        <v>286</v>
      </c>
      <c r="F99" s="36"/>
    </row>
    <row r="100" spans="1:6" ht="15.95" customHeight="1" x14ac:dyDescent="0.2">
      <c r="A100" s="125" t="s">
        <v>122</v>
      </c>
      <c r="B100" s="47" t="s">
        <v>123</v>
      </c>
      <c r="C100" s="40">
        <v>82</v>
      </c>
      <c r="D100" s="40">
        <v>82</v>
      </c>
      <c r="E100" s="50">
        <f t="shared" ref="E100:E102" si="10">D100+C100</f>
        <v>164</v>
      </c>
      <c r="F100" s="129" t="s">
        <v>8</v>
      </c>
    </row>
    <row r="101" spans="1:6" ht="15.95" customHeight="1" x14ac:dyDescent="0.2">
      <c r="A101" s="126"/>
      <c r="B101" s="61" t="s">
        <v>124</v>
      </c>
      <c r="C101" s="42">
        <v>108</v>
      </c>
      <c r="D101" s="42">
        <v>108</v>
      </c>
      <c r="E101" s="66">
        <f t="shared" si="10"/>
        <v>216</v>
      </c>
      <c r="F101" s="130"/>
    </row>
    <row r="102" spans="1:6" ht="15.95" customHeight="1" x14ac:dyDescent="0.2">
      <c r="A102" s="126"/>
      <c r="B102" s="30" t="s">
        <v>125</v>
      </c>
      <c r="C102" s="28">
        <v>14</v>
      </c>
      <c r="D102" s="28">
        <v>14</v>
      </c>
      <c r="E102" s="51">
        <f t="shared" si="10"/>
        <v>28</v>
      </c>
      <c r="F102" s="131"/>
    </row>
    <row r="103" spans="1:6" ht="15.95" customHeight="1" thickBot="1" x14ac:dyDescent="0.25">
      <c r="A103" s="126"/>
      <c r="B103" s="92" t="s">
        <v>17</v>
      </c>
      <c r="C103" s="93">
        <f>SUM(C100:C102)</f>
        <v>204</v>
      </c>
      <c r="D103" s="93">
        <f>SUM(D100:D102)</f>
        <v>204</v>
      </c>
      <c r="E103" s="93">
        <f>SUM(E100:E102)</f>
        <v>408</v>
      </c>
      <c r="F103" s="33"/>
    </row>
    <row r="104" spans="1:6" ht="23.25" customHeight="1" x14ac:dyDescent="0.2">
      <c r="A104" s="125" t="s">
        <v>126</v>
      </c>
      <c r="B104" s="147" t="s">
        <v>127</v>
      </c>
      <c r="C104" s="149">
        <v>138</v>
      </c>
      <c r="D104" s="149">
        <v>1010</v>
      </c>
      <c r="E104" s="149">
        <f>D104+C104</f>
        <v>1148</v>
      </c>
      <c r="F104" s="151" t="s">
        <v>128</v>
      </c>
    </row>
    <row r="105" spans="1:6" ht="23.25" customHeight="1" x14ac:dyDescent="0.2">
      <c r="A105" s="146"/>
      <c r="B105" s="148"/>
      <c r="C105" s="150"/>
      <c r="D105" s="150"/>
      <c r="E105" s="150"/>
      <c r="F105" s="152"/>
    </row>
    <row r="106" spans="1:6" ht="15.95" customHeight="1" x14ac:dyDescent="0.2">
      <c r="A106" s="146"/>
      <c r="B106" s="94" t="s">
        <v>129</v>
      </c>
      <c r="C106" s="95">
        <v>610</v>
      </c>
      <c r="D106" s="95">
        <v>610</v>
      </c>
      <c r="E106" s="95">
        <f>C106+D106</f>
        <v>1220</v>
      </c>
      <c r="F106" s="49"/>
    </row>
    <row r="107" spans="1:6" ht="15.95" customHeight="1" x14ac:dyDescent="0.2">
      <c r="A107" s="146"/>
      <c r="B107" s="94" t="s">
        <v>130</v>
      </c>
      <c r="C107" s="95">
        <v>60</v>
      </c>
      <c r="D107" s="95">
        <v>60</v>
      </c>
      <c r="E107" s="95">
        <f>C107+D107</f>
        <v>120</v>
      </c>
      <c r="F107" s="49"/>
    </row>
    <row r="108" spans="1:6" ht="15.95" customHeight="1" thickBot="1" x14ac:dyDescent="0.25">
      <c r="A108" s="127"/>
      <c r="B108" s="52" t="s">
        <v>17</v>
      </c>
      <c r="C108" s="60">
        <f>SUM(C104:C107)</f>
        <v>808</v>
      </c>
      <c r="D108" s="60">
        <f>SUM(D104:D107)</f>
        <v>1680</v>
      </c>
      <c r="E108" s="60">
        <f>SUM(E104:E107)</f>
        <v>2488</v>
      </c>
      <c r="F108" s="53"/>
    </row>
    <row r="109" spans="1:6" ht="15.95" customHeight="1" x14ac:dyDescent="0.2">
      <c r="A109" s="125" t="s">
        <v>131</v>
      </c>
      <c r="B109" s="48" t="s">
        <v>132</v>
      </c>
      <c r="C109" s="38">
        <v>0</v>
      </c>
      <c r="D109" s="38">
        <v>70</v>
      </c>
      <c r="E109" s="38">
        <f>C109+D109</f>
        <v>70</v>
      </c>
      <c r="F109" s="48" t="s">
        <v>24</v>
      </c>
    </row>
    <row r="110" spans="1:6" ht="15.95" customHeight="1" thickBot="1" x14ac:dyDescent="0.25">
      <c r="A110" s="127"/>
      <c r="B110" s="34" t="s">
        <v>17</v>
      </c>
      <c r="C110" s="60">
        <f>SUM(C109)</f>
        <v>0</v>
      </c>
      <c r="D110" s="60">
        <f>SUM(D109)</f>
        <v>70</v>
      </c>
      <c r="E110" s="60">
        <f>SUM(E109)</f>
        <v>70</v>
      </c>
      <c r="F110" s="53"/>
    </row>
    <row r="111" spans="1:6" ht="15.95" customHeight="1" x14ac:dyDescent="0.2">
      <c r="A111" s="125" t="s">
        <v>133</v>
      </c>
      <c r="B111" s="48" t="s">
        <v>134</v>
      </c>
      <c r="C111" s="38">
        <v>0</v>
      </c>
      <c r="D111" s="38">
        <v>586.5</v>
      </c>
      <c r="E111" s="38">
        <f>C111+D111</f>
        <v>586.5</v>
      </c>
      <c r="F111" s="48" t="s">
        <v>24</v>
      </c>
    </row>
    <row r="112" spans="1:6" ht="15.95" customHeight="1" thickBot="1" x14ac:dyDescent="0.25">
      <c r="A112" s="127"/>
      <c r="B112" s="34" t="s">
        <v>17</v>
      </c>
      <c r="C112" s="60">
        <f>SUM(C111)</f>
        <v>0</v>
      </c>
      <c r="D112" s="60">
        <f>SUM(D111)</f>
        <v>586.5</v>
      </c>
      <c r="E112" s="60">
        <f>SUM(E111)</f>
        <v>586.5</v>
      </c>
      <c r="F112" s="53"/>
    </row>
    <row r="113" spans="1:6" ht="15.95" customHeight="1" x14ac:dyDescent="0.2">
      <c r="A113" s="146" t="s">
        <v>135</v>
      </c>
      <c r="B113" s="61" t="s">
        <v>136</v>
      </c>
      <c r="C113" s="42">
        <v>1.5</v>
      </c>
      <c r="D113" s="42">
        <v>0.5</v>
      </c>
      <c r="E113" s="66">
        <v>2</v>
      </c>
      <c r="F113" s="130" t="s">
        <v>137</v>
      </c>
    </row>
    <row r="114" spans="1:6" ht="15.95" customHeight="1" x14ac:dyDescent="0.2">
      <c r="A114" s="126"/>
      <c r="B114" s="61" t="s">
        <v>138</v>
      </c>
      <c r="C114" s="42">
        <v>0.75</v>
      </c>
      <c r="D114" s="42">
        <v>2.75</v>
      </c>
      <c r="E114" s="66">
        <v>3.5</v>
      </c>
      <c r="F114" s="130"/>
    </row>
    <row r="115" spans="1:6" ht="15.95" customHeight="1" x14ac:dyDescent="0.2">
      <c r="A115" s="126"/>
      <c r="B115" s="30" t="s">
        <v>139</v>
      </c>
      <c r="C115" s="28">
        <v>0</v>
      </c>
      <c r="D115" s="28">
        <v>9.6</v>
      </c>
      <c r="E115" s="51">
        <v>9.6</v>
      </c>
      <c r="F115" s="130"/>
    </row>
    <row r="116" spans="1:6" ht="15.95" customHeight="1" x14ac:dyDescent="0.2">
      <c r="A116" s="126"/>
      <c r="B116" s="30" t="s">
        <v>140</v>
      </c>
      <c r="C116" s="28">
        <v>2.4</v>
      </c>
      <c r="D116" s="28">
        <v>2.4</v>
      </c>
      <c r="E116" s="51">
        <v>4.8</v>
      </c>
      <c r="F116" s="130"/>
    </row>
    <row r="117" spans="1:6" ht="15.95" customHeight="1" x14ac:dyDescent="0.2">
      <c r="A117" s="126"/>
      <c r="B117" s="30" t="s">
        <v>141</v>
      </c>
      <c r="C117" s="28">
        <v>0.8</v>
      </c>
      <c r="D117" s="28">
        <v>0.8</v>
      </c>
      <c r="E117" s="51">
        <v>1.6</v>
      </c>
      <c r="F117" s="130"/>
    </row>
    <row r="118" spans="1:6" ht="15.95" customHeight="1" x14ac:dyDescent="0.2">
      <c r="A118" s="126"/>
      <c r="B118" s="96" t="s">
        <v>142</v>
      </c>
      <c r="C118" s="32">
        <v>0</v>
      </c>
      <c r="D118" s="32">
        <v>1.5</v>
      </c>
      <c r="E118" s="97">
        <v>1.5</v>
      </c>
      <c r="F118" s="130"/>
    </row>
    <row r="119" spans="1:6" ht="15.95" customHeight="1" x14ac:dyDescent="0.2">
      <c r="A119" s="126"/>
      <c r="B119" s="96" t="s">
        <v>143</v>
      </c>
      <c r="C119" s="32">
        <v>0</v>
      </c>
      <c r="D119" s="28">
        <v>5.3</v>
      </c>
      <c r="E119" s="97">
        <v>5.3</v>
      </c>
      <c r="F119" s="130"/>
    </row>
    <row r="120" spans="1:6" ht="15.95" customHeight="1" x14ac:dyDescent="0.2">
      <c r="A120" s="126"/>
      <c r="B120" s="96" t="s">
        <v>144</v>
      </c>
      <c r="C120" s="32">
        <v>11</v>
      </c>
      <c r="D120" s="28">
        <v>20</v>
      </c>
      <c r="E120" s="97">
        <v>31</v>
      </c>
      <c r="F120" s="131"/>
    </row>
    <row r="121" spans="1:6" ht="15.95" customHeight="1" x14ac:dyDescent="0.2">
      <c r="A121" s="126"/>
      <c r="B121" s="96" t="s">
        <v>145</v>
      </c>
      <c r="C121" s="32">
        <v>0</v>
      </c>
      <c r="D121" s="32">
        <v>20</v>
      </c>
      <c r="E121" s="97">
        <v>20</v>
      </c>
      <c r="F121" s="137" t="s">
        <v>8</v>
      </c>
    </row>
    <row r="122" spans="1:6" ht="15.95" customHeight="1" x14ac:dyDescent="0.2">
      <c r="A122" s="126"/>
      <c r="B122" s="96" t="s">
        <v>145</v>
      </c>
      <c r="C122" s="32">
        <v>0</v>
      </c>
      <c r="D122" s="32">
        <v>5.5</v>
      </c>
      <c r="E122" s="97">
        <v>5.5</v>
      </c>
      <c r="F122" s="130"/>
    </row>
    <row r="123" spans="1:6" ht="15.95" customHeight="1" x14ac:dyDescent="0.2">
      <c r="A123" s="126"/>
      <c r="B123" s="96" t="s">
        <v>146</v>
      </c>
      <c r="C123" s="32">
        <v>0</v>
      </c>
      <c r="D123" s="32">
        <v>2</v>
      </c>
      <c r="E123" s="97">
        <v>2</v>
      </c>
      <c r="F123" s="131"/>
    </row>
    <row r="124" spans="1:6" ht="15.95" customHeight="1" thickBot="1" x14ac:dyDescent="0.25">
      <c r="A124" s="126"/>
      <c r="B124" s="92" t="s">
        <v>17</v>
      </c>
      <c r="C124" s="93">
        <f>SUM(C113:C123)</f>
        <v>16.45</v>
      </c>
      <c r="D124" s="93">
        <f>SUM(D113:D123)</f>
        <v>70.349999999999994</v>
      </c>
      <c r="E124" s="98">
        <v>86.8</v>
      </c>
      <c r="F124" s="33"/>
    </row>
    <row r="125" spans="1:6" ht="15.95" customHeight="1" x14ac:dyDescent="0.2">
      <c r="A125" s="125" t="s">
        <v>147</v>
      </c>
      <c r="B125" s="48" t="s">
        <v>134</v>
      </c>
      <c r="C125" s="40">
        <v>0</v>
      </c>
      <c r="D125" s="40">
        <v>2200</v>
      </c>
      <c r="E125" s="40">
        <f>C125+D125</f>
        <v>2200</v>
      </c>
      <c r="F125" s="129" t="s">
        <v>82</v>
      </c>
    </row>
    <row r="126" spans="1:6" ht="15.95" customHeight="1" x14ac:dyDescent="0.2">
      <c r="A126" s="126"/>
      <c r="B126" s="49" t="s">
        <v>148</v>
      </c>
      <c r="C126" s="28">
        <v>0</v>
      </c>
      <c r="D126" s="28">
        <v>12</v>
      </c>
      <c r="E126" s="28">
        <f>C126+D126</f>
        <v>12</v>
      </c>
      <c r="F126" s="131"/>
    </row>
    <row r="127" spans="1:6" ht="15.95" customHeight="1" thickBot="1" x14ac:dyDescent="0.25">
      <c r="A127" s="126"/>
      <c r="B127" s="92" t="s">
        <v>17</v>
      </c>
      <c r="C127" s="93">
        <f>SUM(C125:C126)</f>
        <v>0</v>
      </c>
      <c r="D127" s="93">
        <f>SUM(D125:D126)</f>
        <v>2212</v>
      </c>
      <c r="E127" s="93">
        <f>SUM(E125:E126)</f>
        <v>2212</v>
      </c>
      <c r="F127" s="33"/>
    </row>
    <row r="128" spans="1:6" ht="15.95" customHeight="1" x14ac:dyDescent="0.2">
      <c r="A128" s="125" t="s">
        <v>149</v>
      </c>
      <c r="B128" s="47" t="s">
        <v>150</v>
      </c>
      <c r="C128" s="40">
        <v>0</v>
      </c>
      <c r="D128" s="40">
        <v>5.58</v>
      </c>
      <c r="E128" s="40">
        <f>C128+D128</f>
        <v>5.58</v>
      </c>
      <c r="F128" s="132" t="s">
        <v>8</v>
      </c>
    </row>
    <row r="129" spans="1:6" ht="15.95" customHeight="1" x14ac:dyDescent="0.2">
      <c r="A129" s="146"/>
      <c r="B129" s="30" t="s">
        <v>129</v>
      </c>
      <c r="C129" s="28">
        <v>3</v>
      </c>
      <c r="D129" s="28">
        <v>3</v>
      </c>
      <c r="E129" s="28">
        <f>C129+D129</f>
        <v>6</v>
      </c>
      <c r="F129" s="134"/>
    </row>
    <row r="130" spans="1:6" ht="15.95" customHeight="1" x14ac:dyDescent="0.2">
      <c r="A130" s="126"/>
      <c r="B130" s="30" t="s">
        <v>151</v>
      </c>
      <c r="C130" s="28">
        <v>0</v>
      </c>
      <c r="D130" s="28">
        <v>72.540000000000006</v>
      </c>
      <c r="E130" s="28">
        <f t="shared" ref="E130:E138" si="11">C130+D130</f>
        <v>72.540000000000006</v>
      </c>
      <c r="F130" s="155" t="s">
        <v>152</v>
      </c>
    </row>
    <row r="131" spans="1:6" ht="15.95" customHeight="1" x14ac:dyDescent="0.2">
      <c r="A131" s="126"/>
      <c r="B131" s="30" t="s">
        <v>129</v>
      </c>
      <c r="C131" s="28">
        <v>35</v>
      </c>
      <c r="D131" s="28">
        <v>35</v>
      </c>
      <c r="E131" s="28">
        <f t="shared" si="11"/>
        <v>70</v>
      </c>
      <c r="F131" s="134"/>
    </row>
    <row r="132" spans="1:6" ht="15.95" customHeight="1" x14ac:dyDescent="0.2">
      <c r="A132" s="126"/>
      <c r="B132" s="30" t="s">
        <v>153</v>
      </c>
      <c r="C132" s="28">
        <v>0</v>
      </c>
      <c r="D132" s="28">
        <v>78.239999999999995</v>
      </c>
      <c r="E132" s="28">
        <f t="shared" si="11"/>
        <v>78.239999999999995</v>
      </c>
      <c r="F132" s="155" t="s">
        <v>8</v>
      </c>
    </row>
    <row r="133" spans="1:6" ht="15.95" customHeight="1" x14ac:dyDescent="0.2">
      <c r="A133" s="126"/>
      <c r="B133" s="30" t="s">
        <v>129</v>
      </c>
      <c r="C133" s="28">
        <v>39.5</v>
      </c>
      <c r="D133" s="28">
        <v>39.5</v>
      </c>
      <c r="E133" s="28">
        <f t="shared" si="11"/>
        <v>79</v>
      </c>
      <c r="F133" s="134"/>
    </row>
    <row r="134" spans="1:6" ht="15.95" customHeight="1" x14ac:dyDescent="0.2">
      <c r="A134" s="126"/>
      <c r="B134" s="30" t="s">
        <v>154</v>
      </c>
      <c r="C134" s="28">
        <v>47</v>
      </c>
      <c r="D134" s="28">
        <v>0</v>
      </c>
      <c r="E134" s="28">
        <f t="shared" si="11"/>
        <v>47</v>
      </c>
      <c r="F134" s="49" t="s">
        <v>155</v>
      </c>
    </row>
    <row r="135" spans="1:6" ht="15.95" customHeight="1" x14ac:dyDescent="0.2">
      <c r="A135" s="126"/>
      <c r="B135" s="30" t="s">
        <v>156</v>
      </c>
      <c r="C135" s="28">
        <v>0</v>
      </c>
      <c r="D135" s="28">
        <v>80.400000000000006</v>
      </c>
      <c r="E135" s="28">
        <f t="shared" si="11"/>
        <v>80.400000000000006</v>
      </c>
      <c r="F135" s="155" t="s">
        <v>8</v>
      </c>
    </row>
    <row r="136" spans="1:6" ht="15.95" customHeight="1" x14ac:dyDescent="0.2">
      <c r="A136" s="126"/>
      <c r="B136" s="30" t="s">
        <v>129</v>
      </c>
      <c r="C136" s="28">
        <v>40.200000000000003</v>
      </c>
      <c r="D136" s="28">
        <v>40.200000000000003</v>
      </c>
      <c r="E136" s="28">
        <f t="shared" si="11"/>
        <v>80.400000000000006</v>
      </c>
      <c r="F136" s="133"/>
    </row>
    <row r="137" spans="1:6" ht="15.95" customHeight="1" x14ac:dyDescent="0.2">
      <c r="A137" s="126"/>
      <c r="B137" s="30" t="s">
        <v>157</v>
      </c>
      <c r="C137" s="28">
        <v>0</v>
      </c>
      <c r="D137" s="28">
        <v>78.34</v>
      </c>
      <c r="E137" s="28">
        <f t="shared" si="11"/>
        <v>78.34</v>
      </c>
      <c r="F137" s="133"/>
    </row>
    <row r="138" spans="1:6" ht="15.95" customHeight="1" x14ac:dyDescent="0.2">
      <c r="A138" s="126"/>
      <c r="B138" s="30" t="s">
        <v>129</v>
      </c>
      <c r="C138" s="28">
        <v>39.5</v>
      </c>
      <c r="D138" s="28">
        <v>39.5</v>
      </c>
      <c r="E138" s="28">
        <f t="shared" si="11"/>
        <v>79</v>
      </c>
      <c r="F138" s="134"/>
    </row>
    <row r="139" spans="1:6" ht="15.95" customHeight="1" thickBot="1" x14ac:dyDescent="0.25">
      <c r="A139" s="127"/>
      <c r="B139" s="34" t="s">
        <v>17</v>
      </c>
      <c r="C139" s="35">
        <f>SUM(C128:C138)</f>
        <v>204.2</v>
      </c>
      <c r="D139" s="35">
        <f>SUM(D128:D138)</f>
        <v>472.29999999999995</v>
      </c>
      <c r="E139" s="35">
        <f>SUM(E128:E138)</f>
        <v>676.5</v>
      </c>
      <c r="F139" s="36"/>
    </row>
    <row r="140" spans="1:6" ht="15.95" customHeight="1" x14ac:dyDescent="0.2">
      <c r="A140" s="146" t="s">
        <v>158</v>
      </c>
      <c r="B140" s="61" t="s">
        <v>136</v>
      </c>
      <c r="C140" s="42">
        <v>37.65</v>
      </c>
      <c r="D140" s="42">
        <v>37.65</v>
      </c>
      <c r="E140" s="66">
        <f>C140+D140</f>
        <v>75.3</v>
      </c>
      <c r="F140" s="130" t="s">
        <v>8</v>
      </c>
    </row>
    <row r="141" spans="1:6" ht="15.95" customHeight="1" x14ac:dyDescent="0.2">
      <c r="A141" s="126"/>
      <c r="B141" s="30" t="s">
        <v>159</v>
      </c>
      <c r="C141" s="28">
        <v>44</v>
      </c>
      <c r="D141" s="28">
        <v>44</v>
      </c>
      <c r="E141" s="51">
        <f>C141+D141</f>
        <v>88</v>
      </c>
      <c r="F141" s="130"/>
    </row>
    <row r="142" spans="1:6" ht="15.95" customHeight="1" x14ac:dyDescent="0.2">
      <c r="A142" s="126"/>
      <c r="B142" s="30" t="s">
        <v>160</v>
      </c>
      <c r="C142" s="28">
        <v>21</v>
      </c>
      <c r="D142" s="28">
        <v>21</v>
      </c>
      <c r="E142" s="51">
        <f>C142+D142</f>
        <v>42</v>
      </c>
      <c r="F142" s="131"/>
    </row>
    <row r="143" spans="1:6" ht="15.95" customHeight="1" thickBot="1" x14ac:dyDescent="0.25">
      <c r="A143" s="127"/>
      <c r="B143" s="34" t="s">
        <v>17</v>
      </c>
      <c r="C143" s="35">
        <f>SUM(C140:C142)</f>
        <v>102.65</v>
      </c>
      <c r="D143" s="35">
        <f>SUM(D140:D142)</f>
        <v>102.65</v>
      </c>
      <c r="E143" s="39">
        <f>SUM(E140:E142)</f>
        <v>205.3</v>
      </c>
      <c r="F143" s="36"/>
    </row>
    <row r="144" spans="1:6" ht="15.95" customHeight="1" x14ac:dyDescent="0.2">
      <c r="A144" s="125" t="s">
        <v>161</v>
      </c>
      <c r="B144" s="47" t="s">
        <v>162</v>
      </c>
      <c r="C144" s="40">
        <v>3.9</v>
      </c>
      <c r="D144" s="40">
        <v>3.9</v>
      </c>
      <c r="E144" s="41">
        <f>C144+D144</f>
        <v>7.8</v>
      </c>
      <c r="F144" s="129" t="s">
        <v>8</v>
      </c>
    </row>
    <row r="145" spans="1:6" ht="15.95" customHeight="1" x14ac:dyDescent="0.2">
      <c r="A145" s="126"/>
      <c r="B145" s="30" t="s">
        <v>163</v>
      </c>
      <c r="C145" s="28">
        <v>37.5</v>
      </c>
      <c r="D145" s="28">
        <v>37.5</v>
      </c>
      <c r="E145" s="28">
        <f t="shared" ref="E145:E146" si="12">C145+D145</f>
        <v>75</v>
      </c>
      <c r="F145" s="130"/>
    </row>
    <row r="146" spans="1:6" ht="15.95" customHeight="1" x14ac:dyDescent="0.2">
      <c r="A146" s="126"/>
      <c r="B146" s="30" t="s">
        <v>159</v>
      </c>
      <c r="C146" s="28">
        <v>39</v>
      </c>
      <c r="D146" s="28">
        <v>39</v>
      </c>
      <c r="E146" s="28">
        <f t="shared" si="12"/>
        <v>78</v>
      </c>
      <c r="F146" s="131"/>
    </row>
    <row r="147" spans="1:6" ht="15.95" customHeight="1" thickBot="1" x14ac:dyDescent="0.25">
      <c r="A147" s="127"/>
      <c r="B147" s="34" t="s">
        <v>17</v>
      </c>
      <c r="C147" s="35">
        <f>SUM(C144:C146)</f>
        <v>80.400000000000006</v>
      </c>
      <c r="D147" s="35">
        <f>SUM(D144:D146)</f>
        <v>80.400000000000006</v>
      </c>
      <c r="E147" s="39">
        <f>SUM(E144:E146)</f>
        <v>160.80000000000001</v>
      </c>
      <c r="F147" s="36"/>
    </row>
    <row r="148" spans="1:6" ht="15.95" customHeight="1" x14ac:dyDescent="0.2">
      <c r="A148" s="125" t="s">
        <v>164</v>
      </c>
      <c r="B148" s="47" t="s">
        <v>165</v>
      </c>
      <c r="C148" s="40">
        <v>14.84</v>
      </c>
      <c r="D148" s="40">
        <v>14.84</v>
      </c>
      <c r="E148" s="50">
        <f t="shared" ref="E148:E159" si="13">C148+D148</f>
        <v>29.68</v>
      </c>
      <c r="F148" s="48" t="s">
        <v>8</v>
      </c>
    </row>
    <row r="149" spans="1:6" ht="15.95" customHeight="1" thickBot="1" x14ac:dyDescent="0.25">
      <c r="A149" s="127"/>
      <c r="B149" s="34" t="s">
        <v>17</v>
      </c>
      <c r="C149" s="35">
        <f>SUM(C148)</f>
        <v>14.84</v>
      </c>
      <c r="D149" s="35">
        <f>SUM(D148)</f>
        <v>14.84</v>
      </c>
      <c r="E149" s="39">
        <f>SUM(E148)</f>
        <v>29.68</v>
      </c>
      <c r="F149" s="36"/>
    </row>
    <row r="150" spans="1:6" ht="15.95" customHeight="1" x14ac:dyDescent="0.2">
      <c r="A150" s="99" t="s">
        <v>166</v>
      </c>
      <c r="B150" s="47" t="s">
        <v>167</v>
      </c>
      <c r="C150" s="40">
        <v>40.950000000000003</v>
      </c>
      <c r="D150" s="40">
        <v>40.950000000000003</v>
      </c>
      <c r="E150" s="50">
        <f t="shared" si="13"/>
        <v>81.900000000000006</v>
      </c>
      <c r="F150" s="129" t="s">
        <v>8</v>
      </c>
    </row>
    <row r="151" spans="1:6" ht="15.95" customHeight="1" x14ac:dyDescent="0.2">
      <c r="A151" s="153" t="s">
        <v>168</v>
      </c>
      <c r="B151" s="25" t="s">
        <v>169</v>
      </c>
      <c r="C151" s="28">
        <v>0</v>
      </c>
      <c r="D151" s="28">
        <v>11.25</v>
      </c>
      <c r="E151" s="51">
        <f t="shared" si="13"/>
        <v>11.25</v>
      </c>
      <c r="F151" s="131"/>
    </row>
    <row r="152" spans="1:6" ht="15.95" customHeight="1" x14ac:dyDescent="0.2">
      <c r="A152" s="146"/>
      <c r="B152" s="30" t="s">
        <v>170</v>
      </c>
      <c r="C152" s="28">
        <v>0</v>
      </c>
      <c r="D152" s="28">
        <v>90</v>
      </c>
      <c r="E152" s="51">
        <f t="shared" si="13"/>
        <v>90</v>
      </c>
      <c r="F152" s="49" t="s">
        <v>171</v>
      </c>
    </row>
    <row r="153" spans="1:6" ht="15.95" customHeight="1" x14ac:dyDescent="0.2">
      <c r="A153" s="146"/>
      <c r="B153" s="30" t="s">
        <v>172</v>
      </c>
      <c r="C153" s="28">
        <v>0</v>
      </c>
      <c r="D153" s="28">
        <v>24</v>
      </c>
      <c r="E153" s="51">
        <f t="shared" si="13"/>
        <v>24</v>
      </c>
      <c r="F153" s="49" t="s">
        <v>8</v>
      </c>
    </row>
    <row r="154" spans="1:6" ht="15.95" customHeight="1" x14ac:dyDescent="0.2">
      <c r="A154" s="146"/>
      <c r="B154" s="30" t="s">
        <v>173</v>
      </c>
      <c r="C154" s="28">
        <v>0</v>
      </c>
      <c r="D154" s="28">
        <v>78</v>
      </c>
      <c r="E154" s="51">
        <f t="shared" si="13"/>
        <v>78</v>
      </c>
      <c r="F154" s="49" t="s">
        <v>137</v>
      </c>
    </row>
    <row r="155" spans="1:6" ht="15.95" customHeight="1" x14ac:dyDescent="0.2">
      <c r="A155" s="146"/>
      <c r="B155" s="96" t="s">
        <v>174</v>
      </c>
      <c r="C155" s="32">
        <v>0</v>
      </c>
      <c r="D155" s="32">
        <v>36</v>
      </c>
      <c r="E155" s="97">
        <f t="shared" si="13"/>
        <v>36</v>
      </c>
      <c r="F155" s="49" t="s">
        <v>8</v>
      </c>
    </row>
    <row r="156" spans="1:6" ht="15.95" customHeight="1" thickBot="1" x14ac:dyDescent="0.25">
      <c r="A156" s="154"/>
      <c r="B156" s="34" t="s">
        <v>17</v>
      </c>
      <c r="C156" s="35">
        <f>SUM(C150:C155)</f>
        <v>40.950000000000003</v>
      </c>
      <c r="D156" s="35">
        <f>SUM(D150:D155)</f>
        <v>280.2</v>
      </c>
      <c r="E156" s="39">
        <f>SUM(E150:E155)</f>
        <v>321.14999999999998</v>
      </c>
      <c r="F156" s="33"/>
    </row>
    <row r="157" spans="1:6" ht="15.95" customHeight="1" x14ac:dyDescent="0.2">
      <c r="A157" s="121" t="s">
        <v>175</v>
      </c>
      <c r="B157" s="47" t="s">
        <v>165</v>
      </c>
      <c r="C157" s="40">
        <v>12</v>
      </c>
      <c r="D157" s="40">
        <v>12</v>
      </c>
      <c r="E157" s="50">
        <f t="shared" si="13"/>
        <v>24</v>
      </c>
      <c r="F157" s="129" t="s">
        <v>8</v>
      </c>
    </row>
    <row r="158" spans="1:6" ht="15.95" customHeight="1" x14ac:dyDescent="0.2">
      <c r="A158" s="123"/>
      <c r="B158" s="30" t="s">
        <v>136</v>
      </c>
      <c r="C158" s="28">
        <v>0</v>
      </c>
      <c r="D158" s="28">
        <v>22.23</v>
      </c>
      <c r="E158" s="51">
        <f t="shared" si="13"/>
        <v>22.23</v>
      </c>
      <c r="F158" s="131"/>
    </row>
    <row r="159" spans="1:6" ht="15.95" customHeight="1" x14ac:dyDescent="0.2">
      <c r="A159" s="123"/>
      <c r="B159" s="30" t="s">
        <v>176</v>
      </c>
      <c r="C159" s="28">
        <v>2.76</v>
      </c>
      <c r="D159" s="28">
        <v>0</v>
      </c>
      <c r="E159" s="51">
        <f t="shared" si="13"/>
        <v>2.76</v>
      </c>
      <c r="F159" s="49" t="s">
        <v>137</v>
      </c>
    </row>
    <row r="160" spans="1:6" ht="15.95" customHeight="1" thickBot="1" x14ac:dyDescent="0.25">
      <c r="A160" s="124"/>
      <c r="B160" s="34" t="s">
        <v>17</v>
      </c>
      <c r="C160" s="35">
        <f>SUM(C157:C159)</f>
        <v>14.76</v>
      </c>
      <c r="D160" s="35">
        <f>SUM(D157:D159)</f>
        <v>34.230000000000004</v>
      </c>
      <c r="E160" s="39">
        <f>SUM(E157:E159)</f>
        <v>48.99</v>
      </c>
      <c r="F160" s="36"/>
    </row>
    <row r="161" spans="1:6" ht="15.95" customHeight="1" x14ac:dyDescent="0.2">
      <c r="A161" s="121" t="s">
        <v>177</v>
      </c>
      <c r="B161" s="47" t="s">
        <v>178</v>
      </c>
      <c r="C161" s="40">
        <v>0</v>
      </c>
      <c r="D161" s="40">
        <v>2200</v>
      </c>
      <c r="E161" s="41">
        <f>C161+D161</f>
        <v>2200</v>
      </c>
      <c r="F161" s="156" t="s">
        <v>294</v>
      </c>
    </row>
    <row r="162" spans="1:6" ht="15.95" customHeight="1" thickBot="1" x14ac:dyDescent="0.25">
      <c r="A162" s="124"/>
      <c r="B162" s="52" t="s">
        <v>17</v>
      </c>
      <c r="C162" s="60">
        <f>SUM(C161)</f>
        <v>0</v>
      </c>
      <c r="D162" s="60">
        <f>SUM(D161)</f>
        <v>2200</v>
      </c>
      <c r="E162" s="35">
        <f t="shared" ref="E162:E166" si="14">C162+D162</f>
        <v>2200</v>
      </c>
      <c r="F162" s="157"/>
    </row>
    <row r="163" spans="1:6" ht="15.95" customHeight="1" x14ac:dyDescent="0.2">
      <c r="A163" s="121" t="s">
        <v>179</v>
      </c>
      <c r="B163" s="47" t="s">
        <v>178</v>
      </c>
      <c r="C163" s="40">
        <v>0</v>
      </c>
      <c r="D163" s="40">
        <v>1400</v>
      </c>
      <c r="E163" s="41">
        <f t="shared" si="14"/>
        <v>1400</v>
      </c>
      <c r="F163" s="156" t="s">
        <v>294</v>
      </c>
    </row>
    <row r="164" spans="1:6" ht="15.95" customHeight="1" thickBot="1" x14ac:dyDescent="0.25">
      <c r="A164" s="124"/>
      <c r="B164" s="34" t="s">
        <v>17</v>
      </c>
      <c r="C164" s="35">
        <f>SUM(C163)</f>
        <v>0</v>
      </c>
      <c r="D164" s="35">
        <f>SUM(D163)</f>
        <v>1400</v>
      </c>
      <c r="E164" s="35">
        <f t="shared" si="14"/>
        <v>1400</v>
      </c>
      <c r="F164" s="157"/>
    </row>
    <row r="165" spans="1:6" ht="15.95" customHeight="1" x14ac:dyDescent="0.2">
      <c r="A165" s="121" t="s">
        <v>180</v>
      </c>
      <c r="B165" s="47" t="s">
        <v>178</v>
      </c>
      <c r="C165" s="40">
        <v>0</v>
      </c>
      <c r="D165" s="40">
        <v>1450</v>
      </c>
      <c r="E165" s="41">
        <f t="shared" si="14"/>
        <v>1450</v>
      </c>
      <c r="F165" s="156" t="s">
        <v>295</v>
      </c>
    </row>
    <row r="166" spans="1:6" ht="15.95" customHeight="1" thickBot="1" x14ac:dyDescent="0.25">
      <c r="A166" s="124"/>
      <c r="B166" s="34" t="s">
        <v>17</v>
      </c>
      <c r="C166" s="35">
        <f>SUM(C165)</f>
        <v>0</v>
      </c>
      <c r="D166" s="35">
        <f>SUM(D165)</f>
        <v>1450</v>
      </c>
      <c r="E166" s="35">
        <f t="shared" si="14"/>
        <v>1450</v>
      </c>
      <c r="F166" s="157"/>
    </row>
    <row r="167" spans="1:6" ht="15.95" customHeight="1" x14ac:dyDescent="0.2">
      <c r="A167" s="125" t="s">
        <v>181</v>
      </c>
      <c r="B167" s="63" t="s">
        <v>182</v>
      </c>
      <c r="C167" s="64">
        <v>0</v>
      </c>
      <c r="D167" s="64">
        <v>11.63</v>
      </c>
      <c r="E167" s="45">
        <v>11.63</v>
      </c>
      <c r="F167" s="129" t="s">
        <v>24</v>
      </c>
    </row>
    <row r="168" spans="1:6" ht="15.95" customHeight="1" x14ac:dyDescent="0.2">
      <c r="A168" s="126"/>
      <c r="B168" s="63" t="s">
        <v>183</v>
      </c>
      <c r="C168" s="84">
        <v>14.04</v>
      </c>
      <c r="D168" s="84">
        <v>14.04</v>
      </c>
      <c r="E168" s="84">
        <f>SUM(C168:D168)</f>
        <v>28.08</v>
      </c>
      <c r="F168" s="130"/>
    </row>
    <row r="169" spans="1:6" ht="15.95" customHeight="1" thickBot="1" x14ac:dyDescent="0.25">
      <c r="A169" s="127"/>
      <c r="B169" s="52" t="s">
        <v>17</v>
      </c>
      <c r="C169" s="60">
        <f>SUM(C167:C168)</f>
        <v>14.04</v>
      </c>
      <c r="D169" s="60">
        <f>SUM(D167:D168)</f>
        <v>25.67</v>
      </c>
      <c r="E169" s="46">
        <f>SUM(E167:E168)</f>
        <v>39.71</v>
      </c>
      <c r="F169" s="145"/>
    </row>
    <row r="170" spans="1:6" ht="15.95" customHeight="1" x14ac:dyDescent="0.2">
      <c r="A170" s="125" t="s">
        <v>184</v>
      </c>
      <c r="B170" s="47" t="s">
        <v>185</v>
      </c>
      <c r="C170" s="40">
        <v>0</v>
      </c>
      <c r="D170" s="40">
        <v>510.9</v>
      </c>
      <c r="E170" s="41">
        <f>C170+D170</f>
        <v>510.9</v>
      </c>
      <c r="F170" s="129" t="s">
        <v>186</v>
      </c>
    </row>
    <row r="171" spans="1:6" ht="15.95" customHeight="1" x14ac:dyDescent="0.2">
      <c r="A171" s="126"/>
      <c r="B171" s="61" t="s">
        <v>187</v>
      </c>
      <c r="C171" s="42">
        <v>0</v>
      </c>
      <c r="D171" s="42">
        <v>217.46</v>
      </c>
      <c r="E171" s="28">
        <f t="shared" ref="E171:E173" si="15">C171+D171</f>
        <v>217.46</v>
      </c>
      <c r="F171" s="130"/>
    </row>
    <row r="172" spans="1:6" ht="15.95" customHeight="1" x14ac:dyDescent="0.2">
      <c r="A172" s="126"/>
      <c r="B172" s="30" t="s">
        <v>188</v>
      </c>
      <c r="C172" s="28">
        <v>0</v>
      </c>
      <c r="D172" s="28">
        <v>278.2</v>
      </c>
      <c r="E172" s="28">
        <f t="shared" si="15"/>
        <v>278.2</v>
      </c>
      <c r="F172" s="130"/>
    </row>
    <row r="173" spans="1:6" ht="15.95" customHeight="1" x14ac:dyDescent="0.2">
      <c r="A173" s="126"/>
      <c r="B173" s="30" t="s">
        <v>189</v>
      </c>
      <c r="C173" s="28">
        <v>0</v>
      </c>
      <c r="D173" s="28">
        <v>277.86</v>
      </c>
      <c r="E173" s="28">
        <f t="shared" si="15"/>
        <v>277.86</v>
      </c>
      <c r="F173" s="130"/>
    </row>
    <row r="174" spans="1:6" ht="15.95" customHeight="1" thickBot="1" x14ac:dyDescent="0.25">
      <c r="A174" s="127"/>
      <c r="B174" s="34" t="s">
        <v>17</v>
      </c>
      <c r="C174" s="35">
        <v>0</v>
      </c>
      <c r="D174" s="35">
        <f>SUM(D170:D173)</f>
        <v>1284.42</v>
      </c>
      <c r="E174" s="39">
        <f>SUM(E170:E173)</f>
        <v>1284.42</v>
      </c>
      <c r="F174" s="145"/>
    </row>
    <row r="175" spans="1:6" ht="15.95" customHeight="1" x14ac:dyDescent="0.2">
      <c r="A175" s="125" t="s">
        <v>190</v>
      </c>
      <c r="B175" s="47" t="s">
        <v>185</v>
      </c>
      <c r="C175" s="42">
        <v>0</v>
      </c>
      <c r="D175" s="42">
        <v>277.86</v>
      </c>
      <c r="E175" s="66">
        <f>C175+D175</f>
        <v>277.86</v>
      </c>
      <c r="F175" s="129" t="s">
        <v>82</v>
      </c>
    </row>
    <row r="176" spans="1:6" ht="15.95" customHeight="1" x14ac:dyDescent="0.2">
      <c r="A176" s="126"/>
      <c r="B176" s="61" t="s">
        <v>187</v>
      </c>
      <c r="C176" s="28">
        <v>0</v>
      </c>
      <c r="D176" s="28">
        <v>217.46</v>
      </c>
      <c r="E176" s="66">
        <f t="shared" ref="E176:E178" si="16">C176+D176</f>
        <v>217.46</v>
      </c>
      <c r="F176" s="130"/>
    </row>
    <row r="177" spans="1:6" ht="15.95" customHeight="1" x14ac:dyDescent="0.2">
      <c r="A177" s="126"/>
      <c r="B177" s="30" t="s">
        <v>188</v>
      </c>
      <c r="C177" s="28">
        <v>0</v>
      </c>
      <c r="D177" s="28">
        <v>278.2</v>
      </c>
      <c r="E177" s="66">
        <f t="shared" si="16"/>
        <v>278.2</v>
      </c>
      <c r="F177" s="130"/>
    </row>
    <row r="178" spans="1:6" ht="15.95" customHeight="1" x14ac:dyDescent="0.2">
      <c r="A178" s="126"/>
      <c r="B178" s="30" t="s">
        <v>189</v>
      </c>
      <c r="C178" s="28">
        <v>0</v>
      </c>
      <c r="D178" s="28">
        <v>510.9</v>
      </c>
      <c r="E178" s="66">
        <f t="shared" si="16"/>
        <v>510.9</v>
      </c>
      <c r="F178" s="130"/>
    </row>
    <row r="179" spans="1:6" ht="15.95" customHeight="1" thickBot="1" x14ac:dyDescent="0.25">
      <c r="A179" s="127"/>
      <c r="B179" s="34" t="s">
        <v>17</v>
      </c>
      <c r="C179" s="35">
        <v>0</v>
      </c>
      <c r="D179" s="35">
        <f>SUM(D175:D178)</f>
        <v>1284.42</v>
      </c>
      <c r="E179" s="39">
        <f>SUM(E175:E178)</f>
        <v>1284.42</v>
      </c>
      <c r="F179" s="145"/>
    </row>
    <row r="180" spans="1:6" ht="15.95" customHeight="1" x14ac:dyDescent="0.2">
      <c r="A180" s="121" t="s">
        <v>191</v>
      </c>
      <c r="B180" s="47" t="s">
        <v>192</v>
      </c>
      <c r="C180" s="40">
        <v>87</v>
      </c>
      <c r="D180" s="40">
        <v>0</v>
      </c>
      <c r="E180" s="50">
        <f>C180+D180</f>
        <v>87</v>
      </c>
      <c r="F180" s="129" t="s">
        <v>137</v>
      </c>
    </row>
    <row r="181" spans="1:6" ht="15.95" customHeight="1" x14ac:dyDescent="0.2">
      <c r="A181" s="123"/>
      <c r="B181" s="30" t="s">
        <v>193</v>
      </c>
      <c r="C181" s="28">
        <v>0</v>
      </c>
      <c r="D181" s="28">
        <v>96</v>
      </c>
      <c r="E181" s="66">
        <f t="shared" ref="E181:E183" si="17">C181+D181</f>
        <v>96</v>
      </c>
      <c r="F181" s="130"/>
    </row>
    <row r="182" spans="1:6" ht="15.95" customHeight="1" x14ac:dyDescent="0.2">
      <c r="A182" s="123"/>
      <c r="B182" s="30" t="s">
        <v>194</v>
      </c>
      <c r="C182" s="28">
        <v>0</v>
      </c>
      <c r="D182" s="28">
        <v>217</v>
      </c>
      <c r="E182" s="66">
        <f t="shared" si="17"/>
        <v>217</v>
      </c>
      <c r="F182" s="130"/>
    </row>
    <row r="183" spans="1:6" ht="15.95" customHeight="1" x14ac:dyDescent="0.2">
      <c r="A183" s="123"/>
      <c r="B183" s="96" t="s">
        <v>195</v>
      </c>
      <c r="C183" s="32">
        <v>0</v>
      </c>
      <c r="D183" s="32">
        <v>6.5</v>
      </c>
      <c r="E183" s="66">
        <f t="shared" si="17"/>
        <v>6.5</v>
      </c>
      <c r="F183" s="131"/>
    </row>
    <row r="184" spans="1:6" ht="15.95" customHeight="1" thickBot="1" x14ac:dyDescent="0.25">
      <c r="A184" s="124"/>
      <c r="B184" s="34" t="s">
        <v>17</v>
      </c>
      <c r="C184" s="35">
        <f>SUM(C180:C183)</f>
        <v>87</v>
      </c>
      <c r="D184" s="35">
        <f>SUM(D180:D183)</f>
        <v>319.5</v>
      </c>
      <c r="E184" s="39">
        <f>SUM(E180:E183)</f>
        <v>406.5</v>
      </c>
      <c r="F184" s="36"/>
    </row>
    <row r="185" spans="1:6" ht="15.95" customHeight="1" x14ac:dyDescent="0.2">
      <c r="A185" s="125" t="s">
        <v>196</v>
      </c>
      <c r="B185" s="47" t="s">
        <v>197</v>
      </c>
      <c r="C185" s="40">
        <v>83.33</v>
      </c>
      <c r="D185" s="40">
        <v>83.33</v>
      </c>
      <c r="E185" s="50">
        <f>C185+D185</f>
        <v>166.66</v>
      </c>
      <c r="F185" s="48" t="s">
        <v>198</v>
      </c>
    </row>
    <row r="186" spans="1:6" ht="15.95" customHeight="1" x14ac:dyDescent="0.2">
      <c r="A186" s="126"/>
      <c r="B186" s="30" t="s">
        <v>199</v>
      </c>
      <c r="C186" s="28">
        <v>0</v>
      </c>
      <c r="D186" s="28">
        <v>99.53</v>
      </c>
      <c r="E186" s="66">
        <f t="shared" ref="E186:E189" si="18">C186+D186</f>
        <v>99.53</v>
      </c>
      <c r="F186" s="137" t="s">
        <v>8</v>
      </c>
    </row>
    <row r="187" spans="1:6" ht="15.95" customHeight="1" x14ac:dyDescent="0.2">
      <c r="A187" s="126"/>
      <c r="B187" s="30" t="s">
        <v>200</v>
      </c>
      <c r="C187" s="28">
        <v>5.35</v>
      </c>
      <c r="D187" s="28">
        <v>82.39</v>
      </c>
      <c r="E187" s="66">
        <f t="shared" si="18"/>
        <v>87.74</v>
      </c>
      <c r="F187" s="130"/>
    </row>
    <row r="188" spans="1:6" ht="15.95" customHeight="1" x14ac:dyDescent="0.2">
      <c r="A188" s="126"/>
      <c r="B188" s="30" t="s">
        <v>201</v>
      </c>
      <c r="C188" s="28">
        <v>0</v>
      </c>
      <c r="D188" s="28">
        <v>102.42</v>
      </c>
      <c r="E188" s="66">
        <f t="shared" si="18"/>
        <v>102.42</v>
      </c>
      <c r="F188" s="131"/>
    </row>
    <row r="189" spans="1:6" ht="15.95" customHeight="1" x14ac:dyDescent="0.2">
      <c r="A189" s="126"/>
      <c r="B189" s="96" t="s">
        <v>202</v>
      </c>
      <c r="C189" s="32">
        <v>0</v>
      </c>
      <c r="D189" s="97">
        <v>23.71</v>
      </c>
      <c r="E189" s="66">
        <f t="shared" si="18"/>
        <v>23.71</v>
      </c>
      <c r="F189" s="33" t="s">
        <v>203</v>
      </c>
    </row>
    <row r="190" spans="1:6" ht="15.95" customHeight="1" thickBot="1" x14ac:dyDescent="0.25">
      <c r="A190" s="127"/>
      <c r="B190" s="34" t="s">
        <v>17</v>
      </c>
      <c r="C190" s="35">
        <f>SUM(C185:C189)</f>
        <v>88.679999999999993</v>
      </c>
      <c r="D190" s="35">
        <f>SUM(D185:D189)</f>
        <v>391.38</v>
      </c>
      <c r="E190" s="39">
        <f>SUM(E185:E189)</f>
        <v>480.06</v>
      </c>
      <c r="F190" s="36"/>
    </row>
    <row r="191" spans="1:6" ht="15.95" customHeight="1" x14ac:dyDescent="0.2">
      <c r="A191" s="121" t="s">
        <v>204</v>
      </c>
      <c r="B191" s="47" t="s">
        <v>205</v>
      </c>
      <c r="C191" s="40">
        <v>0</v>
      </c>
      <c r="D191" s="40">
        <v>917</v>
      </c>
      <c r="E191" s="50">
        <f>C191+D191</f>
        <v>917</v>
      </c>
      <c r="F191" s="48" t="s">
        <v>206</v>
      </c>
    </row>
    <row r="192" spans="1:6" ht="15.95" customHeight="1" thickBot="1" x14ac:dyDescent="0.25">
      <c r="A192" s="124"/>
      <c r="B192" s="34" t="s">
        <v>17</v>
      </c>
      <c r="C192" s="35">
        <f>SUM(C191)</f>
        <v>0</v>
      </c>
      <c r="D192" s="35">
        <f>SUM(D191)</f>
        <v>917</v>
      </c>
      <c r="E192" s="39">
        <f>SUM(E191)</f>
        <v>917</v>
      </c>
      <c r="F192" s="36"/>
    </row>
    <row r="193" spans="1:6" ht="15.95" customHeight="1" x14ac:dyDescent="0.2">
      <c r="A193" s="121" t="s">
        <v>207</v>
      </c>
      <c r="B193" s="47" t="s">
        <v>208</v>
      </c>
      <c r="C193" s="40">
        <v>0</v>
      </c>
      <c r="D193" s="40">
        <v>193</v>
      </c>
      <c r="E193" s="50">
        <v>193</v>
      </c>
      <c r="F193" s="48" t="s">
        <v>209</v>
      </c>
    </row>
    <row r="194" spans="1:6" ht="15.95" customHeight="1" thickBot="1" x14ac:dyDescent="0.25">
      <c r="A194" s="124"/>
      <c r="B194" s="34" t="s">
        <v>17</v>
      </c>
      <c r="C194" s="35">
        <f>SUM(C193)</f>
        <v>0</v>
      </c>
      <c r="D194" s="35">
        <f>SUM(D193)</f>
        <v>193</v>
      </c>
      <c r="E194" s="39">
        <f>SUM(E193)</f>
        <v>193</v>
      </c>
      <c r="F194" s="36"/>
    </row>
    <row r="195" spans="1:6" ht="15.95" customHeight="1" x14ac:dyDescent="0.2">
      <c r="A195" s="121" t="s">
        <v>210</v>
      </c>
      <c r="B195" s="61" t="s">
        <v>205</v>
      </c>
      <c r="C195" s="42">
        <v>0</v>
      </c>
      <c r="D195" s="42">
        <v>71</v>
      </c>
      <c r="E195" s="66">
        <v>71</v>
      </c>
      <c r="F195" s="62" t="s">
        <v>41</v>
      </c>
    </row>
    <row r="196" spans="1:6" ht="15.95" customHeight="1" thickBot="1" x14ac:dyDescent="0.25">
      <c r="A196" s="124"/>
      <c r="B196" s="34" t="s">
        <v>17</v>
      </c>
      <c r="C196" s="35">
        <f>SUM(C195)</f>
        <v>0</v>
      </c>
      <c r="D196" s="35">
        <f>SUM(D195)</f>
        <v>71</v>
      </c>
      <c r="E196" s="39">
        <f>SUM(E195)</f>
        <v>71</v>
      </c>
      <c r="F196" s="36"/>
    </row>
    <row r="197" spans="1:6" ht="25.5" x14ac:dyDescent="0.2">
      <c r="A197" s="121" t="s">
        <v>211</v>
      </c>
      <c r="B197" s="47" t="s">
        <v>212</v>
      </c>
      <c r="C197" s="40">
        <v>0</v>
      </c>
      <c r="D197" s="40">
        <v>18.399999999999999</v>
      </c>
      <c r="E197" s="50">
        <f t="shared" ref="E197:E199" si="19">SUM(C197+D197)</f>
        <v>18.399999999999999</v>
      </c>
      <c r="F197" s="48" t="s">
        <v>213</v>
      </c>
    </row>
    <row r="198" spans="1:6" ht="25.5" x14ac:dyDescent="0.2">
      <c r="A198" s="123"/>
      <c r="B198" s="30" t="s">
        <v>214</v>
      </c>
      <c r="C198" s="28">
        <v>18.14</v>
      </c>
      <c r="D198" s="28">
        <f t="shared" ref="D198" si="20">C198</f>
        <v>18.14</v>
      </c>
      <c r="E198" s="66">
        <f t="shared" si="19"/>
        <v>36.28</v>
      </c>
      <c r="F198" s="100" t="s">
        <v>215</v>
      </c>
    </row>
    <row r="199" spans="1:6" ht="15.95" customHeight="1" x14ac:dyDescent="0.2">
      <c r="A199" s="123"/>
      <c r="B199" s="30" t="s">
        <v>216</v>
      </c>
      <c r="C199" s="28">
        <v>34.869999999999997</v>
      </c>
      <c r="D199" s="28">
        <f>C199-6.61</f>
        <v>28.259999999999998</v>
      </c>
      <c r="E199" s="66">
        <f t="shared" si="19"/>
        <v>63.129999999999995</v>
      </c>
      <c r="F199" s="62" t="s">
        <v>217</v>
      </c>
    </row>
    <row r="200" spans="1:6" ht="15.95" customHeight="1" thickBot="1" x14ac:dyDescent="0.25">
      <c r="A200" s="124"/>
      <c r="B200" s="34" t="s">
        <v>17</v>
      </c>
      <c r="C200" s="35">
        <f>SUM(C197:C199)</f>
        <v>53.01</v>
      </c>
      <c r="D200" s="35">
        <f>SUM(D197:D199)</f>
        <v>64.8</v>
      </c>
      <c r="E200" s="39">
        <f>53.01+D200</f>
        <v>117.81</v>
      </c>
      <c r="F200" s="36"/>
    </row>
    <row r="201" spans="1:6" ht="38.25" customHeight="1" x14ac:dyDescent="0.2">
      <c r="A201" s="125" t="s">
        <v>218</v>
      </c>
      <c r="B201" s="61" t="s">
        <v>136</v>
      </c>
      <c r="C201" s="42">
        <v>41.3</v>
      </c>
      <c r="D201" s="42">
        <v>41.3</v>
      </c>
      <c r="E201" s="66">
        <f>C201+D201</f>
        <v>82.6</v>
      </c>
      <c r="F201" s="129" t="s">
        <v>219</v>
      </c>
    </row>
    <row r="202" spans="1:6" ht="18.75" customHeight="1" x14ac:dyDescent="0.2">
      <c r="A202" s="126"/>
      <c r="B202" s="30" t="s">
        <v>165</v>
      </c>
      <c r="C202" s="28">
        <v>41.3</v>
      </c>
      <c r="D202" s="28">
        <v>41.3</v>
      </c>
      <c r="E202" s="66">
        <f>C202+D202</f>
        <v>82.6</v>
      </c>
      <c r="F202" s="131"/>
    </row>
    <row r="203" spans="1:6" ht="15.95" customHeight="1" thickBot="1" x14ac:dyDescent="0.25">
      <c r="A203" s="127"/>
      <c r="B203" s="34" t="s">
        <v>17</v>
      </c>
      <c r="C203" s="35">
        <f>SUM(C201:C202)</f>
        <v>82.6</v>
      </c>
      <c r="D203" s="35">
        <f>SUM(D201:D202)</f>
        <v>82.6</v>
      </c>
      <c r="E203" s="39">
        <f>SUM(E201:E202)</f>
        <v>165.2</v>
      </c>
      <c r="F203" s="36"/>
    </row>
    <row r="204" spans="1:6" ht="15.95" customHeight="1" x14ac:dyDescent="0.2">
      <c r="A204" s="121" t="s">
        <v>220</v>
      </c>
      <c r="B204" s="47" t="s">
        <v>221</v>
      </c>
      <c r="C204" s="40">
        <v>49.62</v>
      </c>
      <c r="D204" s="40">
        <v>49.62</v>
      </c>
      <c r="E204" s="50">
        <f t="shared" ref="E204:E213" si="21">SUM(C204:D204)</f>
        <v>99.24</v>
      </c>
      <c r="F204" s="129" t="s">
        <v>222</v>
      </c>
    </row>
    <row r="205" spans="1:6" ht="15.95" customHeight="1" x14ac:dyDescent="0.2">
      <c r="A205" s="123"/>
      <c r="B205" s="61" t="s">
        <v>223</v>
      </c>
      <c r="C205" s="42">
        <v>37.35</v>
      </c>
      <c r="D205" s="42">
        <v>37.35</v>
      </c>
      <c r="E205" s="66">
        <f t="shared" si="21"/>
        <v>74.7</v>
      </c>
      <c r="F205" s="130"/>
    </row>
    <row r="206" spans="1:6" ht="15.95" customHeight="1" x14ac:dyDescent="0.2">
      <c r="A206" s="123"/>
      <c r="B206" s="61" t="s">
        <v>224</v>
      </c>
      <c r="C206" s="42">
        <v>35.1</v>
      </c>
      <c r="D206" s="42">
        <v>35.1</v>
      </c>
      <c r="E206" s="66">
        <f t="shared" si="21"/>
        <v>70.2</v>
      </c>
      <c r="F206" s="130"/>
    </row>
    <row r="207" spans="1:6" ht="15.95" customHeight="1" x14ac:dyDescent="0.2">
      <c r="A207" s="123"/>
      <c r="B207" s="61" t="s">
        <v>136</v>
      </c>
      <c r="C207" s="42">
        <v>9.56</v>
      </c>
      <c r="D207" s="42">
        <v>9.56</v>
      </c>
      <c r="E207" s="66">
        <f t="shared" si="21"/>
        <v>19.12</v>
      </c>
      <c r="F207" s="130"/>
    </row>
    <row r="208" spans="1:6" ht="15.95" customHeight="1" x14ac:dyDescent="0.2">
      <c r="A208" s="123"/>
      <c r="B208" s="30" t="s">
        <v>225</v>
      </c>
      <c r="C208" s="28">
        <v>39</v>
      </c>
      <c r="D208" s="28">
        <v>39</v>
      </c>
      <c r="E208" s="51">
        <f t="shared" si="21"/>
        <v>78</v>
      </c>
      <c r="F208" s="130"/>
    </row>
    <row r="209" spans="1:6" ht="15.95" customHeight="1" x14ac:dyDescent="0.2">
      <c r="A209" s="123"/>
      <c r="B209" s="30" t="s">
        <v>226</v>
      </c>
      <c r="C209" s="28">
        <v>12.51</v>
      </c>
      <c r="D209" s="28">
        <v>12.51</v>
      </c>
      <c r="E209" s="51">
        <f t="shared" si="21"/>
        <v>25.02</v>
      </c>
      <c r="F209" s="130"/>
    </row>
    <row r="210" spans="1:6" ht="15.95" customHeight="1" x14ac:dyDescent="0.2">
      <c r="A210" s="123"/>
      <c r="B210" s="30" t="s">
        <v>227</v>
      </c>
      <c r="C210" s="28">
        <v>27.2</v>
      </c>
      <c r="D210" s="28">
        <v>27.2</v>
      </c>
      <c r="E210" s="51">
        <f t="shared" si="21"/>
        <v>54.4</v>
      </c>
      <c r="F210" s="130"/>
    </row>
    <row r="211" spans="1:6" ht="15.95" customHeight="1" x14ac:dyDescent="0.2">
      <c r="A211" s="123"/>
      <c r="B211" s="30" t="s">
        <v>228</v>
      </c>
      <c r="C211" s="28">
        <v>103.78</v>
      </c>
      <c r="D211" s="28">
        <v>103.78</v>
      </c>
      <c r="E211" s="51">
        <f t="shared" si="21"/>
        <v>207.56</v>
      </c>
      <c r="F211" s="130"/>
    </row>
    <row r="212" spans="1:6" ht="15.95" customHeight="1" x14ac:dyDescent="0.2">
      <c r="A212" s="123"/>
      <c r="B212" s="30" t="s">
        <v>229</v>
      </c>
      <c r="C212" s="28">
        <v>27.17</v>
      </c>
      <c r="D212" s="28">
        <v>27.17</v>
      </c>
      <c r="E212" s="51">
        <f t="shared" si="21"/>
        <v>54.34</v>
      </c>
      <c r="F212" s="131"/>
    </row>
    <row r="213" spans="1:6" ht="15.95" customHeight="1" thickBot="1" x14ac:dyDescent="0.25">
      <c r="A213" s="124"/>
      <c r="B213" s="34" t="s">
        <v>17</v>
      </c>
      <c r="C213" s="35">
        <f>SUM(C204:C212)</f>
        <v>341.29</v>
      </c>
      <c r="D213" s="35">
        <f>SUM(D204:D212)</f>
        <v>341.29</v>
      </c>
      <c r="E213" s="39">
        <f t="shared" si="21"/>
        <v>682.58</v>
      </c>
      <c r="F213" s="36"/>
    </row>
    <row r="214" spans="1:6" ht="15.95" customHeight="1" x14ac:dyDescent="0.2">
      <c r="A214" s="121" t="s">
        <v>230</v>
      </c>
      <c r="B214" s="47" t="s">
        <v>231</v>
      </c>
      <c r="C214" s="40">
        <v>6.83</v>
      </c>
      <c r="D214" s="40">
        <v>6.83</v>
      </c>
      <c r="E214" s="50">
        <f>C214+D214</f>
        <v>13.66</v>
      </c>
      <c r="F214" s="129" t="s">
        <v>222</v>
      </c>
    </row>
    <row r="215" spans="1:6" ht="15.95" customHeight="1" x14ac:dyDescent="0.2">
      <c r="A215" s="123"/>
      <c r="B215" s="61" t="s">
        <v>232</v>
      </c>
      <c r="C215" s="42">
        <v>12.84</v>
      </c>
      <c r="D215" s="42">
        <v>12.84</v>
      </c>
      <c r="E215" s="66">
        <f t="shared" ref="E215:E223" si="22">C215+D215</f>
        <v>25.68</v>
      </c>
      <c r="F215" s="130"/>
    </row>
    <row r="216" spans="1:6" ht="15.95" customHeight="1" x14ac:dyDescent="0.2">
      <c r="A216" s="123"/>
      <c r="B216" s="61" t="s">
        <v>233</v>
      </c>
      <c r="C216" s="42">
        <v>35.57</v>
      </c>
      <c r="D216" s="42">
        <v>35.57</v>
      </c>
      <c r="E216" s="66">
        <f t="shared" si="22"/>
        <v>71.14</v>
      </c>
      <c r="F216" s="130"/>
    </row>
    <row r="217" spans="1:6" ht="15.95" customHeight="1" x14ac:dyDescent="0.2">
      <c r="A217" s="123"/>
      <c r="B217" s="61" t="s">
        <v>233</v>
      </c>
      <c r="C217" s="42">
        <v>8.6300000000000008</v>
      </c>
      <c r="D217" s="42">
        <v>8.6300000000000008</v>
      </c>
      <c r="E217" s="66">
        <f t="shared" si="22"/>
        <v>17.260000000000002</v>
      </c>
      <c r="F217" s="130"/>
    </row>
    <row r="218" spans="1:6" ht="15.95" customHeight="1" x14ac:dyDescent="0.2">
      <c r="A218" s="123"/>
      <c r="B218" s="30" t="s">
        <v>233</v>
      </c>
      <c r="C218" s="28">
        <v>12.1</v>
      </c>
      <c r="D218" s="28">
        <v>12.1</v>
      </c>
      <c r="E218" s="66">
        <f t="shared" si="22"/>
        <v>24.2</v>
      </c>
      <c r="F218" s="130"/>
    </row>
    <row r="219" spans="1:6" ht="15.95" customHeight="1" x14ac:dyDescent="0.2">
      <c r="A219" s="123"/>
      <c r="B219" s="30" t="s">
        <v>233</v>
      </c>
      <c r="C219" s="28">
        <v>7.92</v>
      </c>
      <c r="D219" s="28">
        <v>7.92</v>
      </c>
      <c r="E219" s="66">
        <f t="shared" si="22"/>
        <v>15.84</v>
      </c>
      <c r="F219" s="130"/>
    </row>
    <row r="220" spans="1:6" ht="15.95" customHeight="1" x14ac:dyDescent="0.2">
      <c r="A220" s="123"/>
      <c r="B220" s="30" t="s">
        <v>233</v>
      </c>
      <c r="C220" s="28">
        <v>15.16</v>
      </c>
      <c r="D220" s="28">
        <v>15.16</v>
      </c>
      <c r="E220" s="66">
        <f t="shared" si="22"/>
        <v>30.32</v>
      </c>
      <c r="F220" s="130"/>
    </row>
    <row r="221" spans="1:6" ht="15.95" customHeight="1" x14ac:dyDescent="0.2">
      <c r="A221" s="123"/>
      <c r="B221" s="30" t="s">
        <v>234</v>
      </c>
      <c r="C221" s="28">
        <v>6.88</v>
      </c>
      <c r="D221" s="28">
        <v>6.88</v>
      </c>
      <c r="E221" s="66">
        <f t="shared" si="22"/>
        <v>13.76</v>
      </c>
      <c r="F221" s="130"/>
    </row>
    <row r="222" spans="1:6" ht="15.95" customHeight="1" x14ac:dyDescent="0.2">
      <c r="A222" s="123"/>
      <c r="B222" s="30" t="s">
        <v>235</v>
      </c>
      <c r="C222" s="28">
        <v>0.62</v>
      </c>
      <c r="D222" s="28">
        <v>0.62</v>
      </c>
      <c r="E222" s="66">
        <f t="shared" si="22"/>
        <v>1.24</v>
      </c>
      <c r="F222" s="130"/>
    </row>
    <row r="223" spans="1:6" ht="15.95" customHeight="1" x14ac:dyDescent="0.2">
      <c r="A223" s="123"/>
      <c r="B223" s="30" t="s">
        <v>227</v>
      </c>
      <c r="C223" s="28">
        <v>8.34</v>
      </c>
      <c r="D223" s="28">
        <v>8.34</v>
      </c>
      <c r="E223" s="66">
        <f t="shared" si="22"/>
        <v>16.68</v>
      </c>
      <c r="F223" s="131"/>
    </row>
    <row r="224" spans="1:6" ht="15.95" customHeight="1" thickBot="1" x14ac:dyDescent="0.25">
      <c r="A224" s="124"/>
      <c r="B224" s="34" t="s">
        <v>17</v>
      </c>
      <c r="C224" s="35">
        <f>SUM(C214:C223)</f>
        <v>114.89</v>
      </c>
      <c r="D224" s="35">
        <f>SUM(D214:D223)</f>
        <v>114.89</v>
      </c>
      <c r="E224" s="39">
        <f>C224+D224</f>
        <v>229.78</v>
      </c>
      <c r="F224" s="36"/>
    </row>
    <row r="225" spans="1:6" ht="15.95" customHeight="1" x14ac:dyDescent="0.2">
      <c r="A225" s="121" t="s">
        <v>236</v>
      </c>
      <c r="B225" s="47" t="s">
        <v>237</v>
      </c>
      <c r="C225" s="40">
        <v>0</v>
      </c>
      <c r="D225" s="40">
        <v>215</v>
      </c>
      <c r="E225" s="40">
        <v>215</v>
      </c>
      <c r="F225" s="129" t="s">
        <v>238</v>
      </c>
    </row>
    <row r="226" spans="1:6" ht="15.95" customHeight="1" x14ac:dyDescent="0.2">
      <c r="A226" s="123"/>
      <c r="B226" s="30" t="s">
        <v>239</v>
      </c>
      <c r="C226" s="28">
        <v>79</v>
      </c>
      <c r="D226" s="28">
        <v>79</v>
      </c>
      <c r="E226" s="51">
        <v>158</v>
      </c>
      <c r="F226" s="130"/>
    </row>
    <row r="227" spans="1:6" ht="15.95" customHeight="1" x14ac:dyDescent="0.2">
      <c r="A227" s="123"/>
      <c r="B227" s="30" t="s">
        <v>240</v>
      </c>
      <c r="C227" s="28">
        <v>72</v>
      </c>
      <c r="D227" s="28">
        <v>72</v>
      </c>
      <c r="E227" s="51">
        <v>144</v>
      </c>
      <c r="F227" s="131"/>
    </row>
    <row r="228" spans="1:6" ht="15.95" customHeight="1" thickBot="1" x14ac:dyDescent="0.25">
      <c r="A228" s="124"/>
      <c r="B228" s="34" t="s">
        <v>17</v>
      </c>
      <c r="C228" s="35">
        <f>SUM(C225:C227)</f>
        <v>151</v>
      </c>
      <c r="D228" s="35">
        <f>SUM(D225:D227)</f>
        <v>366</v>
      </c>
      <c r="E228" s="39">
        <v>517</v>
      </c>
      <c r="F228" s="36"/>
    </row>
    <row r="229" spans="1:6" ht="15.95" customHeight="1" x14ac:dyDescent="0.2">
      <c r="A229" s="121" t="s">
        <v>241</v>
      </c>
      <c r="B229" s="47" t="s">
        <v>242</v>
      </c>
      <c r="C229" s="40">
        <v>15</v>
      </c>
      <c r="D229" s="40">
        <v>497.62</v>
      </c>
      <c r="E229" s="50">
        <f>C229+D229</f>
        <v>512.62</v>
      </c>
      <c r="F229" s="129" t="s">
        <v>243</v>
      </c>
    </row>
    <row r="230" spans="1:6" ht="15.95" customHeight="1" x14ac:dyDescent="0.2">
      <c r="A230" s="123"/>
      <c r="B230" s="61" t="s">
        <v>244</v>
      </c>
      <c r="C230" s="28">
        <v>10</v>
      </c>
      <c r="D230" s="28">
        <v>484.05</v>
      </c>
      <c r="E230" s="66">
        <f t="shared" ref="E230:E232" si="23">C230+D230</f>
        <v>494.05</v>
      </c>
      <c r="F230" s="131"/>
    </row>
    <row r="231" spans="1:6" ht="15.95" customHeight="1" x14ac:dyDescent="0.2">
      <c r="A231" s="123"/>
      <c r="B231" s="61" t="s">
        <v>245</v>
      </c>
      <c r="C231" s="28">
        <v>0</v>
      </c>
      <c r="D231" s="28">
        <v>60</v>
      </c>
      <c r="E231" s="66">
        <f t="shared" si="23"/>
        <v>60</v>
      </c>
      <c r="F231" s="62" t="s">
        <v>246</v>
      </c>
    </row>
    <row r="232" spans="1:6" ht="15.95" customHeight="1" x14ac:dyDescent="0.2">
      <c r="A232" s="123"/>
      <c r="B232" s="61" t="s">
        <v>247</v>
      </c>
      <c r="C232" s="28">
        <v>130</v>
      </c>
      <c r="D232" s="28">
        <v>130</v>
      </c>
      <c r="E232" s="66">
        <f t="shared" si="23"/>
        <v>260</v>
      </c>
      <c r="F232" s="49" t="s">
        <v>248</v>
      </c>
    </row>
    <row r="233" spans="1:6" ht="15.95" customHeight="1" thickBot="1" x14ac:dyDescent="0.25">
      <c r="A233" s="124"/>
      <c r="B233" s="34" t="s">
        <v>17</v>
      </c>
      <c r="C233" s="35">
        <f>SUM(C229:C232)</f>
        <v>155</v>
      </c>
      <c r="D233" s="35">
        <f>SUM(D229:D232)</f>
        <v>1171.67</v>
      </c>
      <c r="E233" s="46">
        <f>SUM(E229:E232)</f>
        <v>1326.67</v>
      </c>
      <c r="F233" s="36"/>
    </row>
    <row r="234" spans="1:6" ht="15.95" customHeight="1" x14ac:dyDescent="0.2">
      <c r="A234" s="121" t="s">
        <v>249</v>
      </c>
      <c r="B234" s="47" t="s">
        <v>250</v>
      </c>
      <c r="C234" s="40">
        <v>0</v>
      </c>
      <c r="D234" s="40">
        <v>450</v>
      </c>
      <c r="E234" s="41">
        <f>SUM(C234:D234)</f>
        <v>450</v>
      </c>
      <c r="F234" s="129" t="s">
        <v>209</v>
      </c>
    </row>
    <row r="235" spans="1:6" ht="15.95" customHeight="1" x14ac:dyDescent="0.2">
      <c r="A235" s="123"/>
      <c r="B235" s="30" t="s">
        <v>251</v>
      </c>
      <c r="C235" s="28">
        <v>0</v>
      </c>
      <c r="D235" s="28">
        <v>360</v>
      </c>
      <c r="E235" s="28">
        <f t="shared" ref="E235:E238" si="24">SUM(C235:D235)</f>
        <v>360</v>
      </c>
      <c r="F235" s="130"/>
    </row>
    <row r="236" spans="1:6" ht="15.95" customHeight="1" x14ac:dyDescent="0.2">
      <c r="A236" s="123"/>
      <c r="B236" s="30" t="s">
        <v>252</v>
      </c>
      <c r="C236" s="28">
        <v>0</v>
      </c>
      <c r="D236" s="28">
        <v>250</v>
      </c>
      <c r="E236" s="28">
        <f t="shared" si="24"/>
        <v>250</v>
      </c>
      <c r="F236" s="130"/>
    </row>
    <row r="237" spans="1:6" ht="15.95" customHeight="1" x14ac:dyDescent="0.2">
      <c r="A237" s="123"/>
      <c r="B237" s="30" t="s">
        <v>253</v>
      </c>
      <c r="C237" s="28">
        <v>0</v>
      </c>
      <c r="D237" s="28">
        <v>250</v>
      </c>
      <c r="E237" s="28">
        <f t="shared" si="24"/>
        <v>250</v>
      </c>
      <c r="F237" s="131"/>
    </row>
    <row r="238" spans="1:6" ht="15.95" customHeight="1" thickBot="1" x14ac:dyDescent="0.25">
      <c r="A238" s="124"/>
      <c r="B238" s="34" t="s">
        <v>17</v>
      </c>
      <c r="C238" s="35">
        <f>SUM(C234:C237)</f>
        <v>0</v>
      </c>
      <c r="D238" s="35">
        <f>SUM(D234:D237)</f>
        <v>1310</v>
      </c>
      <c r="E238" s="35">
        <f t="shared" si="24"/>
        <v>1310</v>
      </c>
      <c r="F238" s="36"/>
    </row>
    <row r="239" spans="1:6" ht="15.95" customHeight="1" x14ac:dyDescent="0.2">
      <c r="A239" s="125" t="s">
        <v>254</v>
      </c>
      <c r="B239" s="37" t="s">
        <v>255</v>
      </c>
      <c r="C239" s="38">
        <v>0</v>
      </c>
      <c r="D239" s="38">
        <f>(5.7*1.85*12)+(1.75*1.1*3)+(2.8*1.1*2)+(1.45*1.1)</f>
        <v>140.07000000000002</v>
      </c>
      <c r="E239" s="38">
        <f t="shared" ref="E239:E247" si="25">SUM(C239:D239)</f>
        <v>140.07000000000002</v>
      </c>
      <c r="F239" s="129" t="s">
        <v>256</v>
      </c>
    </row>
    <row r="240" spans="1:6" ht="15.95" customHeight="1" x14ac:dyDescent="0.2">
      <c r="A240" s="126"/>
      <c r="B240" s="30" t="s">
        <v>257</v>
      </c>
      <c r="C240" s="28">
        <v>0</v>
      </c>
      <c r="D240" s="28">
        <f>(5.7*1.85*6)+(4.2*1.85*2)</f>
        <v>78.810000000000016</v>
      </c>
      <c r="E240" s="28">
        <f t="shared" si="25"/>
        <v>78.810000000000016</v>
      </c>
      <c r="F240" s="131"/>
    </row>
    <row r="241" spans="1:6" ht="15.95" customHeight="1" x14ac:dyDescent="0.2">
      <c r="A241" s="126"/>
      <c r="B241" s="101" t="s">
        <v>258</v>
      </c>
      <c r="C241" s="28">
        <v>0</v>
      </c>
      <c r="D241" s="28">
        <f>(5.7*1.85*4)+(3.73*1.85*2)+(3.85*1.85)+(2.35*1.1*2)+(1.85*1.9)+(1.19*1.9)</f>
        <v>74.049500000000009</v>
      </c>
      <c r="E241" s="28">
        <f t="shared" si="25"/>
        <v>74.049500000000009</v>
      </c>
      <c r="F241" s="49" t="s">
        <v>259</v>
      </c>
    </row>
    <row r="242" spans="1:6" ht="15.95" customHeight="1" x14ac:dyDescent="0.2">
      <c r="A242" s="126"/>
      <c r="B242" s="30" t="s">
        <v>260</v>
      </c>
      <c r="C242" s="28">
        <f>(5.7*1.85*10)</f>
        <v>105.45000000000002</v>
      </c>
      <c r="D242" s="28">
        <v>0</v>
      </c>
      <c r="E242" s="28">
        <f t="shared" si="25"/>
        <v>105.45000000000002</v>
      </c>
      <c r="F242" s="137" t="s">
        <v>261</v>
      </c>
    </row>
    <row r="243" spans="1:6" ht="15.95" customHeight="1" x14ac:dyDescent="0.2">
      <c r="A243" s="126"/>
      <c r="B243" s="30" t="s">
        <v>262</v>
      </c>
      <c r="C243" s="28">
        <f>(5.7*1.85*4)+(3.9*1.85*6)+(2.4*1.85*2)+(1.85*1.9)+(1.9*1.19)</f>
        <v>100.12599999999999</v>
      </c>
      <c r="D243" s="28">
        <v>0</v>
      </c>
      <c r="E243" s="28">
        <f t="shared" si="25"/>
        <v>100.12599999999999</v>
      </c>
      <c r="F243" s="131"/>
    </row>
    <row r="244" spans="1:6" ht="15.95" customHeight="1" x14ac:dyDescent="0.2">
      <c r="A244" s="126"/>
      <c r="B244" s="30" t="s">
        <v>263</v>
      </c>
      <c r="C244" s="28">
        <f>(5.7*1.85*2)</f>
        <v>21.090000000000003</v>
      </c>
      <c r="D244" s="28">
        <v>0</v>
      </c>
      <c r="E244" s="28">
        <f t="shared" si="25"/>
        <v>21.090000000000003</v>
      </c>
      <c r="F244" s="49" t="s">
        <v>8</v>
      </c>
    </row>
    <row r="245" spans="1:6" ht="15.95" customHeight="1" x14ac:dyDescent="0.2">
      <c r="A245" s="126"/>
      <c r="B245" s="30" t="s">
        <v>264</v>
      </c>
      <c r="C245" s="28">
        <v>0</v>
      </c>
      <c r="D245" s="28">
        <f>(1.03*4.2*2)+(0.95*4.2*14)+(0.93*4.2*2)+(1.03*3.92*2)+(0.95*3.92*14)+(0.93*3.92*2)+(2.15*2.1*2)+(1.5*2.4*2)+(2*1.84*0.5*2)</f>
        <v>159.73639999999997</v>
      </c>
      <c r="E245" s="28">
        <f t="shared" si="25"/>
        <v>159.73639999999997</v>
      </c>
      <c r="F245" s="49" t="s">
        <v>265</v>
      </c>
    </row>
    <row r="246" spans="1:6" ht="15.95" customHeight="1" x14ac:dyDescent="0.2">
      <c r="A246" s="126"/>
      <c r="B246" s="30" t="s">
        <v>266</v>
      </c>
      <c r="C246" s="28">
        <f>(0.95*4.2*2)+(1.03*4.2)+(0.95*3.92*2)+(1.03*3.92)+(2*1.84*0.5)+(2.1*2.15*2)</f>
        <v>34.6616</v>
      </c>
      <c r="D246" s="28">
        <v>0</v>
      </c>
      <c r="E246" s="28">
        <f t="shared" si="25"/>
        <v>34.6616</v>
      </c>
      <c r="F246" s="49" t="s">
        <v>261</v>
      </c>
    </row>
    <row r="247" spans="1:6" ht="15.95" customHeight="1" thickBot="1" x14ac:dyDescent="0.25">
      <c r="A247" s="127"/>
      <c r="B247" s="52" t="s">
        <v>17</v>
      </c>
      <c r="C247" s="60">
        <f>SUM(C239:C246)</f>
        <v>261.32760000000002</v>
      </c>
      <c r="D247" s="60">
        <f>SUM(D239:D246)</f>
        <v>452.66590000000008</v>
      </c>
      <c r="E247" s="60">
        <f t="shared" si="25"/>
        <v>713.99350000000004</v>
      </c>
      <c r="F247" s="53"/>
    </row>
    <row r="248" spans="1:6" ht="15.95" customHeight="1" x14ac:dyDescent="0.2">
      <c r="A248" s="121" t="s">
        <v>267</v>
      </c>
      <c r="B248" s="48" t="s">
        <v>268</v>
      </c>
      <c r="C248" s="40">
        <v>265</v>
      </c>
      <c r="D248" s="40">
        <v>265</v>
      </c>
      <c r="E248" s="50">
        <f>SUM(C248:D248)</f>
        <v>530</v>
      </c>
      <c r="F248" s="48" t="s">
        <v>269</v>
      </c>
    </row>
    <row r="249" spans="1:6" ht="15.95" customHeight="1" x14ac:dyDescent="0.2">
      <c r="A249" s="123"/>
      <c r="B249" s="49" t="s">
        <v>270</v>
      </c>
      <c r="C249" s="28">
        <v>51</v>
      </c>
      <c r="D249" s="28">
        <v>0</v>
      </c>
      <c r="E249" s="66">
        <f t="shared" ref="E249:E252" si="26">SUM(C249:D249)</f>
        <v>51</v>
      </c>
      <c r="F249" s="49" t="s">
        <v>271</v>
      </c>
    </row>
    <row r="250" spans="1:6" ht="25.5" x14ac:dyDescent="0.2">
      <c r="A250" s="123"/>
      <c r="B250" s="49" t="s">
        <v>272</v>
      </c>
      <c r="C250" s="28">
        <v>410</v>
      </c>
      <c r="D250" s="28">
        <v>0</v>
      </c>
      <c r="E250" s="66">
        <f t="shared" si="26"/>
        <v>410</v>
      </c>
      <c r="F250" s="94" t="s">
        <v>273</v>
      </c>
    </row>
    <row r="251" spans="1:6" ht="15.95" customHeight="1" x14ac:dyDescent="0.2">
      <c r="A251" s="123"/>
      <c r="B251" s="101" t="s">
        <v>274</v>
      </c>
      <c r="C251" s="28">
        <v>349</v>
      </c>
      <c r="D251" s="28">
        <v>349</v>
      </c>
      <c r="E251" s="66">
        <f t="shared" si="26"/>
        <v>698</v>
      </c>
      <c r="F251" s="137" t="s">
        <v>275</v>
      </c>
    </row>
    <row r="252" spans="1:6" ht="15.95" customHeight="1" x14ac:dyDescent="0.2">
      <c r="A252" s="123"/>
      <c r="B252" s="62" t="s">
        <v>276</v>
      </c>
      <c r="C252" s="28">
        <v>0</v>
      </c>
      <c r="D252" s="28">
        <v>82</v>
      </c>
      <c r="E252" s="66">
        <f t="shared" si="26"/>
        <v>82</v>
      </c>
      <c r="F252" s="131"/>
    </row>
    <row r="253" spans="1:6" ht="15.95" customHeight="1" thickBot="1" x14ac:dyDescent="0.25">
      <c r="A253" s="124"/>
      <c r="B253" s="34" t="s">
        <v>17</v>
      </c>
      <c r="C253" s="35">
        <f>SUM(C248:C252)</f>
        <v>1075</v>
      </c>
      <c r="D253" s="35">
        <f>SUM(D248:D252)</f>
        <v>696</v>
      </c>
      <c r="E253" s="39">
        <f>SUM(E248:E252)</f>
        <v>1771</v>
      </c>
      <c r="F253" s="36"/>
    </row>
    <row r="254" spans="1:6" ht="15.95" customHeight="1" x14ac:dyDescent="0.2">
      <c r="A254" s="125" t="s">
        <v>277</v>
      </c>
      <c r="B254" s="47" t="s">
        <v>278</v>
      </c>
      <c r="C254" s="40">
        <v>0</v>
      </c>
      <c r="D254" s="40">
        <v>52.8</v>
      </c>
      <c r="E254" s="50">
        <f>C254+D254</f>
        <v>52.8</v>
      </c>
      <c r="F254" s="48" t="s">
        <v>41</v>
      </c>
    </row>
    <row r="255" spans="1:6" ht="15.95" customHeight="1" thickBot="1" x14ac:dyDescent="0.25">
      <c r="A255" s="127"/>
      <c r="B255" s="34" t="s">
        <v>17</v>
      </c>
      <c r="C255" s="35">
        <f>SUM(C254)</f>
        <v>0</v>
      </c>
      <c r="D255" s="35">
        <f>SUM(D254)</f>
        <v>52.8</v>
      </c>
      <c r="E255" s="39">
        <f>SUM(E254)</f>
        <v>52.8</v>
      </c>
      <c r="F255" s="36"/>
    </row>
    <row r="256" spans="1:6" ht="15.95" customHeight="1" x14ac:dyDescent="0.2">
      <c r="A256" s="125" t="s">
        <v>279</v>
      </c>
      <c r="B256" s="102" t="s">
        <v>280</v>
      </c>
      <c r="C256" s="40">
        <v>46.35</v>
      </c>
      <c r="D256" s="40">
        <v>46.35</v>
      </c>
      <c r="E256" s="50">
        <f>C256+D256</f>
        <v>92.7</v>
      </c>
      <c r="F256" s="48" t="s">
        <v>281</v>
      </c>
    </row>
    <row r="257" spans="1:6" ht="15.95" customHeight="1" x14ac:dyDescent="0.2">
      <c r="A257" s="126"/>
      <c r="B257" s="103" t="s">
        <v>282</v>
      </c>
      <c r="C257" s="42">
        <v>56.09</v>
      </c>
      <c r="D257" s="42">
        <v>56.09</v>
      </c>
      <c r="E257" s="66">
        <f>C257+D257</f>
        <v>112.18</v>
      </c>
      <c r="F257" s="137" t="s">
        <v>8</v>
      </c>
    </row>
    <row r="258" spans="1:6" ht="15.95" customHeight="1" x14ac:dyDescent="0.2">
      <c r="A258" s="126"/>
      <c r="B258" s="25" t="s">
        <v>283</v>
      </c>
      <c r="C258" s="43">
        <v>20.14</v>
      </c>
      <c r="D258" s="43">
        <v>20.14</v>
      </c>
      <c r="E258" s="66">
        <f t="shared" ref="E258:E259" si="27">C258+D258</f>
        <v>40.28</v>
      </c>
      <c r="F258" s="130"/>
    </row>
    <row r="259" spans="1:6" ht="15.95" customHeight="1" x14ac:dyDescent="0.2">
      <c r="A259" s="126"/>
      <c r="B259" s="25" t="s">
        <v>284</v>
      </c>
      <c r="C259" s="43">
        <v>8.19</v>
      </c>
      <c r="D259" s="43">
        <v>8.19</v>
      </c>
      <c r="E259" s="66">
        <f t="shared" si="27"/>
        <v>16.38</v>
      </c>
      <c r="F259" s="131"/>
    </row>
    <row r="260" spans="1:6" ht="15.95" customHeight="1" x14ac:dyDescent="0.2">
      <c r="A260" s="126"/>
      <c r="B260" s="30" t="s">
        <v>285</v>
      </c>
      <c r="C260" s="28">
        <v>1.95</v>
      </c>
      <c r="D260" s="28">
        <v>1.95</v>
      </c>
      <c r="E260" s="66">
        <f>C260+D260</f>
        <v>3.9</v>
      </c>
      <c r="F260" s="49" t="s">
        <v>286</v>
      </c>
    </row>
    <row r="261" spans="1:6" ht="15.95" customHeight="1" thickBot="1" x14ac:dyDescent="0.25">
      <c r="A261" s="127"/>
      <c r="B261" s="34" t="s">
        <v>17</v>
      </c>
      <c r="C261" s="35">
        <f>SUM(C256:C260)</f>
        <v>132.72</v>
      </c>
      <c r="D261" s="35">
        <f>SUM(D256:D260)</f>
        <v>132.72</v>
      </c>
      <c r="E261" s="35">
        <f>SUM(E256:E260)</f>
        <v>265.44</v>
      </c>
      <c r="F261" s="36"/>
    </row>
    <row r="262" spans="1:6" ht="27" customHeight="1" thickBot="1" x14ac:dyDescent="0.25">
      <c r="B262" s="104" t="s">
        <v>287</v>
      </c>
      <c r="C262" s="105">
        <f>C12+C19+C23+C29+C32+C36+C41+C46+C59+C62+C65+C68+C71+C76+C80+C89+C91+C93+C99+C103+C108+C124+C139+C143+C147+C149+C156+C160+C162+C164+C166+C169+C174+C179+C184+C190+C192+C194+C196+C200+C203+C213+C224+C228+C233+C238+C247+C253+C255+C261+C38</f>
        <v>5989.8775999999998</v>
      </c>
      <c r="D262" s="105">
        <f>D12+D19+D23+D29+D32+D36+D41+D46+D59+D62+D65+D68+D71+D76+D80+D89+D91+D93+D99+D103+D108+D124+D139+D143+D147+D149+D156+D160+D162+D164+D166+D169+D174+D179+D184+D190+D192+D194+D196+D200+D203+D213+D224+D228+D233+D238+D247+D253+D255+D261+D127+D110+D112+D38+D97</f>
        <v>23268.245900000002</v>
      </c>
      <c r="E262" s="106">
        <f>E12+E19+E23+E29+E32+E36+E38+E41+E46+E59+E62+E65+E68+E71+E76+E80+E89+E91+E93+E99+E103+E108+E124+E139+E143+E147+E149+E156+E160+E162+E164+E166+E169+E174+E179+E184+E190+E192+E194+E196+E97+E200+E203+E213+E224+E228+E233+E238+E247+E253+E255+E261+E110+E112+E127</f>
        <v>29258.123499999998</v>
      </c>
    </row>
    <row r="263" spans="1:6" ht="13.5" thickBot="1" x14ac:dyDescent="0.25">
      <c r="A263" s="107"/>
      <c r="B263" s="158" t="s">
        <v>288</v>
      </c>
      <c r="C263" s="159"/>
      <c r="D263" s="159"/>
      <c r="E263" s="160"/>
      <c r="F263" s="108"/>
    </row>
    <row r="264" spans="1:6" ht="26.25" thickBot="1" x14ac:dyDescent="0.25">
      <c r="A264" s="107"/>
      <c r="B264" s="3" t="s">
        <v>1</v>
      </c>
      <c r="C264" s="5" t="s">
        <v>2</v>
      </c>
      <c r="D264" s="5" t="s">
        <v>3</v>
      </c>
      <c r="E264" s="109" t="s">
        <v>289</v>
      </c>
      <c r="F264" s="108"/>
    </row>
    <row r="265" spans="1:6" x14ac:dyDescent="0.2">
      <c r="B265" s="110" t="s">
        <v>290</v>
      </c>
      <c r="C265" s="111">
        <v>0</v>
      </c>
      <c r="D265" s="111">
        <v>400</v>
      </c>
      <c r="E265" s="112">
        <f>C265+D265</f>
        <v>400</v>
      </c>
    </row>
    <row r="266" spans="1:6" x14ac:dyDescent="0.2">
      <c r="B266" s="110" t="s">
        <v>291</v>
      </c>
      <c r="C266" s="111">
        <v>1000</v>
      </c>
      <c r="D266" s="111">
        <v>2000</v>
      </c>
      <c r="E266" s="112">
        <f>C266+D266</f>
        <v>3000</v>
      </c>
    </row>
    <row r="267" spans="1:6" ht="27" customHeight="1" x14ac:dyDescent="0.2">
      <c r="B267" s="113" t="s">
        <v>17</v>
      </c>
      <c r="C267" s="114">
        <f>SUM(C265:C266)</f>
        <v>1000</v>
      </c>
      <c r="D267" s="114">
        <f>SUM(D265:D266)</f>
        <v>2400</v>
      </c>
      <c r="E267" s="115">
        <f>SUM(E265:E266)</f>
        <v>3400</v>
      </c>
    </row>
    <row r="268" spans="1:6" x14ac:dyDescent="0.2">
      <c r="B268" s="161"/>
      <c r="C268" s="162"/>
      <c r="D268" s="162"/>
      <c r="E268" s="163"/>
    </row>
    <row r="269" spans="1:6" x14ac:dyDescent="0.2">
      <c r="B269" s="164"/>
      <c r="C269" s="165"/>
      <c r="D269" s="165"/>
      <c r="E269" s="166"/>
    </row>
    <row r="270" spans="1:6" ht="27" customHeight="1" thickBot="1" x14ac:dyDescent="0.25">
      <c r="B270" s="116" t="s">
        <v>292</v>
      </c>
      <c r="C270" s="117">
        <f>C262+C267</f>
        <v>6989.8775999999998</v>
      </c>
      <c r="D270" s="117">
        <f>D262+D267</f>
        <v>25668.245900000002</v>
      </c>
      <c r="E270" s="118">
        <f>E262+E267</f>
        <v>32658.123499999998</v>
      </c>
    </row>
  </sheetData>
  <mergeCells count="111">
    <mergeCell ref="A256:A261"/>
    <mergeCell ref="F257:F259"/>
    <mergeCell ref="B263:E263"/>
    <mergeCell ref="B268:E269"/>
    <mergeCell ref="A248:A253"/>
    <mergeCell ref="F251:F252"/>
    <mergeCell ref="A254:A255"/>
    <mergeCell ref="A234:A238"/>
    <mergeCell ref="F234:F237"/>
    <mergeCell ref="A239:A247"/>
    <mergeCell ref="F239:F240"/>
    <mergeCell ref="F242:F243"/>
    <mergeCell ref="A225:A228"/>
    <mergeCell ref="F225:F227"/>
    <mergeCell ref="A229:A233"/>
    <mergeCell ref="F229:F230"/>
    <mergeCell ref="F201:F202"/>
    <mergeCell ref="A204:A213"/>
    <mergeCell ref="F204:F212"/>
    <mergeCell ref="A214:A224"/>
    <mergeCell ref="F214:F223"/>
    <mergeCell ref="A197:A200"/>
    <mergeCell ref="A201:A203"/>
    <mergeCell ref="A193:A194"/>
    <mergeCell ref="A195:A196"/>
    <mergeCell ref="A185:A190"/>
    <mergeCell ref="F186:F188"/>
    <mergeCell ref="A191:A192"/>
    <mergeCell ref="A175:A179"/>
    <mergeCell ref="F175:F179"/>
    <mergeCell ref="A180:A184"/>
    <mergeCell ref="F180:F183"/>
    <mergeCell ref="A167:A169"/>
    <mergeCell ref="F167:F169"/>
    <mergeCell ref="A170:A174"/>
    <mergeCell ref="F170:F174"/>
    <mergeCell ref="A163:A164"/>
    <mergeCell ref="F163:F164"/>
    <mergeCell ref="A165:A166"/>
    <mergeCell ref="F165:F166"/>
    <mergeCell ref="A157:A160"/>
    <mergeCell ref="F157:F158"/>
    <mergeCell ref="A161:A162"/>
    <mergeCell ref="F161:F162"/>
    <mergeCell ref="A148:A149"/>
    <mergeCell ref="F150:F151"/>
    <mergeCell ref="A151:A156"/>
    <mergeCell ref="A140:A143"/>
    <mergeCell ref="F140:F142"/>
    <mergeCell ref="A144:A147"/>
    <mergeCell ref="F144:F146"/>
    <mergeCell ref="A128:A139"/>
    <mergeCell ref="F128:F129"/>
    <mergeCell ref="F130:F131"/>
    <mergeCell ref="F132:F133"/>
    <mergeCell ref="F135:F138"/>
    <mergeCell ref="A113:A124"/>
    <mergeCell ref="F113:F120"/>
    <mergeCell ref="F121:F123"/>
    <mergeCell ref="A125:A127"/>
    <mergeCell ref="F125:F126"/>
    <mergeCell ref="A109:A110"/>
    <mergeCell ref="A111:A112"/>
    <mergeCell ref="F100:F102"/>
    <mergeCell ref="A104:A108"/>
    <mergeCell ref="B104:B105"/>
    <mergeCell ref="C104:C105"/>
    <mergeCell ref="D104:D105"/>
    <mergeCell ref="E104:E105"/>
    <mergeCell ref="F104:F105"/>
    <mergeCell ref="A98:A99"/>
    <mergeCell ref="A100:A103"/>
    <mergeCell ref="A92:A93"/>
    <mergeCell ref="A94:A97"/>
    <mergeCell ref="A81:A89"/>
    <mergeCell ref="F81:F89"/>
    <mergeCell ref="A90:A91"/>
    <mergeCell ref="A72:A76"/>
    <mergeCell ref="F72:F76"/>
    <mergeCell ref="A77:A80"/>
    <mergeCell ref="F77:F80"/>
    <mergeCell ref="A69:A71"/>
    <mergeCell ref="C69:C70"/>
    <mergeCell ref="D69:D70"/>
    <mergeCell ref="E69:E70"/>
    <mergeCell ref="A66:A68"/>
    <mergeCell ref="B66:B67"/>
    <mergeCell ref="C66:C67"/>
    <mergeCell ref="D66:D67"/>
    <mergeCell ref="A60:A62"/>
    <mergeCell ref="F60:F61"/>
    <mergeCell ref="A63:A65"/>
    <mergeCell ref="F63:F64"/>
    <mergeCell ref="E66:E67"/>
    <mergeCell ref="F39:F40"/>
    <mergeCell ref="A42:A46"/>
    <mergeCell ref="F42:F43"/>
    <mergeCell ref="A47:A59"/>
    <mergeCell ref="F52:F53"/>
    <mergeCell ref="A37:A38"/>
    <mergeCell ref="A39:A41"/>
    <mergeCell ref="A30:A32"/>
    <mergeCell ref="A33:A36"/>
    <mergeCell ref="A20:A23"/>
    <mergeCell ref="F20:F22"/>
    <mergeCell ref="A24:A29"/>
    <mergeCell ref="F24:F28"/>
    <mergeCell ref="A3:A12"/>
    <mergeCell ref="F3:F11"/>
    <mergeCell ref="A13:A19"/>
    <mergeCell ref="F16:F1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Brózda</dc:creator>
  <cp:lastModifiedBy>Anna Trybus</cp:lastModifiedBy>
  <cp:lastPrinted>2025-02-10T08:36:06Z</cp:lastPrinted>
  <dcterms:created xsi:type="dcterms:W3CDTF">2025-01-07T06:36:10Z</dcterms:created>
  <dcterms:modified xsi:type="dcterms:W3CDTF">2025-02-11T09:53:48Z</dcterms:modified>
</cp:coreProperties>
</file>