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79-biochemia i immunochemia UNIA\Wyjaśnienia\Wyjaśnienia nr 2\"/>
    </mc:Choice>
  </mc:AlternateContent>
  <xr:revisionPtr revIDLastSave="0" documentId="13_ncr:1_{FDD27933-733E-428E-B122-48E627E1A06B}" xr6:coauthVersionLast="47" xr6:coauthVersionMax="47" xr10:uidLastSave="{00000000-0000-0000-0000-000000000000}"/>
  <bookViews>
    <workbookView xWindow="-120" yWindow="-120" windowWidth="29040" windowHeight="15720" activeTab="1" xr2:uid="{09DE9664-C205-4357-B35A-6A499C135786}"/>
  </bookViews>
  <sheets>
    <sheet name="Zał. 2a cennik" sheetId="1" r:id="rId1"/>
    <sheet name="Zał. 2b parametry techniczne" sheetId="2" r:id="rId2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7" i="1" l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<sst xmlns="http://schemas.openxmlformats.org/spreadsheetml/2006/main" count="297" uniqueCount="277">
  <si>
    <t>Załącznik Nr 2a do SWZ
Załącznik Nr 1a do Umowy</t>
  </si>
  <si>
    <t>Sukcesywna dostawa odczynników, materiałów zużywalnych i kontroli niezbędnych do wykonania wybranych badań biochemiczno- immunochemicznych 
wraz z dzierżawą analizatora</t>
  </si>
  <si>
    <t>Tab. 1</t>
  </si>
  <si>
    <t>L.p.</t>
  </si>
  <si>
    <t>Nazwa parametru</t>
  </si>
  <si>
    <t>Nr katalogowy</t>
  </si>
  <si>
    <t>Nazwa produktu</t>
  </si>
  <si>
    <t>Deklarowana ilość oznaczeń/24 M-CE</t>
  </si>
  <si>
    <t>Ilość oznaczeń 
z 1 op.</t>
  </si>
  <si>
    <t>Liczba opakowań w ciągu 24 m-cy</t>
  </si>
  <si>
    <t>Cena jednego opakowania netto</t>
  </si>
  <si>
    <t>Stawka VAT</t>
  </si>
  <si>
    <t>Cena jednego opakowania brutto</t>
  </si>
  <si>
    <t>Wartość netto
(7x8)</t>
  </si>
  <si>
    <t>Wartość brutto
(7x10)</t>
  </si>
  <si>
    <t xml:space="preserve">1. </t>
  </si>
  <si>
    <t xml:space="preserve">Albuminy </t>
  </si>
  <si>
    <t xml:space="preserve">2. </t>
  </si>
  <si>
    <t>Albuminy (met. turbidymetr.) mikroalbumina</t>
  </si>
  <si>
    <t xml:space="preserve">3. </t>
  </si>
  <si>
    <t xml:space="preserve">Alfa1-Antytrypsyna </t>
  </si>
  <si>
    <t xml:space="preserve">4. </t>
  </si>
  <si>
    <t>Alkohol etylowy / Etanol / ETOH</t>
  </si>
  <si>
    <t xml:space="preserve">5. </t>
  </si>
  <si>
    <t>Amikacyna</t>
  </si>
  <si>
    <t xml:space="preserve">6. </t>
  </si>
  <si>
    <t>Aminotransferaza alaninowa/GPT/ALTL</t>
  </si>
  <si>
    <t xml:space="preserve">7. </t>
  </si>
  <si>
    <t>Aminotransferaza asparaginianowa ASTL/GOT/ASTLPyp</t>
  </si>
  <si>
    <t xml:space="preserve">8. </t>
  </si>
  <si>
    <t>Amoniak / NH3</t>
  </si>
  <si>
    <t xml:space="preserve">9. </t>
  </si>
  <si>
    <t>Antystreptolizyna O / ASO</t>
  </si>
  <si>
    <t xml:space="preserve">10. </t>
  </si>
  <si>
    <t>Białko C-Reaktywne / CRP lub CRP LX</t>
  </si>
  <si>
    <t xml:space="preserve">11. </t>
  </si>
  <si>
    <t>Białko całkowite / TP</t>
  </si>
  <si>
    <t xml:space="preserve">12. </t>
  </si>
  <si>
    <t>Białko w moczu płynie mózgowo-rdzeniowym/PMR/TPUC</t>
  </si>
  <si>
    <t xml:space="preserve">13. </t>
  </si>
  <si>
    <t>Bilirubina bezpośrednia/BIL-D/związana &amp; sprzężona</t>
  </si>
  <si>
    <t xml:space="preserve">14. </t>
  </si>
  <si>
    <t>Bilirubina całkowita / BIL-T</t>
  </si>
  <si>
    <t xml:space="preserve">15. </t>
  </si>
  <si>
    <t>Ceruloplazmina</t>
  </si>
  <si>
    <t xml:space="preserve">16. </t>
  </si>
  <si>
    <t xml:space="preserve">Chlorki / Cl </t>
  </si>
  <si>
    <t xml:space="preserve">17. </t>
  </si>
  <si>
    <t>Cholesterol / CHOL</t>
  </si>
  <si>
    <t xml:space="preserve">18. </t>
  </si>
  <si>
    <t>Cholesterol / HDL / gen.4</t>
  </si>
  <si>
    <t xml:space="preserve">19. </t>
  </si>
  <si>
    <t>Cystatyna C</t>
  </si>
  <si>
    <t xml:space="preserve">20. </t>
  </si>
  <si>
    <t>Czynnik reumatoidalny / RF</t>
  </si>
  <si>
    <t xml:space="preserve">21. </t>
  </si>
  <si>
    <t xml:space="preserve">Dehydrogenaza mleczanowa / LDH </t>
  </si>
  <si>
    <t xml:space="preserve">22. </t>
  </si>
  <si>
    <t>Ferrytyna</t>
  </si>
  <si>
    <t xml:space="preserve">23. </t>
  </si>
  <si>
    <t>Fosfataza zasadowa / ALP</t>
  </si>
  <si>
    <t xml:space="preserve">24. </t>
  </si>
  <si>
    <t>Fosforany nieorganiczne / PHOS</t>
  </si>
  <si>
    <t xml:space="preserve">25. </t>
  </si>
  <si>
    <t>Gamma-Glutamylotransferaza / GGT</t>
  </si>
  <si>
    <t xml:space="preserve">26. </t>
  </si>
  <si>
    <t>Gentamycyna</t>
  </si>
  <si>
    <t xml:space="preserve">27. </t>
  </si>
  <si>
    <t xml:space="preserve">Glukoza </t>
  </si>
  <si>
    <t xml:space="preserve">28. </t>
  </si>
  <si>
    <t>Hemoglobina glikowana/HbA1c /hemolizat/krew pełna</t>
  </si>
  <si>
    <t xml:space="preserve">29. </t>
  </si>
  <si>
    <t>Homocysteina</t>
  </si>
  <si>
    <t xml:space="preserve">30. </t>
  </si>
  <si>
    <t xml:space="preserve">Immunoglobuliny A / IgA </t>
  </si>
  <si>
    <t xml:space="preserve">31. </t>
  </si>
  <si>
    <t xml:space="preserve">Immunoglobuliny G / IgG </t>
  </si>
  <si>
    <t xml:space="preserve">32. </t>
  </si>
  <si>
    <t xml:space="preserve">Immunoglobuliny M / IgM </t>
  </si>
  <si>
    <t xml:space="preserve">33. </t>
  </si>
  <si>
    <t>Kinaza kreatynowa / CK</t>
  </si>
  <si>
    <t xml:space="preserve">34. </t>
  </si>
  <si>
    <t>Komplement (dopełniacz) C3</t>
  </si>
  <si>
    <t xml:space="preserve">35. </t>
  </si>
  <si>
    <t>Komplement (dopełniacz) C4</t>
  </si>
  <si>
    <t xml:space="preserve">36. </t>
  </si>
  <si>
    <t xml:space="preserve">Kreatynina Jaffe / CREJ / Kinetyczna / w surowicy </t>
  </si>
  <si>
    <t xml:space="preserve">37. </t>
  </si>
  <si>
    <t>Kwas moczowy / UA do surowicy i moczu</t>
  </si>
  <si>
    <t xml:space="preserve">38. </t>
  </si>
  <si>
    <t>Kwas walproinowy / VALP/FVALP</t>
  </si>
  <si>
    <t xml:space="preserve">39. </t>
  </si>
  <si>
    <t>Lipaza (met. kolorymetryczna)</t>
  </si>
  <si>
    <t xml:space="preserve">40. </t>
  </si>
  <si>
    <t xml:space="preserve">MOCZNIK / UREA mocznik w surowicy / moczu </t>
  </si>
  <si>
    <t xml:space="preserve">41. </t>
  </si>
  <si>
    <t xml:space="preserve">Magnez /Mg </t>
  </si>
  <si>
    <t xml:space="preserve">42. </t>
  </si>
  <si>
    <t>Potas / K</t>
  </si>
  <si>
    <t xml:space="preserve">43. </t>
  </si>
  <si>
    <t>Sód / Na</t>
  </si>
  <si>
    <t xml:space="preserve">44. </t>
  </si>
  <si>
    <t>Total Bile Acids</t>
  </si>
  <si>
    <t xml:space="preserve">45. </t>
  </si>
  <si>
    <t>Triglicerydy / TRIG</t>
  </si>
  <si>
    <t xml:space="preserve">46. </t>
  </si>
  <si>
    <t>UIBC / Utajona zdolność wiązania żelaza</t>
  </si>
  <si>
    <t xml:space="preserve">47. </t>
  </si>
  <si>
    <t>Wankomycyna / VANCO</t>
  </si>
  <si>
    <t xml:space="preserve">48. </t>
  </si>
  <si>
    <t>Wapń / Ca surowica i mocz</t>
  </si>
  <si>
    <t xml:space="preserve">49. </t>
  </si>
  <si>
    <t>alfa-Amylaza / AMYL / DIASTAZA</t>
  </si>
  <si>
    <t xml:space="preserve">50. </t>
  </si>
  <si>
    <t>Żelazo / FE</t>
  </si>
  <si>
    <t xml:space="preserve">51. </t>
  </si>
  <si>
    <t>Anty-TPO /przeciwciała przeciwko tyreoperoksydazie</t>
  </si>
  <si>
    <t xml:space="preserve">52. </t>
  </si>
  <si>
    <t>Anty-TSH R / Trab / pp receptorom TSH</t>
  </si>
  <si>
    <t xml:space="preserve">53. </t>
  </si>
  <si>
    <t>Anty-Tg / przeciwciała przeciwko tyreoglobulinie</t>
  </si>
  <si>
    <t xml:space="preserve">54. </t>
  </si>
  <si>
    <t>CMV IgG / wirus cytomegalii / cytomegalowirus</t>
  </si>
  <si>
    <t xml:space="preserve">55. </t>
  </si>
  <si>
    <t>CMV IgM / wirus cytomegalii / cytomegalowirus</t>
  </si>
  <si>
    <t xml:space="preserve">56. </t>
  </si>
  <si>
    <t>Epstein-Barr Virus / Nuclear Antigen 1 IgG</t>
  </si>
  <si>
    <t xml:space="preserve">57. </t>
  </si>
  <si>
    <t>Epstein-Barr Virus IgM</t>
  </si>
  <si>
    <t xml:space="preserve">58. </t>
  </si>
  <si>
    <t>FT3 / wolna trójjodotyronina</t>
  </si>
  <si>
    <t xml:space="preserve">59. </t>
  </si>
  <si>
    <t>FT4 / wolna tyroksyna</t>
  </si>
  <si>
    <t xml:space="preserve">60. </t>
  </si>
  <si>
    <t>HBsAg / Antygen powierzchniowy HBs</t>
  </si>
  <si>
    <t xml:space="preserve">61. </t>
  </si>
  <si>
    <t>HCG  / gonadotropinakosmówkowa / typ beta</t>
  </si>
  <si>
    <t xml:space="preserve">62. </t>
  </si>
  <si>
    <t>HIV Antibody + HIV Antigen duo</t>
  </si>
  <si>
    <t xml:space="preserve">63. </t>
  </si>
  <si>
    <t>HSV-1 IgG/wirus opryszczki/Herpes simplex/wirusHSV</t>
  </si>
  <si>
    <t xml:space="preserve">64. </t>
  </si>
  <si>
    <t>HSV-2 IgG/wirus opryszczki/Herpes simplex/wirusHSV</t>
  </si>
  <si>
    <t xml:space="preserve">65. </t>
  </si>
  <si>
    <t>IgE / Immunoglobulina E</t>
  </si>
  <si>
    <t xml:space="preserve">66. </t>
  </si>
  <si>
    <t>Insulina</t>
  </si>
  <si>
    <t xml:space="preserve">67. </t>
  </si>
  <si>
    <t>Kwas Foliowy</t>
  </si>
  <si>
    <t xml:space="preserve">68. </t>
  </si>
  <si>
    <t>NT-proBNP/peptyd natriuretyczny typu B</t>
  </si>
  <si>
    <t xml:space="preserve">69. </t>
  </si>
  <si>
    <t>PTH (intact) II gen</t>
  </si>
  <si>
    <t xml:space="preserve">70. </t>
  </si>
  <si>
    <t xml:space="preserve">Prokalcytonina    </t>
  </si>
  <si>
    <t xml:space="preserve">71. </t>
  </si>
  <si>
    <t>TSH gen.3 / tyreotropina</t>
  </si>
  <si>
    <t xml:space="preserve">72. </t>
  </si>
  <si>
    <t>Toxo IgG / Toksoplazmoza</t>
  </si>
  <si>
    <t xml:space="preserve">73. </t>
  </si>
  <si>
    <t>Toxo IgM / Toksopazmoza</t>
  </si>
  <si>
    <t xml:space="preserve">74. </t>
  </si>
  <si>
    <t>Troponina T  hs / TnT</t>
  </si>
  <si>
    <t xml:space="preserve">75. </t>
  </si>
  <si>
    <t>Witamina B12</t>
  </si>
  <si>
    <t xml:space="preserve">76. </t>
  </si>
  <si>
    <t>Witamina D Total</t>
  </si>
  <si>
    <t xml:space="preserve">77. </t>
  </si>
  <si>
    <t>anti-CCP / Autoprzeciwciała anty CCP</t>
  </si>
  <si>
    <t xml:space="preserve">78. </t>
  </si>
  <si>
    <t>anty-HAV IgM</t>
  </si>
  <si>
    <t xml:space="preserve">79. </t>
  </si>
  <si>
    <t xml:space="preserve">anty-HBs </t>
  </si>
  <si>
    <t xml:space="preserve">80. </t>
  </si>
  <si>
    <t xml:space="preserve">anty-HCV </t>
  </si>
  <si>
    <t>Razem</t>
  </si>
  <si>
    <t>Tab. 2.  Materiały kontrolne i standardy do wykonania oznaczeń wg specyfikacji Tabeli 1 - na okres 24 m-cy</t>
  </si>
  <si>
    <t>Lp.</t>
  </si>
  <si>
    <t>Nazwa kalibratora / kontroli</t>
  </si>
  <si>
    <t>Ilość op. w ciągu 24 miesięcy</t>
  </si>
  <si>
    <t>Cena 1 opak. netto</t>
  </si>
  <si>
    <t>VAT %</t>
  </si>
  <si>
    <t>Cena 1 opak. brutto</t>
  </si>
  <si>
    <t>Wartość netto
(5x6)</t>
  </si>
  <si>
    <t>Wartość brutto
(5x8)</t>
  </si>
  <si>
    <t>RAZEM</t>
  </si>
  <si>
    <t xml:space="preserve">Tab. 3. Odczynniki, kontrole, standardy niezbędne do wykonania oznaczeń Na, K, Cl wg specyfikacji Tabeli 1 na okres 24 m-cy </t>
  </si>
  <si>
    <t>Nazwa</t>
  </si>
  <si>
    <t>Tab. 4.  Materiały zużywalne , płyny i inne do wykonania oznaczeń wg specyfikacji Tabeli 1 - na okres 24 m-cy</t>
  </si>
  <si>
    <r>
      <t xml:space="preserve">Podsumowanie kosztów 24 miesięcznych </t>
    </r>
    <r>
      <rPr>
        <b/>
        <sz val="9"/>
        <rFont val="Arial"/>
        <family val="2"/>
        <charset val="238"/>
      </rPr>
      <t>umowy:</t>
    </r>
  </si>
  <si>
    <t>netto</t>
  </si>
  <si>
    <t>brutto</t>
  </si>
  <si>
    <t>Wartość czynszu dzierżawnego</t>
  </si>
  <si>
    <t>Odczynniki</t>
  </si>
  <si>
    <t>Kalibratory</t>
  </si>
  <si>
    <t>Materiały kontrolne</t>
  </si>
  <si>
    <t>Materiały eksploatacyjne</t>
  </si>
  <si>
    <t>Razem:</t>
  </si>
  <si>
    <t>Załącznik Nr 2b do SWZ
Załącznik Nr 1b do Umowy</t>
  </si>
  <si>
    <t xml:space="preserve">Szczegółowy opis przedmiotu zamówienia </t>
  </si>
  <si>
    <t>Producent/Wykonawca</t>
  </si>
  <si>
    <t>Data produkcji urządzenia</t>
  </si>
  <si>
    <t>Pełna nazwa urządzenia</t>
  </si>
  <si>
    <t>Model/Typ.</t>
  </si>
  <si>
    <t xml:space="preserve">Sukcesywna dostawa odczynników, materiałów zużywalnych i kontroli niezbędnych do wykonania wybranych badań biochemiczno- immunochemicznych wraz z dzierżawą analizatora
</t>
  </si>
  <si>
    <t>Lp</t>
  </si>
  <si>
    <t>Parametry Graniczne</t>
  </si>
  <si>
    <t>Tak/Nie</t>
  </si>
  <si>
    <t>Całkowicie automatyczny system zintegrowany random acces do badań płynów ustrojowych , wykonujacy oznaczenia w trybie „pacjent po pacjencie” w materiale: surowica, osocze, hemolizat,  mocz, PMR, krew pełna (HbA1C)</t>
  </si>
  <si>
    <t>Wydajność analizatora biochemicznego nie mniejsza niż 600 oz/h (300 fotometrycznych +300 ozn ISE). Modułu immunochemicznego nie mniejsza niż 100 ozn./h</t>
  </si>
  <si>
    <t>Na pokładzie dostępne równocześnie różne zestawy odczynnikowe</t>
  </si>
  <si>
    <t>Analizator fabrycznie nowy nie starszy niż 2024</t>
  </si>
  <si>
    <t>Możliwość pracy bezpośrednio z probówkami pierwotnymi różnego rodzaju oznakowanymi kodami kreskowymi jak i próbkami wtórnymi bez kodu. Probówka trafia kolejno do poszczególnych jednostek analitycznych , gdzie dokonuje się oznaczeń wszystkich zleconych parametrów biochemicznych i immunochemicznych</t>
  </si>
  <si>
    <t>Oprogramowanie w języku polskim</t>
  </si>
  <si>
    <t>System komputerowy nadzorujący analizator wraz z UPS</t>
  </si>
  <si>
    <t>Stacja uzdatniania wody (jeżeli wymaga tego analizator)</t>
  </si>
  <si>
    <t>Możliwość pracy 24 godzinnej pracy non stop</t>
  </si>
  <si>
    <t>Możliwość stosowania naczyniek pediatrycznych</t>
  </si>
  <si>
    <t>Możliwość jednoczesnej pracy w trybie pilnym-CITO i rutynowym</t>
  </si>
  <si>
    <t>Analiza w fazie ciekłej</t>
  </si>
  <si>
    <t>Detektor poziomu płynów i piany w próbkach badanych i odczynnikach, detektor skrzepu dla badanych próbek</t>
  </si>
  <si>
    <t xml:space="preserve">Możliwość dodawania próbek Cito poprzez specjalny port </t>
  </si>
  <si>
    <t xml:space="preserve">Możliwość definiowania i wydruku multinorm i różnych zakresów wartości referencyjnych powiązanych z wiekiem i płcią </t>
  </si>
  <si>
    <t>Analizator pracujący w systemie odczynnikowym zamkniętym, z możliwością aplikacji w części biochemicznej otwartych kanałów dla odczynników firm trzecich</t>
  </si>
  <si>
    <t>Oprogramowanie umożliwiające automatyczne funkcje nadzoru i kontroli pracy systemu oraz poszczególnych jednostek analitycznych , śledzenie losów próbek badanych, informacji dotyczących szczegółów pomiarów, weryfikacji i zatwierdzenia uzyskanych wyników ( automatycznie i manualnie) oraz transmisję danych z całości zakresu zlecenia do Laboratoryjnego Systemu Informatycznego-LIS</t>
  </si>
  <si>
    <t>Automatyczna konserwacja wykonywana w „tle” podczas oznaczeń, wraz  z ich rejestracją i sygnalizowaniem konieczności ich wykonywania</t>
  </si>
  <si>
    <t>Analizator posiadający pełną dwustronną komunikację i wymianę danych pomiędzy systemem zintegrowanym a Laboratoryjnym Systemem Informatycznym – LIS/ Szpitalnym Systemem Informatycznym – HIS</t>
  </si>
  <si>
    <t>W przypadku awarii aparatu dłuższego niż 48 h wymiana na inny sprawny</t>
  </si>
  <si>
    <t>Dostarczenie pełnej specyfikacji oraz zakresu norm dla danej metody oznaczenia w postaci elektronicznej</t>
  </si>
  <si>
    <t xml:space="preserve">Dostarczenie dokumentacji oraz paszportu technicznego aparatu </t>
  </si>
  <si>
    <t>Sprzęty zgodny z deklaracją CE</t>
  </si>
  <si>
    <t xml:space="preserve">Podtrzymanie pracy analizatora w przypadku zaniku zasilania (możliwość dokończenia rozpoczętych analiz) w formie zewnętrznego UPS, </t>
  </si>
  <si>
    <t>Moduł biochemiczny:</t>
  </si>
  <si>
    <t>czas uzyskania wyniku maksymalnie 10 minut</t>
  </si>
  <si>
    <t>odczynniki płynne gotowe do użycia, z danymi o rodzaju odczynnika , dacie ważności, nr serii itp..</t>
  </si>
  <si>
    <t>automatyczna kontrola jakości wyników , opracowywanie statystyczne wyników, graficzna prezentacja wyników na monitorze analizatora ( dzienna kontrola, precyzja)</t>
  </si>
  <si>
    <t>monitorowanie stanu i ilości odczynników oraz materiałów zużywalnych i płynów na pokładzie, z danymi o ich rodzaju, dacie ważności, numerze serii itd.</t>
  </si>
  <si>
    <t xml:space="preserve">rejestracja wykonanych kalibracji oraz sygnalizacja okresów wymaganych powtórnych kalibracji lub rekalibracji </t>
  </si>
  <si>
    <t>Mieszanie odczynników i próbek zapobiegające kontaminacji</t>
  </si>
  <si>
    <t>automatyczne płukanie igły po wykryciu skrzepu</t>
  </si>
  <si>
    <t>automatyczne funkcje rozcieńczania lub zagęszczania próbek po przekroczeniu granicy liniowości</t>
  </si>
  <si>
    <t>wykrywanie lipemii, ikterii, hemolizy w próbkach badanych i ich flagowanie</t>
  </si>
  <si>
    <t>Monitorowanie stanu i ilości odczynników, materiałów zużywalnych i płynów na pokładzie.</t>
  </si>
  <si>
    <t>26.</t>
  </si>
  <si>
    <t>Moduł ISE</t>
  </si>
  <si>
    <t>całkowicie  bezobsługowe elektrody wymieniane pojedyncze</t>
  </si>
  <si>
    <t>możliwe pomiary w surowicy, osoczu i moczu</t>
  </si>
  <si>
    <t>maksymalna objętość próbki 15ul</t>
  </si>
  <si>
    <t>Moduł immunochemiczny</t>
  </si>
  <si>
    <t>całkowicie automatyczny</t>
  </si>
  <si>
    <t>na pokładzie miejsce minimum na 24 zestawy odczynnikowe</t>
  </si>
  <si>
    <t>Dostawa aparatu w terminie od 07.01.2025 do 22.01.2025</t>
  </si>
  <si>
    <t>Pełna integracja aparatu z LIS najpóźniej do 22.01.2024 z LIS</t>
  </si>
  <si>
    <t>Okres obowiązującej umowy 24 miesiące</t>
  </si>
  <si>
    <t>Ze względu na specyfikę oddziałów oznaczenie parametru Beta HCG  musi obejmować pacjentów onkologicznych</t>
  </si>
  <si>
    <t>Serwis techniczny i przegląd min 1 raz w roku, bezpłatny zagwarantowany na czas trwania umowy dzierżawy</t>
  </si>
  <si>
    <t>Zdalny dostęp serwisu do analizatorów.</t>
  </si>
  <si>
    <t>Oferowane odczynniki do oznaczania TSH, ft3,ft4 posiadają określone przez producenta specyficzne wartości referencyjne dla populacji noworodków, niemowląt, dzieci, kobiet w ciąży w poszczególnych trymestrach</t>
  </si>
  <si>
    <t>Wartość sprzętu brutto</t>
  </si>
  <si>
    <r>
      <t>Zapewnienie zewnętrznej kontroli miedzynarodowej biochemicznej i immunochemicznej (RIQAS), oznaczanych parametrów ( minimum tych których nie ma w COBJ w DL w Łodzi)</t>
    </r>
    <r>
      <rPr>
        <sz val="11"/>
        <color rgb="FFFF0000"/>
        <rFont val="Arial"/>
        <family val="2"/>
        <charset val="238"/>
      </rPr>
      <t xml:space="preserve"> lub innego dostawcę dostępnego na rynku polskim, gdy w kontrola RiQAS nie posiada w swoich zasobach danego parametru </t>
    </r>
  </si>
  <si>
    <t>Odczynniki do oznaczania IgE  posiadają określone przez producenta odczynników specyficzne wartości referencyjne dla populacji noworodków, niemowląt i dzieci</t>
  </si>
  <si>
    <r>
      <t xml:space="preserve">możliwość przechowywania </t>
    </r>
    <r>
      <rPr>
        <strike/>
        <sz val="11"/>
        <color rgb="FFFF0000"/>
        <rFont val="Arial"/>
        <family val="2"/>
        <charset val="238"/>
      </rPr>
      <t>wyników</t>
    </r>
    <r>
      <rPr>
        <sz val="11"/>
        <color rgb="FF000000"/>
        <rFont val="Arial"/>
        <family val="2"/>
        <charset val="238"/>
      </rPr>
      <t xml:space="preserve"> odczynników cały czas w aparacie- chłodzony pokład zapewniający utrzymanie temperatury rekomendowanej przez producenta odczynnika</t>
    </r>
  </si>
  <si>
    <r>
      <t xml:space="preserve">Deklaracje CE dla analizatorów, </t>
    </r>
    <r>
      <rPr>
        <strike/>
        <sz val="11"/>
        <color rgb="FFFF0000"/>
        <rFont val="Arial"/>
        <family val="2"/>
        <charset val="238"/>
      </rPr>
      <t>wirówek, inkubatorów</t>
    </r>
    <r>
      <rPr>
        <sz val="11"/>
        <color theme="1"/>
        <rFont val="Arial"/>
        <family val="2"/>
        <charset val="238"/>
      </rPr>
      <t>, dostępne on-line.</t>
    </r>
  </si>
  <si>
    <r>
      <rPr>
        <b/>
        <strike/>
        <sz val="9"/>
        <color rgb="FFFF0000"/>
        <rFont val="Arial"/>
        <family val="2"/>
        <charset val="238"/>
      </rPr>
      <t xml:space="preserve">Ilość ozn.z 1 op.
</t>
    </r>
    <r>
      <rPr>
        <b/>
        <sz val="9"/>
        <color rgb="FFFF0000"/>
        <rFont val="Arial"/>
        <family val="2"/>
        <charset val="238"/>
      </rPr>
      <t xml:space="preserve">Wielkość op. </t>
    </r>
  </si>
  <si>
    <r>
      <rPr>
        <b/>
        <strike/>
        <sz val="9"/>
        <color rgb="FFFF0000"/>
        <rFont val="Arial"/>
        <family val="2"/>
        <charset val="238"/>
      </rPr>
      <t>Ilość ozn.z 1 op.</t>
    </r>
    <r>
      <rPr>
        <b/>
        <sz val="9"/>
        <color rgb="FFFF0000"/>
        <rFont val="Arial"/>
        <family val="2"/>
        <charset val="238"/>
      </rPr>
      <t xml:space="preserve">
Wielkość op. </t>
    </r>
  </si>
  <si>
    <r>
      <rPr>
        <b/>
        <strike/>
        <sz val="9"/>
        <color rgb="FFFF0000"/>
        <rFont val="Arial"/>
        <family val="2"/>
        <charset val="238"/>
      </rPr>
      <t>Nazwa</t>
    </r>
    <r>
      <rPr>
        <b/>
        <strike/>
        <sz val="9"/>
        <rFont val="Arial"/>
        <family val="2"/>
        <charset val="238"/>
      </rPr>
      <t xml:space="preserve"> </t>
    </r>
    <r>
      <rPr>
        <b/>
        <strike/>
        <sz val="9"/>
        <color rgb="FFFF0000"/>
        <rFont val="Arial"/>
        <family val="2"/>
        <charset val="238"/>
      </rPr>
      <t xml:space="preserve">kalibratora / kontroli
</t>
    </r>
    <r>
      <rPr>
        <b/>
        <sz val="9"/>
        <color rgb="FFFF0000"/>
        <rFont val="Arial"/>
        <family val="2"/>
        <charset val="238"/>
      </rPr>
      <t>Materiały zużywalne , płyny i inne do wykonania oznaczeń</t>
    </r>
  </si>
  <si>
    <t>ZMIANA I</t>
  </si>
  <si>
    <r>
      <t xml:space="preserve">Maksymalna objętość próbki aspirowanej </t>
    </r>
    <r>
      <rPr>
        <strike/>
        <sz val="11"/>
        <color rgb="FFFF0000"/>
        <rFont val="Arial"/>
        <family val="2"/>
        <charset val="238"/>
      </rPr>
      <t>15</t>
    </r>
    <r>
      <rPr>
        <sz val="11"/>
        <color rgb="FFFF0000"/>
        <rFont val="Arial"/>
        <family val="2"/>
        <charset val="238"/>
      </rPr>
      <t xml:space="preserve"> 35 </t>
    </r>
    <r>
      <rPr>
        <sz val="11"/>
        <color rgb="FF000000"/>
        <rFont val="Arial"/>
        <family val="2"/>
        <charset val="238"/>
      </rPr>
      <t>ul</t>
    </r>
  </si>
  <si>
    <t>ZMIANA_II</t>
  </si>
  <si>
    <t>Za 1 miesiąc</t>
  </si>
  <si>
    <t>Za 24 miesięcy</t>
  </si>
  <si>
    <t>Netto</t>
  </si>
  <si>
    <t>Vat %</t>
  </si>
  <si>
    <t>Brutto</t>
  </si>
  <si>
    <t>Wartość netto</t>
  </si>
  <si>
    <t>Wartość brutto</t>
  </si>
  <si>
    <t>Tab. 5. Czynsz dzierżawny Analizator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</si>
</sst>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\&lt;#\&gt;"/>
    <numFmt numFmtId="165" formatCode="#\ ###\ ###\ ##0.00&quot; zł&quot;_-;\-#\ ###\ ###\ ##0.00&quot; zł&quot;_-;_-* \-??&quot; zł&quot;_-;_-@_-"/>
  </numFmts>
  <fonts count="2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12"/>
      <name val="Arial"/>
      <family val="2"/>
      <charset val="238"/>
    </font>
    <font>
      <i/>
      <sz val="9"/>
      <color rgb="FF00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trike/>
      <sz val="11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trike/>
      <sz val="9"/>
      <color rgb="FFFF0000"/>
      <name val="Arial"/>
      <family val="2"/>
      <charset val="238"/>
    </font>
    <font>
      <b/>
      <strike/>
      <sz val="9"/>
      <name val="Arial"/>
      <family val="2"/>
      <charset val="238"/>
    </font>
    <font>
      <b/>
      <sz val="9"/>
      <color rgb="FFFF0000"/>
      <name val="Calibri"/>
      <family val="2"/>
      <charset val="238"/>
    </font>
    <font>
      <sz val="9"/>
      <color rgb="FFFF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164" fontId="5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3" fontId="2" fillId="0" borderId="1" xfId="0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165" fontId="2" fillId="0" borderId="1" xfId="0" applyNumberFormat="1" applyFont="1" applyBorder="1"/>
    <xf numFmtId="9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right"/>
    </xf>
    <xf numFmtId="0" fontId="4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/>
    </xf>
    <xf numFmtId="4" fontId="8" fillId="0" borderId="2" xfId="0" applyNumberFormat="1" applyFont="1" applyBorder="1" applyAlignment="1">
      <alignment vertical="center"/>
    </xf>
    <xf numFmtId="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44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44" fontId="4" fillId="0" borderId="3" xfId="0" applyNumberFormat="1" applyFont="1" applyBorder="1" applyAlignment="1">
      <alignment vertical="center"/>
    </xf>
    <xf numFmtId="0" fontId="11" fillId="0" borderId="0" xfId="0" applyFont="1"/>
    <xf numFmtId="0" fontId="12" fillId="0" borderId="0" xfId="0" applyFont="1"/>
    <xf numFmtId="0" fontId="9" fillId="0" borderId="0" xfId="0" applyFont="1"/>
    <xf numFmtId="0" fontId="4" fillId="0" borderId="0" xfId="0" applyFont="1" applyAlignment="1">
      <alignment vertical="top"/>
    </xf>
    <xf numFmtId="0" fontId="13" fillId="0" borderId="0" xfId="0" applyFont="1"/>
    <xf numFmtId="0" fontId="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5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6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left" wrapText="1"/>
    </xf>
    <xf numFmtId="0" fontId="17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wrapText="1"/>
    </xf>
    <xf numFmtId="0" fontId="2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0" xfId="0" applyFont="1"/>
    <xf numFmtId="0" fontId="15" fillId="0" borderId="1" xfId="0" applyFont="1" applyBorder="1"/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/>
    </xf>
    <xf numFmtId="0" fontId="1" fillId="0" borderId="0" xfId="0" applyFont="1" applyAlignment="1">
      <alignment horizontal="left" vertical="top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8A016-44FC-48AC-9F04-5A3839CAD68A}">
  <dimension ref="A1:N157"/>
  <sheetViews>
    <sheetView topLeftCell="D1" workbookViewId="0">
      <selection activeCell="H148" sqref="H148"/>
    </sheetView>
  </sheetViews>
  <sheetFormatPr defaultColWidth="10" defaultRowHeight="12" x14ac:dyDescent="0.2"/>
  <cols>
    <col min="1" max="1" width="5.140625" style="2" customWidth="1"/>
    <col min="2" max="2" width="7.85546875" style="2" customWidth="1"/>
    <col min="3" max="3" width="37.85546875" style="2" customWidth="1"/>
    <col min="4" max="4" width="13.28515625" style="2" customWidth="1"/>
    <col min="5" max="5" width="28.85546875" style="2" customWidth="1"/>
    <col min="6" max="6" width="17.28515625" style="2" customWidth="1"/>
    <col min="7" max="7" width="14.85546875" style="2" customWidth="1"/>
    <col min="8" max="8" width="12.42578125" style="2" customWidth="1"/>
    <col min="9" max="9" width="11.28515625" style="2" customWidth="1"/>
    <col min="10" max="10" width="8.140625" style="2" customWidth="1"/>
    <col min="11" max="11" width="11.28515625" style="2" customWidth="1"/>
    <col min="12" max="12" width="16.140625" style="2" customWidth="1"/>
    <col min="13" max="13" width="15.85546875" style="2" customWidth="1"/>
    <col min="14" max="14" width="11.85546875" style="2" customWidth="1"/>
    <col min="15" max="16384" width="10" style="2"/>
  </cols>
  <sheetData>
    <row r="1" spans="1:14" ht="12.75" x14ac:dyDescent="0.2">
      <c r="A1" s="1"/>
      <c r="B1" s="1"/>
    </row>
    <row r="2" spans="1:14" ht="25.5" customHeight="1" x14ac:dyDescent="0.2">
      <c r="A2" s="3"/>
      <c r="B2" s="3"/>
      <c r="L2" s="68" t="s">
        <v>0</v>
      </c>
      <c r="M2" s="69"/>
    </row>
    <row r="3" spans="1:14" x14ac:dyDescent="0.2">
      <c r="D3" s="63" t="s">
        <v>266</v>
      </c>
    </row>
    <row r="4" spans="1:14" ht="30.75" customHeight="1" x14ac:dyDescent="0.2">
      <c r="A4" s="4"/>
      <c r="B4" s="4"/>
      <c r="C4" s="70" t="s">
        <v>1</v>
      </c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</row>
    <row r="5" spans="1:14" x14ac:dyDescent="0.2">
      <c r="C5" s="2" t="s">
        <v>2</v>
      </c>
    </row>
    <row r="6" spans="1:14" ht="48" x14ac:dyDescent="0.2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  <c r="K6" s="5" t="s">
        <v>12</v>
      </c>
      <c r="L6" s="5" t="s">
        <v>13</v>
      </c>
      <c r="M6" s="5" t="s">
        <v>14</v>
      </c>
    </row>
    <row r="7" spans="1:14" x14ac:dyDescent="0.2"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  <c r="J7" s="6">
        <v>9</v>
      </c>
      <c r="K7" s="6">
        <v>10</v>
      </c>
      <c r="L7" s="6">
        <v>11</v>
      </c>
      <c r="M7" s="6">
        <v>12</v>
      </c>
    </row>
    <row r="8" spans="1:14" x14ac:dyDescent="0.2">
      <c r="B8" s="7" t="s">
        <v>15</v>
      </c>
      <c r="C8" s="8" t="s">
        <v>16</v>
      </c>
      <c r="D8" s="7"/>
      <c r="E8" s="8"/>
      <c r="F8" s="9">
        <f>2*3000</f>
        <v>6000</v>
      </c>
      <c r="G8" s="7"/>
      <c r="H8" s="10"/>
      <c r="I8" s="11"/>
      <c r="J8" s="12"/>
      <c r="K8" s="11"/>
      <c r="L8" s="11"/>
      <c r="M8" s="11"/>
    </row>
    <row r="9" spans="1:14" x14ac:dyDescent="0.2">
      <c r="B9" s="7" t="s">
        <v>17</v>
      </c>
      <c r="C9" s="8" t="s">
        <v>18</v>
      </c>
      <c r="D9" s="7"/>
      <c r="E9" s="8"/>
      <c r="F9" s="9">
        <f>2*700</f>
        <v>1400</v>
      </c>
      <c r="G9" s="7"/>
      <c r="H9" s="10"/>
      <c r="I9" s="11"/>
      <c r="J9" s="12"/>
      <c r="K9" s="11"/>
      <c r="L9" s="11"/>
      <c r="M9" s="11"/>
    </row>
    <row r="10" spans="1:14" x14ac:dyDescent="0.2">
      <c r="B10" s="7" t="s">
        <v>19</v>
      </c>
      <c r="C10" s="8" t="s">
        <v>20</v>
      </c>
      <c r="D10" s="7"/>
      <c r="E10" s="8"/>
      <c r="F10" s="9">
        <f>2*200</f>
        <v>400</v>
      </c>
      <c r="G10" s="7"/>
      <c r="H10" s="10"/>
      <c r="I10" s="11"/>
      <c r="J10" s="12"/>
      <c r="K10" s="11"/>
      <c r="L10" s="11"/>
      <c r="M10" s="11"/>
    </row>
    <row r="11" spans="1:14" x14ac:dyDescent="0.2">
      <c r="B11" s="7" t="s">
        <v>21</v>
      </c>
      <c r="C11" s="8" t="s">
        <v>22</v>
      </c>
      <c r="D11" s="7"/>
      <c r="E11" s="8"/>
      <c r="F11" s="9">
        <f>2*200</f>
        <v>400</v>
      </c>
      <c r="G11" s="7"/>
      <c r="H11" s="10"/>
      <c r="I11" s="11"/>
      <c r="J11" s="12"/>
      <c r="K11" s="11"/>
      <c r="L11" s="11"/>
      <c r="M11" s="11"/>
    </row>
    <row r="12" spans="1:14" x14ac:dyDescent="0.2">
      <c r="B12" s="7" t="s">
        <v>23</v>
      </c>
      <c r="C12" s="8" t="s">
        <v>24</v>
      </c>
      <c r="D12" s="7"/>
      <c r="E12" s="8"/>
      <c r="F12" s="9">
        <f>2*200</f>
        <v>400</v>
      </c>
      <c r="G12" s="7"/>
      <c r="H12" s="10"/>
      <c r="I12" s="11"/>
      <c r="J12" s="12"/>
      <c r="K12" s="11"/>
      <c r="L12" s="11"/>
      <c r="M12" s="11"/>
    </row>
    <row r="13" spans="1:14" x14ac:dyDescent="0.2">
      <c r="B13" s="7" t="s">
        <v>25</v>
      </c>
      <c r="C13" s="8" t="s">
        <v>26</v>
      </c>
      <c r="D13" s="7"/>
      <c r="E13" s="8"/>
      <c r="F13" s="9">
        <f>2*15000</f>
        <v>30000</v>
      </c>
      <c r="G13" s="7"/>
      <c r="H13" s="10"/>
      <c r="I13" s="11"/>
      <c r="J13" s="12"/>
      <c r="K13" s="11"/>
      <c r="L13" s="11"/>
      <c r="M13" s="11"/>
    </row>
    <row r="14" spans="1:14" ht="24" x14ac:dyDescent="0.2">
      <c r="B14" s="7" t="s">
        <v>27</v>
      </c>
      <c r="C14" s="8" t="s">
        <v>28</v>
      </c>
      <c r="D14" s="7"/>
      <c r="E14" s="8"/>
      <c r="F14" s="9">
        <f>2*15000</f>
        <v>30000</v>
      </c>
      <c r="G14" s="7"/>
      <c r="H14" s="10"/>
      <c r="I14" s="11"/>
      <c r="J14" s="12"/>
      <c r="K14" s="11"/>
      <c r="L14" s="11"/>
      <c r="M14" s="11"/>
    </row>
    <row r="15" spans="1:14" x14ac:dyDescent="0.2">
      <c r="B15" s="7" t="s">
        <v>29</v>
      </c>
      <c r="C15" s="8" t="s">
        <v>30</v>
      </c>
      <c r="D15" s="7"/>
      <c r="E15" s="8"/>
      <c r="F15" s="9">
        <f>2*250</f>
        <v>500</v>
      </c>
      <c r="G15" s="7"/>
      <c r="H15" s="10"/>
      <c r="I15" s="11"/>
      <c r="J15" s="12"/>
      <c r="K15" s="11"/>
      <c r="L15" s="11"/>
      <c r="M15" s="11"/>
    </row>
    <row r="16" spans="1:14" x14ac:dyDescent="0.2">
      <c r="B16" s="7" t="s">
        <v>31</v>
      </c>
      <c r="C16" s="8" t="s">
        <v>32</v>
      </c>
      <c r="D16" s="7"/>
      <c r="E16" s="8"/>
      <c r="F16" s="9">
        <f>2*1000</f>
        <v>2000</v>
      </c>
      <c r="G16" s="7"/>
      <c r="H16" s="10"/>
      <c r="I16" s="11"/>
      <c r="J16" s="12"/>
      <c r="K16" s="11"/>
      <c r="L16" s="11"/>
      <c r="M16" s="11"/>
    </row>
    <row r="17" spans="2:13" x14ac:dyDescent="0.2">
      <c r="B17" s="7" t="s">
        <v>33</v>
      </c>
      <c r="C17" s="8" t="s">
        <v>34</v>
      </c>
      <c r="D17" s="7"/>
      <c r="E17" s="8"/>
      <c r="F17" s="9">
        <f>2*25000</f>
        <v>50000</v>
      </c>
      <c r="G17" s="7"/>
      <c r="H17" s="10"/>
      <c r="I17" s="11"/>
      <c r="J17" s="12"/>
      <c r="K17" s="11"/>
      <c r="L17" s="11"/>
      <c r="M17" s="11"/>
    </row>
    <row r="18" spans="2:13" x14ac:dyDescent="0.2">
      <c r="B18" s="7" t="s">
        <v>35</v>
      </c>
      <c r="C18" s="8" t="s">
        <v>36</v>
      </c>
      <c r="D18" s="7"/>
      <c r="E18" s="8"/>
      <c r="F18" s="9">
        <f>2*2500</f>
        <v>5000</v>
      </c>
      <c r="G18" s="7"/>
      <c r="H18" s="10"/>
      <c r="I18" s="11"/>
      <c r="J18" s="12"/>
      <c r="K18" s="11"/>
      <c r="L18" s="11"/>
      <c r="M18" s="11"/>
    </row>
    <row r="19" spans="2:13" ht="24" x14ac:dyDescent="0.2">
      <c r="B19" s="7" t="s">
        <v>37</v>
      </c>
      <c r="C19" s="8" t="s">
        <v>38</v>
      </c>
      <c r="D19" s="7"/>
      <c r="E19" s="8"/>
      <c r="F19" s="9">
        <f>2*2200</f>
        <v>4400</v>
      </c>
      <c r="G19" s="7"/>
      <c r="H19" s="10"/>
      <c r="I19" s="11"/>
      <c r="J19" s="12"/>
      <c r="K19" s="11"/>
      <c r="L19" s="11"/>
      <c r="M19" s="11"/>
    </row>
    <row r="20" spans="2:13" ht="24" x14ac:dyDescent="0.2">
      <c r="B20" s="7" t="s">
        <v>39</v>
      </c>
      <c r="C20" s="8" t="s">
        <v>40</v>
      </c>
      <c r="D20" s="7"/>
      <c r="E20" s="8"/>
      <c r="F20" s="9">
        <f>2*1200</f>
        <v>2400</v>
      </c>
      <c r="G20" s="7"/>
      <c r="H20" s="10"/>
      <c r="I20" s="11"/>
      <c r="J20" s="12"/>
      <c r="K20" s="11"/>
      <c r="L20" s="11"/>
      <c r="M20" s="11"/>
    </row>
    <row r="21" spans="2:13" x14ac:dyDescent="0.2">
      <c r="B21" s="7" t="s">
        <v>41</v>
      </c>
      <c r="C21" s="8" t="s">
        <v>42</v>
      </c>
      <c r="D21" s="7"/>
      <c r="E21" s="8"/>
      <c r="F21" s="9">
        <f>2*5200</f>
        <v>10400</v>
      </c>
      <c r="G21" s="7"/>
      <c r="H21" s="10"/>
      <c r="I21" s="11"/>
      <c r="J21" s="12"/>
      <c r="K21" s="11"/>
      <c r="L21" s="11"/>
      <c r="M21" s="11"/>
    </row>
    <row r="22" spans="2:13" x14ac:dyDescent="0.2">
      <c r="B22" s="7" t="s">
        <v>43</v>
      </c>
      <c r="C22" s="8" t="s">
        <v>44</v>
      </c>
      <c r="D22" s="7"/>
      <c r="E22" s="8"/>
      <c r="F22" s="9">
        <f>2*100</f>
        <v>200</v>
      </c>
      <c r="G22" s="7"/>
      <c r="H22" s="10"/>
      <c r="I22" s="11"/>
      <c r="J22" s="12"/>
      <c r="K22" s="11"/>
      <c r="L22" s="11"/>
      <c r="M22" s="11"/>
    </row>
    <row r="23" spans="2:13" x14ac:dyDescent="0.2">
      <c r="B23" s="7" t="s">
        <v>45</v>
      </c>
      <c r="C23" s="8" t="s">
        <v>46</v>
      </c>
      <c r="D23" s="7"/>
      <c r="E23" s="8"/>
      <c r="F23" s="9">
        <f>2*7000</f>
        <v>14000</v>
      </c>
      <c r="G23" s="7"/>
      <c r="H23" s="10"/>
      <c r="I23" s="11"/>
      <c r="J23" s="12"/>
      <c r="K23" s="11"/>
      <c r="L23" s="11"/>
      <c r="M23" s="11"/>
    </row>
    <row r="24" spans="2:13" x14ac:dyDescent="0.2">
      <c r="B24" s="7" t="s">
        <v>47</v>
      </c>
      <c r="C24" s="8" t="s">
        <v>48</v>
      </c>
      <c r="D24" s="7"/>
      <c r="E24" s="8"/>
      <c r="F24" s="9">
        <f>2*1500</f>
        <v>3000</v>
      </c>
      <c r="G24" s="7"/>
      <c r="H24" s="10"/>
      <c r="I24" s="11"/>
      <c r="J24" s="12"/>
      <c r="K24" s="11"/>
      <c r="L24" s="13"/>
      <c r="M24" s="11"/>
    </row>
    <row r="25" spans="2:13" x14ac:dyDescent="0.2">
      <c r="B25" s="7" t="s">
        <v>49</v>
      </c>
      <c r="C25" s="8" t="s">
        <v>50</v>
      </c>
      <c r="D25" s="7"/>
      <c r="E25" s="8"/>
      <c r="F25" s="9">
        <f>2*1500</f>
        <v>3000</v>
      </c>
      <c r="G25" s="7"/>
      <c r="H25" s="10"/>
      <c r="I25" s="11"/>
      <c r="J25" s="12"/>
      <c r="K25" s="11"/>
      <c r="L25" s="11"/>
      <c r="M25" s="11"/>
    </row>
    <row r="26" spans="2:13" x14ac:dyDescent="0.2">
      <c r="B26" s="7" t="s">
        <v>51</v>
      </c>
      <c r="C26" s="8" t="s">
        <v>52</v>
      </c>
      <c r="D26" s="7"/>
      <c r="E26" s="8"/>
      <c r="F26" s="9">
        <v>200</v>
      </c>
      <c r="G26" s="7"/>
      <c r="H26" s="10"/>
      <c r="I26" s="11"/>
      <c r="J26" s="12"/>
      <c r="K26" s="11"/>
      <c r="L26" s="11"/>
      <c r="M26" s="11"/>
    </row>
    <row r="27" spans="2:13" x14ac:dyDescent="0.2">
      <c r="B27" s="7" t="s">
        <v>53</v>
      </c>
      <c r="C27" s="8" t="s">
        <v>54</v>
      </c>
      <c r="D27" s="7"/>
      <c r="E27" s="8"/>
      <c r="F27" s="9">
        <v>200</v>
      </c>
      <c r="G27" s="7"/>
      <c r="H27" s="10"/>
      <c r="I27" s="11"/>
      <c r="J27" s="12"/>
      <c r="K27" s="11"/>
      <c r="L27" s="11"/>
      <c r="M27" s="11"/>
    </row>
    <row r="28" spans="2:13" x14ac:dyDescent="0.2">
      <c r="B28" s="7" t="s">
        <v>55</v>
      </c>
      <c r="C28" s="8" t="s">
        <v>56</v>
      </c>
      <c r="D28" s="7"/>
      <c r="E28" s="8"/>
      <c r="F28" s="9">
        <f>2*1500</f>
        <v>3000</v>
      </c>
      <c r="G28" s="7"/>
      <c r="H28" s="10"/>
      <c r="I28" s="11"/>
      <c r="J28" s="12"/>
      <c r="K28" s="11"/>
      <c r="L28" s="11"/>
      <c r="M28" s="11"/>
    </row>
    <row r="29" spans="2:13" x14ac:dyDescent="0.2">
      <c r="B29" s="7" t="s">
        <v>57</v>
      </c>
      <c r="C29" s="8" t="s">
        <v>58</v>
      </c>
      <c r="D29" s="7"/>
      <c r="E29" s="8"/>
      <c r="F29" s="9">
        <f>2*4000</f>
        <v>8000</v>
      </c>
      <c r="G29" s="7"/>
      <c r="H29" s="10"/>
      <c r="I29" s="11"/>
      <c r="J29" s="12"/>
      <c r="K29" s="11"/>
      <c r="L29" s="11"/>
      <c r="M29" s="11"/>
    </row>
    <row r="30" spans="2:13" x14ac:dyDescent="0.2">
      <c r="B30" s="7" t="s">
        <v>59</v>
      </c>
      <c r="C30" s="8" t="s">
        <v>60</v>
      </c>
      <c r="D30" s="7"/>
      <c r="E30" s="8"/>
      <c r="F30" s="9">
        <f>2*2500</f>
        <v>5000</v>
      </c>
      <c r="G30" s="7"/>
      <c r="H30" s="10"/>
      <c r="I30" s="11"/>
      <c r="J30" s="12"/>
      <c r="K30" s="11"/>
      <c r="L30" s="11"/>
      <c r="M30" s="11"/>
    </row>
    <row r="31" spans="2:13" x14ac:dyDescent="0.2">
      <c r="B31" s="7" t="s">
        <v>61</v>
      </c>
      <c r="C31" s="8" t="s">
        <v>62</v>
      </c>
      <c r="D31" s="7"/>
      <c r="E31" s="8"/>
      <c r="F31" s="9">
        <f>2*3350</f>
        <v>6700</v>
      </c>
      <c r="G31" s="7"/>
      <c r="H31" s="10"/>
      <c r="I31" s="11"/>
      <c r="J31" s="12"/>
      <c r="K31" s="11"/>
      <c r="L31" s="11"/>
      <c r="M31" s="11"/>
    </row>
    <row r="32" spans="2:13" x14ac:dyDescent="0.2">
      <c r="B32" s="7" t="s">
        <v>63</v>
      </c>
      <c r="C32" s="8" t="s">
        <v>64</v>
      </c>
      <c r="D32" s="7"/>
      <c r="E32" s="8"/>
      <c r="F32" s="9">
        <f>2*3000</f>
        <v>6000</v>
      </c>
      <c r="G32" s="7"/>
      <c r="H32" s="10"/>
      <c r="I32" s="11"/>
      <c r="J32" s="12"/>
      <c r="K32" s="11"/>
      <c r="L32" s="11"/>
      <c r="M32" s="11"/>
    </row>
    <row r="33" spans="2:13" x14ac:dyDescent="0.2">
      <c r="B33" s="7" t="s">
        <v>65</v>
      </c>
      <c r="C33" s="8" t="s">
        <v>66</v>
      </c>
      <c r="D33" s="7"/>
      <c r="E33" s="8"/>
      <c r="F33" s="9">
        <f>2*400</f>
        <v>800</v>
      </c>
      <c r="G33" s="7"/>
      <c r="H33" s="10"/>
      <c r="I33" s="11"/>
      <c r="J33" s="12"/>
      <c r="K33" s="11"/>
      <c r="L33" s="11"/>
      <c r="M33" s="11"/>
    </row>
    <row r="34" spans="2:13" x14ac:dyDescent="0.2">
      <c r="B34" s="7" t="s">
        <v>67</v>
      </c>
      <c r="C34" s="8" t="s">
        <v>68</v>
      </c>
      <c r="D34" s="7"/>
      <c r="E34" s="8"/>
      <c r="F34" s="9">
        <f>2*25000</f>
        <v>50000</v>
      </c>
      <c r="G34" s="7"/>
      <c r="H34" s="10"/>
      <c r="I34" s="11"/>
      <c r="J34" s="12"/>
      <c r="K34" s="11"/>
      <c r="L34" s="11"/>
      <c r="M34" s="11"/>
    </row>
    <row r="35" spans="2:13" ht="24" x14ac:dyDescent="0.2">
      <c r="B35" s="7" t="s">
        <v>69</v>
      </c>
      <c r="C35" s="8" t="s">
        <v>70</v>
      </c>
      <c r="D35" s="7"/>
      <c r="E35" s="8"/>
      <c r="F35" s="9">
        <f>2*500</f>
        <v>1000</v>
      </c>
      <c r="G35" s="7"/>
      <c r="H35" s="10"/>
      <c r="I35" s="11"/>
      <c r="J35" s="12"/>
      <c r="K35" s="11"/>
      <c r="L35" s="11"/>
      <c r="M35" s="11"/>
    </row>
    <row r="36" spans="2:13" x14ac:dyDescent="0.2">
      <c r="B36" s="7" t="s">
        <v>71</v>
      </c>
      <c r="C36" s="8" t="s">
        <v>72</v>
      </c>
      <c r="D36" s="7"/>
      <c r="E36" s="8"/>
      <c r="F36" s="9">
        <f>2*100</f>
        <v>200</v>
      </c>
      <c r="G36" s="7"/>
      <c r="H36" s="10"/>
      <c r="I36" s="11"/>
      <c r="J36" s="12"/>
      <c r="K36" s="11"/>
      <c r="L36" s="11"/>
      <c r="M36" s="11"/>
    </row>
    <row r="37" spans="2:13" x14ac:dyDescent="0.2">
      <c r="B37" s="7" t="s">
        <v>73</v>
      </c>
      <c r="C37" s="8" t="s">
        <v>74</v>
      </c>
      <c r="D37" s="7"/>
      <c r="E37" s="8"/>
      <c r="F37" s="9">
        <f>2*3398</f>
        <v>6796</v>
      </c>
      <c r="G37" s="7"/>
      <c r="H37" s="10"/>
      <c r="I37" s="11"/>
      <c r="J37" s="12"/>
      <c r="K37" s="11"/>
      <c r="L37" s="11"/>
      <c r="M37" s="11"/>
    </row>
    <row r="38" spans="2:13" x14ac:dyDescent="0.2">
      <c r="B38" s="7" t="s">
        <v>75</v>
      </c>
      <c r="C38" s="8" t="s">
        <v>76</v>
      </c>
      <c r="D38" s="7"/>
      <c r="E38" s="8"/>
      <c r="F38" s="9">
        <f>2*3000</f>
        <v>6000</v>
      </c>
      <c r="G38" s="7"/>
      <c r="H38" s="10"/>
      <c r="I38" s="11"/>
      <c r="J38" s="12"/>
      <c r="K38" s="11"/>
      <c r="L38" s="11"/>
      <c r="M38" s="11"/>
    </row>
    <row r="39" spans="2:13" x14ac:dyDescent="0.2">
      <c r="B39" s="7" t="s">
        <v>77</v>
      </c>
      <c r="C39" s="8" t="s">
        <v>78</v>
      </c>
      <c r="D39" s="7"/>
      <c r="E39" s="8"/>
      <c r="F39" s="9">
        <f>2*3000</f>
        <v>6000</v>
      </c>
      <c r="G39" s="7"/>
      <c r="H39" s="10"/>
      <c r="I39" s="11"/>
      <c r="J39" s="12"/>
      <c r="K39" s="11"/>
      <c r="L39" s="11"/>
      <c r="M39" s="11"/>
    </row>
    <row r="40" spans="2:13" x14ac:dyDescent="0.2">
      <c r="B40" s="7" t="s">
        <v>79</v>
      </c>
      <c r="C40" s="8" t="s">
        <v>80</v>
      </c>
      <c r="D40" s="7"/>
      <c r="E40" s="8"/>
      <c r="F40" s="9">
        <f>2*1000</f>
        <v>2000</v>
      </c>
      <c r="G40" s="7"/>
      <c r="H40" s="10"/>
      <c r="I40" s="11"/>
      <c r="J40" s="12"/>
      <c r="K40" s="11"/>
      <c r="L40" s="11"/>
      <c r="M40" s="11"/>
    </row>
    <row r="41" spans="2:13" x14ac:dyDescent="0.2">
      <c r="B41" s="7" t="s">
        <v>81</v>
      </c>
      <c r="C41" s="8" t="s">
        <v>82</v>
      </c>
      <c r="D41" s="7"/>
      <c r="E41" s="8"/>
      <c r="F41" s="9">
        <f>2*500</f>
        <v>1000</v>
      </c>
      <c r="G41" s="7"/>
      <c r="H41" s="10"/>
      <c r="I41" s="11"/>
      <c r="J41" s="12"/>
      <c r="K41" s="11"/>
      <c r="L41" s="11"/>
      <c r="M41" s="11"/>
    </row>
    <row r="42" spans="2:13" x14ac:dyDescent="0.2">
      <c r="B42" s="7" t="s">
        <v>83</v>
      </c>
      <c r="C42" s="8" t="s">
        <v>84</v>
      </c>
      <c r="D42" s="7"/>
      <c r="E42" s="8"/>
      <c r="F42" s="9">
        <f>2*500</f>
        <v>1000</v>
      </c>
      <c r="G42" s="7"/>
      <c r="H42" s="10"/>
      <c r="I42" s="11"/>
      <c r="J42" s="12"/>
      <c r="K42" s="11"/>
      <c r="L42" s="11"/>
      <c r="M42" s="11"/>
    </row>
    <row r="43" spans="2:13" ht="11.25" customHeight="1" x14ac:dyDescent="0.2">
      <c r="B43" s="7" t="s">
        <v>85</v>
      </c>
      <c r="C43" s="8" t="s">
        <v>86</v>
      </c>
      <c r="D43" s="7"/>
      <c r="E43" s="8"/>
      <c r="F43" s="9">
        <f>2*40900</f>
        <v>81800</v>
      </c>
      <c r="G43" s="7"/>
      <c r="H43" s="10"/>
      <c r="I43" s="11"/>
      <c r="J43" s="12"/>
      <c r="K43" s="11"/>
      <c r="L43" s="11"/>
      <c r="M43" s="11"/>
    </row>
    <row r="44" spans="2:13" x14ac:dyDescent="0.2">
      <c r="B44" s="7" t="s">
        <v>87</v>
      </c>
      <c r="C44" s="8" t="s">
        <v>88</v>
      </c>
      <c r="D44" s="7"/>
      <c r="E44" s="8"/>
      <c r="F44" s="9">
        <f>2*2350</f>
        <v>4700</v>
      </c>
      <c r="G44" s="7"/>
      <c r="H44" s="10"/>
      <c r="I44" s="11"/>
      <c r="J44" s="12"/>
      <c r="K44" s="11"/>
      <c r="L44" s="11"/>
      <c r="M44" s="11"/>
    </row>
    <row r="45" spans="2:13" x14ac:dyDescent="0.2">
      <c r="B45" s="7" t="s">
        <v>89</v>
      </c>
      <c r="C45" s="8" t="s">
        <v>90</v>
      </c>
      <c r="D45" s="7"/>
      <c r="E45" s="8"/>
      <c r="F45" s="9">
        <f>2*150</f>
        <v>300</v>
      </c>
      <c r="G45" s="7"/>
      <c r="H45" s="10"/>
      <c r="I45" s="11"/>
      <c r="J45" s="12"/>
      <c r="K45" s="11"/>
      <c r="L45" s="11"/>
      <c r="M45" s="11"/>
    </row>
    <row r="46" spans="2:13" x14ac:dyDescent="0.2">
      <c r="B46" s="7" t="s">
        <v>91</v>
      </c>
      <c r="C46" s="8" t="s">
        <v>92</v>
      </c>
      <c r="D46" s="7"/>
      <c r="E46" s="8"/>
      <c r="F46" s="9">
        <f>2*500</f>
        <v>1000</v>
      </c>
      <c r="G46" s="7"/>
      <c r="H46" s="10"/>
      <c r="I46" s="11"/>
      <c r="J46" s="12"/>
      <c r="K46" s="11"/>
      <c r="L46" s="11"/>
      <c r="M46" s="11"/>
    </row>
    <row r="47" spans="2:13" ht="10.5" customHeight="1" x14ac:dyDescent="0.2">
      <c r="B47" s="7" t="s">
        <v>93</v>
      </c>
      <c r="C47" s="8" t="s">
        <v>94</v>
      </c>
      <c r="D47" s="7"/>
      <c r="E47" s="8"/>
      <c r="F47" s="9">
        <f>2*1500</f>
        <v>3000</v>
      </c>
      <c r="G47" s="7"/>
      <c r="H47" s="10"/>
      <c r="I47" s="11"/>
      <c r="J47" s="12"/>
      <c r="K47" s="11"/>
      <c r="L47" s="11"/>
      <c r="M47" s="11"/>
    </row>
    <row r="48" spans="2:13" x14ac:dyDescent="0.2">
      <c r="B48" s="7" t="s">
        <v>95</v>
      </c>
      <c r="C48" s="8" t="s">
        <v>96</v>
      </c>
      <c r="D48" s="7"/>
      <c r="E48" s="8"/>
      <c r="F48" s="9">
        <f>2*3350</f>
        <v>6700</v>
      </c>
      <c r="G48" s="7"/>
      <c r="H48" s="10"/>
      <c r="I48" s="11"/>
      <c r="J48" s="12"/>
      <c r="K48" s="11"/>
      <c r="L48" s="11"/>
      <c r="M48" s="11"/>
    </row>
    <row r="49" spans="2:13" x14ac:dyDescent="0.2">
      <c r="B49" s="7" t="s">
        <v>97</v>
      </c>
      <c r="C49" s="8" t="s">
        <v>98</v>
      </c>
      <c r="D49" s="7"/>
      <c r="E49" s="8"/>
      <c r="F49" s="9">
        <f>2*25200</f>
        <v>50400</v>
      </c>
      <c r="G49" s="7"/>
      <c r="H49" s="10"/>
      <c r="I49" s="11"/>
      <c r="J49" s="12"/>
      <c r="K49" s="11"/>
      <c r="L49" s="11"/>
      <c r="M49" s="11"/>
    </row>
    <row r="50" spans="2:13" x14ac:dyDescent="0.2">
      <c r="B50" s="7" t="s">
        <v>99</v>
      </c>
      <c r="C50" s="8" t="s">
        <v>100</v>
      </c>
      <c r="D50" s="7"/>
      <c r="E50" s="8"/>
      <c r="F50" s="9">
        <f>2*25200</f>
        <v>50400</v>
      </c>
      <c r="G50" s="7"/>
      <c r="H50" s="10"/>
      <c r="I50" s="11"/>
      <c r="J50" s="12"/>
      <c r="K50" s="11"/>
      <c r="L50" s="11"/>
      <c r="M50" s="11"/>
    </row>
    <row r="51" spans="2:13" x14ac:dyDescent="0.2">
      <c r="B51" s="7" t="s">
        <v>101</v>
      </c>
      <c r="C51" s="8" t="s">
        <v>102</v>
      </c>
      <c r="D51" s="7"/>
      <c r="E51" s="8"/>
      <c r="F51" s="9">
        <f>2*150</f>
        <v>300</v>
      </c>
      <c r="G51" s="7"/>
      <c r="H51" s="10"/>
      <c r="I51" s="11"/>
      <c r="J51" s="12"/>
      <c r="K51" s="11"/>
      <c r="L51" s="11"/>
      <c r="M51" s="11"/>
    </row>
    <row r="52" spans="2:13" x14ac:dyDescent="0.2">
      <c r="B52" s="7" t="s">
        <v>103</v>
      </c>
      <c r="C52" s="8" t="s">
        <v>104</v>
      </c>
      <c r="D52" s="7"/>
      <c r="E52" s="8"/>
      <c r="F52" s="9">
        <f>2*1500</f>
        <v>3000</v>
      </c>
      <c r="G52" s="7"/>
      <c r="H52" s="10"/>
      <c r="I52" s="11"/>
      <c r="J52" s="12"/>
      <c r="K52" s="11"/>
      <c r="L52" s="11"/>
      <c r="M52" s="11"/>
    </row>
    <row r="53" spans="2:13" x14ac:dyDescent="0.2">
      <c r="B53" s="7" t="s">
        <v>105</v>
      </c>
      <c r="C53" s="8" t="s">
        <v>106</v>
      </c>
      <c r="D53" s="7"/>
      <c r="E53" s="8"/>
      <c r="F53" s="9">
        <f>2*500</f>
        <v>1000</v>
      </c>
      <c r="G53" s="7"/>
      <c r="H53" s="10"/>
      <c r="I53" s="11"/>
      <c r="J53" s="12"/>
      <c r="K53" s="11"/>
      <c r="L53" s="11"/>
      <c r="M53" s="11"/>
    </row>
    <row r="54" spans="2:13" x14ac:dyDescent="0.2">
      <c r="B54" s="7" t="s">
        <v>107</v>
      </c>
      <c r="C54" s="8" t="s">
        <v>108</v>
      </c>
      <c r="D54" s="7"/>
      <c r="E54" s="8"/>
      <c r="F54" s="9">
        <f>2*300</f>
        <v>600</v>
      </c>
      <c r="G54" s="7"/>
      <c r="H54" s="10"/>
      <c r="I54" s="11"/>
      <c r="J54" s="12"/>
      <c r="K54" s="11"/>
      <c r="L54" s="11"/>
      <c r="M54" s="11"/>
    </row>
    <row r="55" spans="2:13" x14ac:dyDescent="0.2">
      <c r="B55" s="7" t="s">
        <v>109</v>
      </c>
      <c r="C55" s="8" t="s">
        <v>110</v>
      </c>
      <c r="D55" s="7"/>
      <c r="E55" s="8"/>
      <c r="F55" s="9">
        <f>2*4500</f>
        <v>9000</v>
      </c>
      <c r="G55" s="7"/>
      <c r="H55" s="10"/>
      <c r="I55" s="11"/>
      <c r="J55" s="12"/>
      <c r="K55" s="11"/>
      <c r="L55" s="11"/>
      <c r="M55" s="11"/>
    </row>
    <row r="56" spans="2:13" x14ac:dyDescent="0.2">
      <c r="B56" s="7" t="s">
        <v>111</v>
      </c>
      <c r="C56" s="8" t="s">
        <v>112</v>
      </c>
      <c r="D56" s="7"/>
      <c r="E56" s="8"/>
      <c r="F56" s="9">
        <f>2*2100</f>
        <v>4200</v>
      </c>
      <c r="G56" s="7"/>
      <c r="H56" s="10"/>
      <c r="I56" s="11"/>
      <c r="J56" s="12"/>
      <c r="K56" s="11"/>
      <c r="L56" s="11"/>
      <c r="M56" s="11"/>
    </row>
    <row r="57" spans="2:13" x14ac:dyDescent="0.2">
      <c r="B57" s="7" t="s">
        <v>113</v>
      </c>
      <c r="C57" s="8" t="s">
        <v>114</v>
      </c>
      <c r="D57" s="7"/>
      <c r="E57" s="8"/>
      <c r="F57" s="9">
        <f>2*2000</f>
        <v>4000</v>
      </c>
      <c r="G57" s="7"/>
      <c r="H57" s="10"/>
      <c r="I57" s="11"/>
      <c r="J57" s="12"/>
      <c r="K57" s="11"/>
      <c r="L57" s="11"/>
      <c r="M57" s="11"/>
    </row>
    <row r="58" spans="2:13" ht="24" x14ac:dyDescent="0.2">
      <c r="B58" s="7" t="s">
        <v>115</v>
      </c>
      <c r="C58" s="8" t="s">
        <v>116</v>
      </c>
      <c r="D58" s="7"/>
      <c r="E58" s="8"/>
      <c r="F58" s="9">
        <f>2*300</f>
        <v>600</v>
      </c>
      <c r="G58" s="7"/>
      <c r="H58" s="10"/>
      <c r="I58" s="11"/>
      <c r="J58" s="12"/>
      <c r="K58" s="11"/>
      <c r="L58" s="11"/>
      <c r="M58" s="11"/>
    </row>
    <row r="59" spans="2:13" x14ac:dyDescent="0.2">
      <c r="B59" s="7" t="s">
        <v>117</v>
      </c>
      <c r="C59" s="8" t="s">
        <v>118</v>
      </c>
      <c r="D59" s="7"/>
      <c r="E59" s="8"/>
      <c r="F59" s="9">
        <f>2*150</f>
        <v>300</v>
      </c>
      <c r="G59" s="7"/>
      <c r="H59" s="10"/>
      <c r="I59" s="11"/>
      <c r="J59" s="12"/>
      <c r="K59" s="11"/>
      <c r="L59" s="11"/>
      <c r="M59" s="11"/>
    </row>
    <row r="60" spans="2:13" ht="12.75" customHeight="1" x14ac:dyDescent="0.2">
      <c r="B60" s="7" t="s">
        <v>119</v>
      </c>
      <c r="C60" s="8" t="s">
        <v>120</v>
      </c>
      <c r="D60" s="7"/>
      <c r="E60" s="8"/>
      <c r="F60" s="9">
        <f>2*250</f>
        <v>500</v>
      </c>
      <c r="G60" s="7"/>
      <c r="H60" s="10"/>
      <c r="I60" s="11"/>
      <c r="J60" s="12"/>
      <c r="K60" s="11"/>
      <c r="L60" s="11"/>
      <c r="M60" s="11"/>
    </row>
    <row r="61" spans="2:13" ht="14.25" customHeight="1" x14ac:dyDescent="0.2">
      <c r="B61" s="7" t="s">
        <v>121</v>
      </c>
      <c r="C61" s="8" t="s">
        <v>122</v>
      </c>
      <c r="D61" s="7"/>
      <c r="E61" s="8"/>
      <c r="F61" s="9">
        <f>2*1500</f>
        <v>3000</v>
      </c>
      <c r="G61" s="7"/>
      <c r="H61" s="10"/>
      <c r="I61" s="11"/>
      <c r="J61" s="12"/>
      <c r="K61" s="11"/>
      <c r="L61" s="11"/>
      <c r="M61" s="11"/>
    </row>
    <row r="62" spans="2:13" ht="14.25" customHeight="1" x14ac:dyDescent="0.2">
      <c r="B62" s="7" t="s">
        <v>123</v>
      </c>
      <c r="C62" s="8" t="s">
        <v>124</v>
      </c>
      <c r="D62" s="7"/>
      <c r="E62" s="8"/>
      <c r="F62" s="9">
        <f>2*1500</f>
        <v>3000</v>
      </c>
      <c r="G62" s="7"/>
      <c r="H62" s="10"/>
      <c r="I62" s="11"/>
      <c r="J62" s="12"/>
      <c r="K62" s="11"/>
      <c r="L62" s="11"/>
      <c r="M62" s="11"/>
    </row>
    <row r="63" spans="2:13" x14ac:dyDescent="0.2">
      <c r="B63" s="7" t="s">
        <v>125</v>
      </c>
      <c r="C63" s="8" t="s">
        <v>126</v>
      </c>
      <c r="D63" s="7"/>
      <c r="E63" s="8"/>
      <c r="F63" s="9">
        <f>2*1500</f>
        <v>3000</v>
      </c>
      <c r="G63" s="7"/>
      <c r="H63" s="10"/>
      <c r="I63" s="11"/>
      <c r="J63" s="12"/>
      <c r="K63" s="11"/>
      <c r="L63" s="11"/>
      <c r="M63" s="11"/>
    </row>
    <row r="64" spans="2:13" x14ac:dyDescent="0.2">
      <c r="B64" s="7" t="s">
        <v>127</v>
      </c>
      <c r="C64" s="8" t="s">
        <v>128</v>
      </c>
      <c r="D64" s="7"/>
      <c r="E64" s="8"/>
      <c r="F64" s="9">
        <f>2*1500</f>
        <v>3000</v>
      </c>
      <c r="G64" s="7"/>
      <c r="H64" s="10"/>
      <c r="I64" s="11"/>
      <c r="J64" s="12"/>
      <c r="K64" s="11"/>
      <c r="L64" s="11"/>
      <c r="M64" s="11"/>
    </row>
    <row r="65" spans="2:13" x14ac:dyDescent="0.2">
      <c r="B65" s="7" t="s">
        <v>129</v>
      </c>
      <c r="C65" s="8" t="s">
        <v>130</v>
      </c>
      <c r="D65" s="7"/>
      <c r="E65" s="8"/>
      <c r="F65" s="9">
        <f>2*1500</f>
        <v>3000</v>
      </c>
      <c r="G65" s="7"/>
      <c r="H65" s="10"/>
      <c r="I65" s="11"/>
      <c r="J65" s="12"/>
      <c r="K65" s="11"/>
      <c r="L65" s="11"/>
      <c r="M65" s="11"/>
    </row>
    <row r="66" spans="2:13" x14ac:dyDescent="0.2">
      <c r="B66" s="7" t="s">
        <v>131</v>
      </c>
      <c r="C66" s="8" t="s">
        <v>132</v>
      </c>
      <c r="D66" s="7"/>
      <c r="E66" s="8"/>
      <c r="F66" s="9">
        <f>2*2500</f>
        <v>5000</v>
      </c>
      <c r="G66" s="7"/>
      <c r="H66" s="10"/>
      <c r="I66" s="11"/>
      <c r="J66" s="12"/>
      <c r="K66" s="11"/>
      <c r="L66" s="11"/>
      <c r="M66" s="11"/>
    </row>
    <row r="67" spans="2:13" x14ac:dyDescent="0.2">
      <c r="B67" s="7" t="s">
        <v>133</v>
      </c>
      <c r="C67" s="8" t="s">
        <v>134</v>
      </c>
      <c r="D67" s="7"/>
      <c r="E67" s="8"/>
      <c r="F67" s="9">
        <f>2*1000</f>
        <v>2000</v>
      </c>
      <c r="G67" s="7"/>
      <c r="H67" s="10"/>
      <c r="I67" s="11"/>
      <c r="J67" s="12"/>
      <c r="K67" s="11"/>
      <c r="L67" s="11"/>
      <c r="M67" s="11"/>
    </row>
    <row r="68" spans="2:13" x14ac:dyDescent="0.2">
      <c r="B68" s="7" t="s">
        <v>135</v>
      </c>
      <c r="C68" s="8" t="s">
        <v>136</v>
      </c>
      <c r="D68" s="7"/>
      <c r="E68" s="8"/>
      <c r="F68" s="9">
        <f>2*500</f>
        <v>1000</v>
      </c>
      <c r="G68" s="7"/>
      <c r="H68" s="10"/>
      <c r="I68" s="11"/>
      <c r="J68" s="12"/>
      <c r="K68" s="11"/>
      <c r="L68" s="11"/>
      <c r="M68" s="11"/>
    </row>
    <row r="69" spans="2:13" x14ac:dyDescent="0.2">
      <c r="B69" s="7" t="s">
        <v>137</v>
      </c>
      <c r="C69" s="8" t="s">
        <v>138</v>
      </c>
      <c r="D69" s="7"/>
      <c r="E69" s="8"/>
      <c r="F69" s="9">
        <f>2*1000</f>
        <v>2000</v>
      </c>
      <c r="G69" s="7"/>
      <c r="H69" s="10"/>
      <c r="I69" s="11"/>
      <c r="J69" s="12"/>
      <c r="K69" s="11"/>
      <c r="L69" s="11"/>
      <c r="M69" s="11"/>
    </row>
    <row r="70" spans="2:13" ht="24" x14ac:dyDescent="0.2">
      <c r="B70" s="7" t="s">
        <v>139</v>
      </c>
      <c r="C70" s="8" t="s">
        <v>140</v>
      </c>
      <c r="D70" s="7"/>
      <c r="E70" s="8"/>
      <c r="F70" s="9">
        <f>2*100</f>
        <v>200</v>
      </c>
      <c r="G70" s="7"/>
      <c r="H70" s="10"/>
      <c r="I70" s="11"/>
      <c r="J70" s="12"/>
      <c r="K70" s="11"/>
      <c r="L70" s="11"/>
      <c r="M70" s="11"/>
    </row>
    <row r="71" spans="2:13" ht="24" x14ac:dyDescent="0.2">
      <c r="B71" s="7" t="s">
        <v>141</v>
      </c>
      <c r="C71" s="8" t="s">
        <v>142</v>
      </c>
      <c r="D71" s="7"/>
      <c r="E71" s="8"/>
      <c r="F71" s="9">
        <f>2*100</f>
        <v>200</v>
      </c>
      <c r="G71" s="7"/>
      <c r="H71" s="10"/>
      <c r="I71" s="11"/>
      <c r="J71" s="12"/>
      <c r="K71" s="11"/>
      <c r="L71" s="11"/>
      <c r="M71" s="11"/>
    </row>
    <row r="72" spans="2:13" x14ac:dyDescent="0.2">
      <c r="B72" s="7" t="s">
        <v>143</v>
      </c>
      <c r="C72" s="8" t="s">
        <v>144</v>
      </c>
      <c r="D72" s="7"/>
      <c r="E72" s="8"/>
      <c r="F72" s="9">
        <f>2*1700</f>
        <v>3400</v>
      </c>
      <c r="G72" s="7"/>
      <c r="H72" s="10"/>
      <c r="I72" s="11"/>
      <c r="J72" s="12"/>
      <c r="K72" s="11"/>
      <c r="L72" s="11"/>
      <c r="M72" s="11"/>
    </row>
    <row r="73" spans="2:13" x14ac:dyDescent="0.2">
      <c r="B73" s="7" t="s">
        <v>145</v>
      </c>
      <c r="C73" s="8" t="s">
        <v>146</v>
      </c>
      <c r="D73" s="7"/>
      <c r="E73" s="8"/>
      <c r="F73" s="9">
        <f>2*150</f>
        <v>300</v>
      </c>
      <c r="G73" s="7"/>
      <c r="H73" s="10"/>
      <c r="I73" s="11"/>
      <c r="J73" s="12"/>
      <c r="K73" s="11"/>
      <c r="L73" s="11"/>
      <c r="M73" s="11"/>
    </row>
    <row r="74" spans="2:13" x14ac:dyDescent="0.2">
      <c r="B74" s="7" t="s">
        <v>147</v>
      </c>
      <c r="C74" s="8" t="s">
        <v>148</v>
      </c>
      <c r="D74" s="7"/>
      <c r="E74" s="8"/>
      <c r="F74" s="9">
        <f>2*800</f>
        <v>1600</v>
      </c>
      <c r="G74" s="7"/>
      <c r="H74" s="10"/>
      <c r="I74" s="11"/>
      <c r="J74" s="12"/>
      <c r="K74" s="11"/>
      <c r="L74" s="11"/>
      <c r="M74" s="11"/>
    </row>
    <row r="75" spans="2:13" x14ac:dyDescent="0.2">
      <c r="B75" s="7" t="s">
        <v>149</v>
      </c>
      <c r="C75" s="8" t="s">
        <v>150</v>
      </c>
      <c r="D75" s="7"/>
      <c r="E75" s="8"/>
      <c r="F75" s="9">
        <f>2*2500</f>
        <v>5000</v>
      </c>
      <c r="G75" s="7"/>
      <c r="H75" s="10"/>
      <c r="I75" s="11"/>
      <c r="J75" s="12"/>
      <c r="K75" s="11"/>
      <c r="L75" s="11"/>
      <c r="M75" s="11"/>
    </row>
    <row r="76" spans="2:13" x14ac:dyDescent="0.2">
      <c r="B76" s="7" t="s">
        <v>151</v>
      </c>
      <c r="C76" s="8" t="s">
        <v>152</v>
      </c>
      <c r="D76" s="7"/>
      <c r="E76" s="8"/>
      <c r="F76" s="9">
        <f>2*150</f>
        <v>300</v>
      </c>
      <c r="G76" s="7"/>
      <c r="H76" s="10"/>
      <c r="I76" s="11"/>
      <c r="J76" s="12"/>
      <c r="K76" s="11"/>
      <c r="L76" s="11"/>
      <c r="M76" s="11"/>
    </row>
    <row r="77" spans="2:13" x14ac:dyDescent="0.2">
      <c r="B77" s="7" t="s">
        <v>153</v>
      </c>
      <c r="C77" s="8" t="s">
        <v>154</v>
      </c>
      <c r="D77" s="7"/>
      <c r="E77" s="8"/>
      <c r="F77" s="9">
        <f>2*7000</f>
        <v>14000</v>
      </c>
      <c r="G77" s="7"/>
      <c r="H77" s="10"/>
      <c r="I77" s="11"/>
      <c r="J77" s="12"/>
      <c r="K77" s="11"/>
      <c r="L77" s="11"/>
      <c r="M77" s="11"/>
    </row>
    <row r="78" spans="2:13" x14ac:dyDescent="0.2">
      <c r="B78" s="7" t="s">
        <v>155</v>
      </c>
      <c r="C78" s="8" t="s">
        <v>156</v>
      </c>
      <c r="D78" s="7"/>
      <c r="E78" s="8"/>
      <c r="F78" s="9">
        <f>2*3500</f>
        <v>7000</v>
      </c>
      <c r="G78" s="7"/>
      <c r="H78" s="10"/>
      <c r="I78" s="11"/>
      <c r="J78" s="12"/>
      <c r="K78" s="11"/>
      <c r="L78" s="11"/>
      <c r="M78" s="11"/>
    </row>
    <row r="79" spans="2:13" x14ac:dyDescent="0.2">
      <c r="B79" s="7" t="s">
        <v>157</v>
      </c>
      <c r="C79" s="8" t="s">
        <v>158</v>
      </c>
      <c r="D79" s="7"/>
      <c r="E79" s="8"/>
      <c r="F79" s="9">
        <f>2*250</f>
        <v>500</v>
      </c>
      <c r="G79" s="7"/>
      <c r="H79" s="10"/>
      <c r="I79" s="11"/>
      <c r="J79" s="12"/>
      <c r="K79" s="11"/>
      <c r="L79" s="11"/>
      <c r="M79" s="11"/>
    </row>
    <row r="80" spans="2:13" x14ac:dyDescent="0.2">
      <c r="B80" s="7" t="s">
        <v>159</v>
      </c>
      <c r="C80" s="8" t="s">
        <v>160</v>
      </c>
      <c r="D80" s="7"/>
      <c r="E80" s="8"/>
      <c r="F80" s="9">
        <f>2*250</f>
        <v>500</v>
      </c>
      <c r="G80" s="7"/>
      <c r="H80" s="10"/>
      <c r="I80" s="11"/>
      <c r="J80" s="12"/>
      <c r="K80" s="11"/>
      <c r="L80" s="11"/>
      <c r="M80" s="11"/>
    </row>
    <row r="81" spans="1:13" x14ac:dyDescent="0.2">
      <c r="B81" s="7" t="s">
        <v>161</v>
      </c>
      <c r="C81" s="8" t="s">
        <v>162</v>
      </c>
      <c r="D81" s="7"/>
      <c r="E81" s="8"/>
      <c r="F81" s="9">
        <f>2*4000</f>
        <v>8000</v>
      </c>
      <c r="G81" s="7"/>
      <c r="H81" s="10"/>
      <c r="I81" s="11"/>
      <c r="J81" s="12"/>
      <c r="K81" s="11"/>
      <c r="L81" s="11"/>
      <c r="M81" s="11"/>
    </row>
    <row r="82" spans="1:13" x14ac:dyDescent="0.2">
      <c r="B82" s="7" t="s">
        <v>163</v>
      </c>
      <c r="C82" s="8" t="s">
        <v>164</v>
      </c>
      <c r="D82" s="7"/>
      <c r="E82" s="8"/>
      <c r="F82" s="9">
        <f>2*800</f>
        <v>1600</v>
      </c>
      <c r="G82" s="7"/>
      <c r="H82" s="10"/>
      <c r="I82" s="11"/>
      <c r="J82" s="12"/>
      <c r="K82" s="11"/>
      <c r="L82" s="11"/>
      <c r="M82" s="11"/>
    </row>
    <row r="83" spans="1:13" x14ac:dyDescent="0.2">
      <c r="B83" s="7" t="s">
        <v>165</v>
      </c>
      <c r="C83" s="8" t="s">
        <v>166</v>
      </c>
      <c r="D83" s="7"/>
      <c r="E83" s="8"/>
      <c r="F83" s="9">
        <f>2*2000</f>
        <v>4000</v>
      </c>
      <c r="G83" s="7"/>
      <c r="H83" s="10"/>
      <c r="I83" s="11"/>
      <c r="J83" s="12"/>
      <c r="K83" s="11"/>
      <c r="L83" s="11"/>
      <c r="M83" s="11"/>
    </row>
    <row r="84" spans="1:13" x14ac:dyDescent="0.2">
      <c r="B84" s="7" t="s">
        <v>167</v>
      </c>
      <c r="C84" s="8" t="s">
        <v>168</v>
      </c>
      <c r="D84" s="7"/>
      <c r="E84" s="8"/>
      <c r="F84" s="9">
        <f>2*100</f>
        <v>200</v>
      </c>
      <c r="G84" s="7"/>
      <c r="H84" s="10"/>
      <c r="I84" s="11"/>
      <c r="J84" s="12"/>
      <c r="K84" s="11"/>
      <c r="L84" s="11"/>
      <c r="M84" s="11"/>
    </row>
    <row r="85" spans="1:13" x14ac:dyDescent="0.2">
      <c r="B85" s="7" t="s">
        <v>169</v>
      </c>
      <c r="C85" s="8" t="s">
        <v>170</v>
      </c>
      <c r="D85" s="7"/>
      <c r="E85" s="8"/>
      <c r="F85" s="9">
        <f>2*100</f>
        <v>200</v>
      </c>
      <c r="G85" s="7"/>
      <c r="H85" s="10"/>
      <c r="I85" s="11"/>
      <c r="J85" s="12"/>
      <c r="K85" s="11"/>
      <c r="L85" s="11"/>
      <c r="M85" s="11"/>
    </row>
    <row r="86" spans="1:13" x14ac:dyDescent="0.2">
      <c r="B86" s="7" t="s">
        <v>171</v>
      </c>
      <c r="C86" s="8" t="s">
        <v>172</v>
      </c>
      <c r="D86" s="7"/>
      <c r="E86" s="8"/>
      <c r="F86" s="9">
        <f>2*200</f>
        <v>400</v>
      </c>
      <c r="G86" s="7"/>
      <c r="H86" s="10"/>
      <c r="I86" s="11"/>
      <c r="J86" s="12"/>
      <c r="K86" s="11"/>
      <c r="L86" s="11"/>
      <c r="M86" s="11"/>
    </row>
    <row r="87" spans="1:13" x14ac:dyDescent="0.2">
      <c r="B87" s="7" t="s">
        <v>173</v>
      </c>
      <c r="C87" s="8" t="s">
        <v>174</v>
      </c>
      <c r="D87" s="7"/>
      <c r="E87" s="8"/>
      <c r="F87" s="9">
        <f>2*800</f>
        <v>1600</v>
      </c>
      <c r="G87" s="7"/>
      <c r="H87" s="10"/>
      <c r="I87" s="11"/>
      <c r="J87" s="12"/>
      <c r="K87" s="11"/>
      <c r="L87" s="11"/>
      <c r="M87" s="11"/>
    </row>
    <row r="88" spans="1:13" x14ac:dyDescent="0.2">
      <c r="E88" s="2" t="s">
        <v>175</v>
      </c>
      <c r="F88" s="9"/>
      <c r="K88" s="14" t="s">
        <v>175</v>
      </c>
      <c r="L88" s="11"/>
      <c r="M88" s="11"/>
    </row>
    <row r="91" spans="1:13" x14ac:dyDescent="0.2">
      <c r="A91" s="71" t="s">
        <v>176</v>
      </c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</row>
    <row r="92" spans="1:13" x14ac:dyDescent="0.2">
      <c r="A92" s="15"/>
      <c r="B92" s="15"/>
      <c r="C92" s="15"/>
      <c r="D92" s="16"/>
      <c r="E92" s="15"/>
      <c r="F92" s="15"/>
      <c r="G92" s="15"/>
      <c r="H92" s="15"/>
      <c r="I92" s="15"/>
      <c r="J92" s="15"/>
      <c r="K92" s="15"/>
      <c r="L92" s="15"/>
      <c r="M92" s="15"/>
    </row>
    <row r="93" spans="1:13" ht="36" x14ac:dyDescent="0.2">
      <c r="A93" s="16"/>
      <c r="B93" s="16"/>
      <c r="C93" s="15"/>
      <c r="D93" s="17" t="s">
        <v>177</v>
      </c>
      <c r="E93" s="17" t="s">
        <v>178</v>
      </c>
      <c r="F93" s="17" t="s">
        <v>5</v>
      </c>
      <c r="G93" s="61" t="s">
        <v>263</v>
      </c>
      <c r="H93" s="17" t="s">
        <v>179</v>
      </c>
      <c r="I93" s="17" t="s">
        <v>180</v>
      </c>
      <c r="J93" s="17" t="s">
        <v>181</v>
      </c>
      <c r="K93" s="17" t="s">
        <v>182</v>
      </c>
      <c r="L93" s="17" t="s">
        <v>183</v>
      </c>
      <c r="M93" s="17" t="s">
        <v>184</v>
      </c>
    </row>
    <row r="94" spans="1:13" x14ac:dyDescent="0.2">
      <c r="A94" s="16"/>
      <c r="B94" s="16"/>
      <c r="C94" s="15"/>
      <c r="D94" s="18">
        <v>1</v>
      </c>
      <c r="E94" s="18">
        <v>2</v>
      </c>
      <c r="F94" s="18">
        <v>3</v>
      </c>
      <c r="G94" s="18">
        <v>4</v>
      </c>
      <c r="H94" s="18">
        <v>5</v>
      </c>
      <c r="I94" s="18">
        <v>6</v>
      </c>
      <c r="J94" s="18">
        <v>7</v>
      </c>
      <c r="K94" s="18">
        <v>8</v>
      </c>
      <c r="L94" s="18">
        <v>9</v>
      </c>
      <c r="M94" s="18">
        <v>10</v>
      </c>
    </row>
    <row r="95" spans="1:13" x14ac:dyDescent="0.2">
      <c r="A95" s="16"/>
      <c r="B95" s="16"/>
      <c r="C95" s="15"/>
      <c r="D95" s="19"/>
      <c r="E95" s="19"/>
      <c r="F95" s="17"/>
      <c r="G95" s="17"/>
      <c r="H95" s="17"/>
      <c r="I95" s="17"/>
      <c r="J95" s="17"/>
      <c r="K95" s="17"/>
      <c r="L95" s="17"/>
      <c r="M95" s="17"/>
    </row>
    <row r="96" spans="1:13" x14ac:dyDescent="0.2">
      <c r="A96" s="16"/>
      <c r="B96" s="16"/>
      <c r="C96" s="15"/>
      <c r="D96" s="19"/>
      <c r="E96" s="19"/>
      <c r="F96" s="19"/>
      <c r="G96" s="19"/>
      <c r="H96" s="19"/>
      <c r="I96" s="19"/>
      <c r="J96" s="19"/>
      <c r="K96" s="19"/>
      <c r="L96" s="19"/>
      <c r="M96" s="19"/>
    </row>
    <row r="97" spans="1:13" x14ac:dyDescent="0.2">
      <c r="A97" s="16"/>
      <c r="B97" s="16"/>
      <c r="C97" s="15"/>
      <c r="D97" s="19"/>
      <c r="E97" s="19"/>
      <c r="F97" s="19"/>
      <c r="G97" s="19"/>
      <c r="H97" s="19"/>
      <c r="I97" s="19"/>
      <c r="J97" s="19"/>
      <c r="K97" s="19"/>
      <c r="L97" s="19"/>
      <c r="M97" s="19"/>
    </row>
    <row r="98" spans="1:13" x14ac:dyDescent="0.2">
      <c r="A98" s="16"/>
      <c r="B98" s="16"/>
      <c r="C98" s="15"/>
      <c r="D98" s="19"/>
      <c r="E98" s="19"/>
      <c r="F98" s="19"/>
      <c r="G98" s="19"/>
      <c r="H98" s="19"/>
      <c r="I98" s="19"/>
      <c r="J98" s="19"/>
      <c r="K98" s="19"/>
      <c r="L98" s="19"/>
      <c r="M98" s="19"/>
    </row>
    <row r="99" spans="1:13" x14ac:dyDescent="0.2">
      <c r="A99" s="15"/>
      <c r="B99" s="15"/>
      <c r="C99" s="15"/>
      <c r="D99" s="15"/>
      <c r="E99" s="15"/>
      <c r="F99" s="15"/>
      <c r="G99" s="15"/>
      <c r="H99" s="15"/>
      <c r="I99" s="20"/>
      <c r="J99" s="21"/>
      <c r="K99" s="22" t="s">
        <v>185</v>
      </c>
      <c r="L99" s="23"/>
      <c r="M99" s="24"/>
    </row>
    <row r="100" spans="1:13" x14ac:dyDescent="0.2">
      <c r="A100" s="15"/>
      <c r="B100" s="15"/>
      <c r="C100" s="15"/>
      <c r="D100" s="15"/>
      <c r="E100" s="15"/>
      <c r="F100" s="15"/>
      <c r="G100" s="15"/>
      <c r="H100" s="20"/>
      <c r="I100" s="21"/>
      <c r="J100" s="21"/>
      <c r="K100" s="21"/>
      <c r="L100" s="25"/>
      <c r="M100" s="15"/>
    </row>
    <row r="101" spans="1:13" x14ac:dyDescent="0.2">
      <c r="A101" s="15"/>
      <c r="B101" s="15"/>
      <c r="C101" s="15"/>
      <c r="D101" s="15"/>
      <c r="E101" s="15"/>
      <c r="F101" s="15"/>
      <c r="G101" s="15"/>
      <c r="H101" s="20"/>
      <c r="I101" s="21"/>
      <c r="J101" s="21"/>
      <c r="K101" s="21"/>
      <c r="L101" s="25"/>
      <c r="M101" s="15"/>
    </row>
    <row r="102" spans="1:13" x14ac:dyDescent="0.2">
      <c r="A102" s="72" t="s">
        <v>186</v>
      </c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</row>
    <row r="103" spans="1:13" x14ac:dyDescent="0.2">
      <c r="A103" s="20"/>
      <c r="B103" s="20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3" ht="36" x14ac:dyDescent="0.2">
      <c r="A104" s="16"/>
      <c r="B104" s="16"/>
      <c r="C104" s="15"/>
      <c r="D104" s="17" t="s">
        <v>177</v>
      </c>
      <c r="E104" s="17" t="s">
        <v>187</v>
      </c>
      <c r="F104" s="17" t="s">
        <v>5</v>
      </c>
      <c r="G104" s="61" t="s">
        <v>264</v>
      </c>
      <c r="H104" s="17" t="s">
        <v>179</v>
      </c>
      <c r="I104" s="17" t="s">
        <v>180</v>
      </c>
      <c r="J104" s="17" t="s">
        <v>181</v>
      </c>
      <c r="K104" s="17" t="s">
        <v>182</v>
      </c>
      <c r="L104" s="17" t="s">
        <v>183</v>
      </c>
      <c r="M104" s="17" t="s">
        <v>184</v>
      </c>
    </row>
    <row r="105" spans="1:13" x14ac:dyDescent="0.2">
      <c r="A105" s="16"/>
      <c r="B105" s="16"/>
      <c r="C105" s="15"/>
      <c r="D105" s="18">
        <v>1</v>
      </c>
      <c r="E105" s="18">
        <v>2</v>
      </c>
      <c r="F105" s="18">
        <v>3</v>
      </c>
      <c r="G105" s="18">
        <v>4</v>
      </c>
      <c r="H105" s="18">
        <v>5</v>
      </c>
      <c r="I105" s="18">
        <v>6</v>
      </c>
      <c r="J105" s="18">
        <v>7</v>
      </c>
      <c r="K105" s="18">
        <v>8</v>
      </c>
      <c r="L105" s="18">
        <v>9</v>
      </c>
      <c r="M105" s="18">
        <v>10</v>
      </c>
    </row>
    <row r="106" spans="1:13" x14ac:dyDescent="0.2">
      <c r="A106" s="16"/>
      <c r="B106" s="16"/>
      <c r="C106" s="15"/>
      <c r="D106" s="19"/>
      <c r="E106" s="19"/>
      <c r="F106" s="17"/>
      <c r="G106" s="17"/>
      <c r="H106" s="17"/>
      <c r="I106" s="17"/>
      <c r="J106" s="17"/>
      <c r="K106" s="17"/>
      <c r="L106" s="17"/>
      <c r="M106" s="17"/>
    </row>
    <row r="107" spans="1:13" x14ac:dyDescent="0.2">
      <c r="A107" s="16"/>
      <c r="B107" s="16"/>
      <c r="C107" s="15"/>
      <c r="D107" s="19"/>
      <c r="E107" s="19"/>
      <c r="F107" s="19"/>
      <c r="G107" s="19"/>
      <c r="H107" s="19"/>
      <c r="I107" s="19"/>
      <c r="J107" s="19"/>
      <c r="K107" s="19"/>
      <c r="L107" s="19"/>
      <c r="M107" s="19"/>
    </row>
    <row r="108" spans="1:13" x14ac:dyDescent="0.2">
      <c r="A108" s="16"/>
      <c r="B108" s="16"/>
      <c r="C108" s="15"/>
      <c r="D108" s="19"/>
      <c r="E108" s="19"/>
      <c r="F108" s="19"/>
      <c r="G108" s="19"/>
      <c r="H108" s="19"/>
      <c r="I108" s="19"/>
      <c r="J108" s="19"/>
      <c r="K108" s="19"/>
      <c r="L108" s="19"/>
      <c r="M108" s="19"/>
    </row>
    <row r="109" spans="1:13" x14ac:dyDescent="0.2">
      <c r="A109" s="16"/>
      <c r="B109" s="16"/>
      <c r="C109" s="15"/>
      <c r="D109" s="19"/>
      <c r="E109" s="19"/>
      <c r="F109" s="19"/>
      <c r="G109" s="19"/>
      <c r="H109" s="19"/>
      <c r="I109" s="19"/>
      <c r="J109" s="19"/>
      <c r="K109" s="19"/>
      <c r="L109" s="19"/>
      <c r="M109" s="19"/>
    </row>
    <row r="110" spans="1:13" x14ac:dyDescent="0.2">
      <c r="A110" s="15"/>
      <c r="B110" s="15"/>
      <c r="C110" s="15"/>
      <c r="D110" s="15"/>
      <c r="E110" s="15"/>
      <c r="F110" s="15"/>
      <c r="G110" s="15"/>
      <c r="H110" s="15"/>
      <c r="I110" s="20"/>
      <c r="J110" s="21"/>
      <c r="K110" s="22" t="s">
        <v>185</v>
      </c>
      <c r="L110" s="23"/>
      <c r="M110" s="24"/>
    </row>
    <row r="111" spans="1:13" x14ac:dyDescent="0.2">
      <c r="A111" s="71" t="s">
        <v>188</v>
      </c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71"/>
      <c r="M111" s="71"/>
    </row>
    <row r="112" spans="1:13" x14ac:dyDescent="0.2">
      <c r="A112" s="15"/>
      <c r="B112" s="15"/>
      <c r="C112" s="15"/>
      <c r="D112" s="16"/>
      <c r="E112" s="15"/>
      <c r="F112" s="15"/>
      <c r="G112" s="15"/>
      <c r="H112" s="15"/>
      <c r="I112" s="15"/>
      <c r="J112" s="15"/>
      <c r="K112" s="15"/>
      <c r="L112" s="15"/>
      <c r="M112" s="15"/>
    </row>
    <row r="113" spans="1:13" ht="36" x14ac:dyDescent="0.2">
      <c r="A113" s="16"/>
      <c r="B113" s="16"/>
      <c r="C113" s="15"/>
      <c r="D113" s="17" t="s">
        <v>177</v>
      </c>
      <c r="E113" s="62" t="s">
        <v>265</v>
      </c>
      <c r="F113" s="17" t="s">
        <v>5</v>
      </c>
      <c r="G113" s="61" t="s">
        <v>264</v>
      </c>
      <c r="H113" s="17" t="s">
        <v>179</v>
      </c>
      <c r="I113" s="17" t="s">
        <v>180</v>
      </c>
      <c r="J113" s="17" t="s">
        <v>181</v>
      </c>
      <c r="K113" s="17" t="s">
        <v>182</v>
      </c>
      <c r="L113" s="17" t="s">
        <v>183</v>
      </c>
      <c r="M113" s="17" t="s">
        <v>184</v>
      </c>
    </row>
    <row r="114" spans="1:13" s="28" customFormat="1" x14ac:dyDescent="0.2">
      <c r="A114" s="26"/>
      <c r="B114" s="26"/>
      <c r="C114" s="27"/>
      <c r="D114" s="18">
        <v>1</v>
      </c>
      <c r="E114" s="18">
        <v>2</v>
      </c>
      <c r="F114" s="18">
        <v>3</v>
      </c>
      <c r="G114" s="18">
        <v>4</v>
      </c>
      <c r="H114" s="18">
        <v>5</v>
      </c>
      <c r="I114" s="18">
        <v>6</v>
      </c>
      <c r="J114" s="18">
        <v>7</v>
      </c>
      <c r="K114" s="18">
        <v>8</v>
      </c>
      <c r="L114" s="18">
        <v>9</v>
      </c>
      <c r="M114" s="18">
        <v>10</v>
      </c>
    </row>
    <row r="115" spans="1:13" x14ac:dyDescent="0.2">
      <c r="A115" s="16"/>
      <c r="B115" s="16"/>
      <c r="C115" s="15"/>
      <c r="D115" s="19"/>
      <c r="E115" s="19"/>
      <c r="F115" s="17"/>
      <c r="G115" s="17"/>
      <c r="H115" s="17"/>
      <c r="I115" s="17"/>
      <c r="J115" s="17"/>
      <c r="K115" s="17"/>
      <c r="L115" s="17"/>
      <c r="M115" s="17"/>
    </row>
    <row r="116" spans="1:13" x14ac:dyDescent="0.2">
      <c r="A116" s="16"/>
      <c r="B116" s="16"/>
      <c r="C116" s="15"/>
      <c r="D116" s="19"/>
      <c r="E116" s="19"/>
      <c r="F116" s="19"/>
      <c r="G116" s="19"/>
      <c r="H116" s="19"/>
      <c r="I116" s="19"/>
      <c r="J116" s="19"/>
      <c r="K116" s="19"/>
      <c r="L116" s="19"/>
      <c r="M116" s="19"/>
    </row>
    <row r="117" spans="1:13" x14ac:dyDescent="0.2">
      <c r="A117" s="16"/>
      <c r="B117" s="16"/>
      <c r="C117" s="15"/>
      <c r="D117" s="19"/>
      <c r="E117" s="19"/>
      <c r="F117" s="19"/>
      <c r="G117" s="19"/>
      <c r="H117" s="19"/>
      <c r="I117" s="19"/>
      <c r="J117" s="19"/>
      <c r="K117" s="19"/>
      <c r="L117" s="19"/>
      <c r="M117" s="19"/>
    </row>
    <row r="118" spans="1:13" x14ac:dyDescent="0.2">
      <c r="A118" s="16"/>
      <c r="B118" s="16"/>
      <c r="C118" s="15"/>
      <c r="D118" s="19"/>
      <c r="E118" s="19"/>
      <c r="F118" s="19"/>
      <c r="G118" s="19"/>
      <c r="H118" s="19"/>
      <c r="I118" s="19"/>
      <c r="J118" s="19"/>
      <c r="K118" s="19"/>
      <c r="L118" s="19"/>
      <c r="M118" s="19"/>
    </row>
    <row r="119" spans="1:13" x14ac:dyDescent="0.2">
      <c r="A119" s="16"/>
      <c r="B119" s="16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</row>
    <row r="120" spans="1:13" x14ac:dyDescent="0.2">
      <c r="A120" s="16"/>
      <c r="B120" s="16"/>
      <c r="C120" s="15"/>
      <c r="D120" s="15"/>
      <c r="E120" s="15"/>
      <c r="F120" s="15"/>
      <c r="G120" s="15"/>
      <c r="H120" s="15"/>
      <c r="I120" s="77" t="s">
        <v>276</v>
      </c>
      <c r="J120" s="78"/>
      <c r="K120" s="78"/>
      <c r="L120" s="78"/>
      <c r="M120" s="78"/>
    </row>
    <row r="121" spans="1:13" x14ac:dyDescent="0.2">
      <c r="A121" s="16"/>
      <c r="B121" s="16"/>
      <c r="C121" s="15"/>
      <c r="D121" s="15"/>
      <c r="E121" s="15"/>
      <c r="F121" s="15"/>
      <c r="G121" s="15"/>
      <c r="H121" s="15"/>
      <c r="I121" s="73" t="s">
        <v>269</v>
      </c>
      <c r="J121" s="74"/>
      <c r="K121" s="75"/>
      <c r="L121" s="76" t="s">
        <v>270</v>
      </c>
      <c r="M121" s="76"/>
    </row>
    <row r="122" spans="1:13" x14ac:dyDescent="0.2">
      <c r="A122" s="16"/>
      <c r="B122" s="16"/>
      <c r="C122" s="15"/>
      <c r="D122" s="15"/>
      <c r="E122" s="15"/>
      <c r="F122" s="15"/>
      <c r="G122" s="15"/>
      <c r="H122" s="15"/>
      <c r="I122" s="65" t="s">
        <v>271</v>
      </c>
      <c r="J122" s="65" t="s">
        <v>272</v>
      </c>
      <c r="K122" s="65" t="s">
        <v>273</v>
      </c>
      <c r="L122" s="65" t="s">
        <v>274</v>
      </c>
      <c r="M122" s="65" t="s">
        <v>275</v>
      </c>
    </row>
    <row r="123" spans="1:13" x14ac:dyDescent="0.2">
      <c r="A123" s="16"/>
      <c r="B123" s="16"/>
      <c r="C123" s="15"/>
      <c r="D123" s="15"/>
      <c r="E123" s="15"/>
      <c r="F123" s="15"/>
      <c r="G123" s="15"/>
      <c r="H123" s="15"/>
      <c r="I123" s="66"/>
      <c r="J123" s="66"/>
      <c r="K123" s="66"/>
      <c r="L123" s="66"/>
      <c r="M123" s="66"/>
    </row>
    <row r="124" spans="1:13" x14ac:dyDescent="0.2">
      <c r="A124" s="16"/>
      <c r="B124" s="16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13" x14ac:dyDescent="0.2">
      <c r="A125" s="16"/>
      <c r="B125" s="16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</row>
    <row r="126" spans="1:13" x14ac:dyDescent="0.2">
      <c r="A126" s="16"/>
      <c r="B126" s="16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</row>
    <row r="127" spans="1:13" x14ac:dyDescent="0.2">
      <c r="A127" s="16"/>
      <c r="B127" s="16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</row>
    <row r="129" spans="1:14" x14ac:dyDescent="0.2">
      <c r="A129" s="14" t="s">
        <v>189</v>
      </c>
      <c r="B129" s="14"/>
    </row>
    <row r="130" spans="1:14" x14ac:dyDescent="0.2">
      <c r="E130" s="29" t="s">
        <v>190</v>
      </c>
      <c r="F130" s="29" t="s">
        <v>191</v>
      </c>
    </row>
    <row r="131" spans="1:14" x14ac:dyDescent="0.2">
      <c r="D131" s="30" t="s">
        <v>192</v>
      </c>
      <c r="E131" s="31"/>
      <c r="F131" s="31"/>
    </row>
    <row r="132" spans="1:14" x14ac:dyDescent="0.2">
      <c r="D132" s="32" t="s">
        <v>193</v>
      </c>
      <c r="E132" s="31"/>
      <c r="F132" s="31"/>
    </row>
    <row r="133" spans="1:14" x14ac:dyDescent="0.2">
      <c r="D133" s="32" t="s">
        <v>194</v>
      </c>
      <c r="E133" s="31"/>
      <c r="F133" s="31"/>
    </row>
    <row r="134" spans="1:14" x14ac:dyDescent="0.2">
      <c r="D134" s="32" t="s">
        <v>195</v>
      </c>
      <c r="E134" s="31"/>
      <c r="F134" s="31"/>
    </row>
    <row r="135" spans="1:14" ht="12.75" thickBot="1" x14ac:dyDescent="0.25">
      <c r="D135" s="32" t="s">
        <v>196</v>
      </c>
      <c r="E135" s="31"/>
      <c r="F135" s="31"/>
    </row>
    <row r="136" spans="1:14" ht="12.75" thickTop="1" x14ac:dyDescent="0.2">
      <c r="D136" s="33" t="s">
        <v>197</v>
      </c>
      <c r="E136" s="34"/>
      <c r="F136" s="34"/>
    </row>
    <row r="137" spans="1:14" s="14" customForma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9" spans="1:14" ht="12.75" x14ac:dyDescent="0.2">
      <c r="A139" s="35"/>
      <c r="B139" s="35"/>
      <c r="C139" s="35"/>
      <c r="D139" s="35"/>
      <c r="E139" s="35"/>
      <c r="F139" s="14"/>
      <c r="G139" s="14"/>
      <c r="H139" s="14"/>
      <c r="I139" s="14"/>
      <c r="J139" s="14"/>
      <c r="K139" s="14"/>
      <c r="L139" s="14"/>
      <c r="M139" s="14"/>
      <c r="N139" s="14"/>
    </row>
    <row r="140" spans="1:14" ht="12.75" x14ac:dyDescent="0.2">
      <c r="A140" s="36"/>
      <c r="B140" s="36"/>
      <c r="C140" s="36"/>
      <c r="D140" s="36"/>
      <c r="E140" s="36"/>
    </row>
    <row r="141" spans="1:14" ht="12.75" x14ac:dyDescent="0.2">
      <c r="A141" s="36"/>
      <c r="B141" s="36"/>
      <c r="C141" s="36"/>
      <c r="D141" s="36"/>
      <c r="E141" s="36"/>
    </row>
    <row r="142" spans="1:14" ht="12.75" x14ac:dyDescent="0.2">
      <c r="A142" s="36"/>
      <c r="B142" s="36"/>
      <c r="C142" s="36"/>
      <c r="D142" s="36"/>
      <c r="E142" s="36"/>
    </row>
    <row r="143" spans="1:14" ht="12.75" x14ac:dyDescent="0.2">
      <c r="A143" s="36"/>
      <c r="B143" s="36"/>
      <c r="C143" s="36"/>
      <c r="D143" s="36"/>
      <c r="E143" s="36"/>
    </row>
    <row r="144" spans="1:14" ht="12.75" x14ac:dyDescent="0.2">
      <c r="A144" s="36"/>
      <c r="B144" s="36"/>
      <c r="C144" s="36"/>
      <c r="D144" s="36"/>
      <c r="E144" s="36"/>
      <c r="F144" s="36"/>
    </row>
    <row r="145" spans="1:14" ht="12.75" x14ac:dyDescent="0.2">
      <c r="A145" s="36"/>
      <c r="B145" s="36"/>
      <c r="C145" s="36"/>
      <c r="D145" s="36"/>
      <c r="E145" s="36"/>
      <c r="F145" s="36"/>
    </row>
    <row r="146" spans="1:14" ht="12.75" x14ac:dyDescent="0.2">
      <c r="A146" s="67"/>
      <c r="B146" s="67"/>
      <c r="C146" s="67"/>
      <c r="D146" s="67"/>
      <c r="E146" s="67"/>
      <c r="F146" s="67"/>
    </row>
    <row r="149" spans="1:14" s="3" customFormat="1" ht="14.2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1" spans="1:14" ht="14.25" x14ac:dyDescent="0.2">
      <c r="A151" s="37"/>
      <c r="B151" s="37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4" spans="1:14" x14ac:dyDescent="0.2">
      <c r="A154" s="38"/>
      <c r="B154" s="38"/>
    </row>
    <row r="156" spans="1:14" x14ac:dyDescent="0.2">
      <c r="A156" s="14"/>
      <c r="B156" s="14"/>
    </row>
    <row r="157" spans="1:14" x14ac:dyDescent="0.2">
      <c r="A157" s="39"/>
      <c r="B157" s="39"/>
    </row>
  </sheetData>
  <mergeCells count="9">
    <mergeCell ref="A146:F146"/>
    <mergeCell ref="L2:M2"/>
    <mergeCell ref="C4:N4"/>
    <mergeCell ref="A91:M91"/>
    <mergeCell ref="A102:M102"/>
    <mergeCell ref="A111:M111"/>
    <mergeCell ref="I121:K121"/>
    <mergeCell ref="L121:M121"/>
    <mergeCell ref="I120:M120"/>
  </mergeCells>
  <pageMargins left="0.7" right="0.7" top="0.75" bottom="0.75" header="0.3" footer="0.3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0FB96-10C0-4FDD-958D-5E3836213399}">
  <dimension ref="A1:L69"/>
  <sheetViews>
    <sheetView tabSelected="1" topLeftCell="A52" zoomScaleNormal="100" workbookViewId="0">
      <selection activeCell="B41" sqref="B41"/>
    </sheetView>
  </sheetViews>
  <sheetFormatPr defaultColWidth="11.5703125" defaultRowHeight="14.25" x14ac:dyDescent="0.2"/>
  <cols>
    <col min="1" max="1" width="7.7109375" style="40" customWidth="1"/>
    <col min="2" max="2" width="83.140625" style="3" customWidth="1"/>
    <col min="3" max="3" width="32.42578125" style="40" customWidth="1"/>
    <col min="4" max="12" width="11.5703125" style="3"/>
    <col min="13" max="13" width="33.140625" style="3" customWidth="1"/>
    <col min="14" max="16384" width="11.5703125" style="3"/>
  </cols>
  <sheetData>
    <row r="1" spans="1:3" ht="30.75" customHeight="1" x14ac:dyDescent="0.2">
      <c r="B1" s="79" t="s">
        <v>198</v>
      </c>
      <c r="C1" s="80"/>
    </row>
    <row r="2" spans="1:3" ht="15.75" customHeight="1" x14ac:dyDescent="0.25">
      <c r="B2" s="58" t="s">
        <v>268</v>
      </c>
      <c r="C2" s="57"/>
    </row>
    <row r="3" spans="1:3" ht="15" customHeight="1" x14ac:dyDescent="0.2">
      <c r="B3" s="56"/>
      <c r="C3" s="57"/>
    </row>
    <row r="4" spans="1:3" ht="15" x14ac:dyDescent="0.25">
      <c r="B4" s="41" t="s">
        <v>199</v>
      </c>
    </row>
    <row r="6" spans="1:3" x14ac:dyDescent="0.2">
      <c r="B6" s="42" t="s">
        <v>200</v>
      </c>
      <c r="C6" s="43"/>
    </row>
    <row r="7" spans="1:3" x14ac:dyDescent="0.2">
      <c r="B7" s="44" t="s">
        <v>201</v>
      </c>
      <c r="C7" s="43"/>
    </row>
    <row r="8" spans="1:3" x14ac:dyDescent="0.2">
      <c r="B8" s="44" t="s">
        <v>202</v>
      </c>
      <c r="C8" s="43"/>
    </row>
    <row r="9" spans="1:3" x14ac:dyDescent="0.2">
      <c r="B9" s="44" t="s">
        <v>203</v>
      </c>
      <c r="C9" s="43"/>
    </row>
    <row r="10" spans="1:3" x14ac:dyDescent="0.2">
      <c r="B10" s="64" t="s">
        <v>258</v>
      </c>
      <c r="C10" s="43"/>
    </row>
    <row r="11" spans="1:3" x14ac:dyDescent="0.2">
      <c r="B11" s="45"/>
    </row>
    <row r="12" spans="1:3" x14ac:dyDescent="0.2">
      <c r="B12" s="46"/>
    </row>
    <row r="13" spans="1:3" ht="60" x14ac:dyDescent="0.25">
      <c r="B13" s="47" t="s">
        <v>204</v>
      </c>
    </row>
    <row r="15" spans="1:3" ht="24.75" customHeight="1" x14ac:dyDescent="0.25">
      <c r="A15" s="48" t="s">
        <v>205</v>
      </c>
      <c r="B15" s="48" t="s">
        <v>206</v>
      </c>
      <c r="C15" s="48" t="s">
        <v>207</v>
      </c>
    </row>
    <row r="16" spans="1:3" ht="42.75" x14ac:dyDescent="0.2">
      <c r="A16" s="49">
        <v>1</v>
      </c>
      <c r="B16" s="50" t="s">
        <v>208</v>
      </c>
      <c r="C16" s="49"/>
    </row>
    <row r="17" spans="1:3" ht="42.75" x14ac:dyDescent="0.2">
      <c r="A17" s="49">
        <v>2</v>
      </c>
      <c r="B17" s="50" t="s">
        <v>209</v>
      </c>
      <c r="C17" s="49"/>
    </row>
    <row r="18" spans="1:3" x14ac:dyDescent="0.2">
      <c r="A18" s="49">
        <v>3</v>
      </c>
      <c r="B18" s="50" t="s">
        <v>210</v>
      </c>
      <c r="C18" s="49"/>
    </row>
    <row r="19" spans="1:3" x14ac:dyDescent="0.2">
      <c r="A19" s="49">
        <v>4</v>
      </c>
      <c r="B19" s="50" t="s">
        <v>211</v>
      </c>
      <c r="C19" s="49"/>
    </row>
    <row r="20" spans="1:3" ht="57" x14ac:dyDescent="0.2">
      <c r="A20" s="43">
        <v>5</v>
      </c>
      <c r="B20" s="50" t="s">
        <v>212</v>
      </c>
      <c r="C20" s="49"/>
    </row>
    <row r="21" spans="1:3" x14ac:dyDescent="0.2">
      <c r="A21" s="43">
        <v>6</v>
      </c>
      <c r="B21" s="50" t="s">
        <v>213</v>
      </c>
      <c r="C21" s="49"/>
    </row>
    <row r="22" spans="1:3" x14ac:dyDescent="0.2">
      <c r="A22" s="43">
        <v>7</v>
      </c>
      <c r="B22" s="50" t="s">
        <v>214</v>
      </c>
      <c r="C22" s="49"/>
    </row>
    <row r="23" spans="1:3" x14ac:dyDescent="0.2">
      <c r="A23" s="43">
        <v>8</v>
      </c>
      <c r="B23" s="50" t="s">
        <v>215</v>
      </c>
      <c r="C23" s="49"/>
    </row>
    <row r="24" spans="1:3" x14ac:dyDescent="0.2">
      <c r="A24" s="43">
        <v>9</v>
      </c>
      <c r="B24" s="50" t="s">
        <v>216</v>
      </c>
      <c r="C24" s="49"/>
    </row>
    <row r="25" spans="1:3" x14ac:dyDescent="0.2">
      <c r="A25" s="43">
        <v>10</v>
      </c>
      <c r="B25" s="50" t="s">
        <v>217</v>
      </c>
      <c r="C25" s="49"/>
    </row>
    <row r="26" spans="1:3" x14ac:dyDescent="0.2">
      <c r="A26" s="43">
        <v>11</v>
      </c>
      <c r="B26" s="50" t="s">
        <v>218</v>
      </c>
      <c r="C26" s="49"/>
    </row>
    <row r="27" spans="1:3" x14ac:dyDescent="0.2">
      <c r="A27" s="43">
        <v>12</v>
      </c>
      <c r="B27" s="50" t="s">
        <v>219</v>
      </c>
      <c r="C27" s="49"/>
    </row>
    <row r="28" spans="1:3" ht="28.5" x14ac:dyDescent="0.2">
      <c r="A28" s="43">
        <v>13</v>
      </c>
      <c r="B28" s="50" t="s">
        <v>220</v>
      </c>
      <c r="C28" s="49"/>
    </row>
    <row r="29" spans="1:3" x14ac:dyDescent="0.2">
      <c r="A29" s="43">
        <v>14</v>
      </c>
      <c r="B29" s="50" t="s">
        <v>221</v>
      </c>
      <c r="C29" s="49"/>
    </row>
    <row r="30" spans="1:3" ht="28.5" x14ac:dyDescent="0.2">
      <c r="A30" s="43">
        <v>15</v>
      </c>
      <c r="B30" s="50" t="s">
        <v>222</v>
      </c>
      <c r="C30" s="49"/>
    </row>
    <row r="31" spans="1:3" ht="28.5" x14ac:dyDescent="0.2">
      <c r="A31" s="43">
        <v>16</v>
      </c>
      <c r="B31" s="50" t="s">
        <v>223</v>
      </c>
      <c r="C31" s="49"/>
    </row>
    <row r="32" spans="1:3" ht="71.25" x14ac:dyDescent="0.2">
      <c r="A32" s="43">
        <v>17</v>
      </c>
      <c r="B32" s="50" t="s">
        <v>224</v>
      </c>
      <c r="C32" s="49"/>
    </row>
    <row r="33" spans="1:12" ht="28.5" x14ac:dyDescent="0.2">
      <c r="A33" s="43">
        <v>18</v>
      </c>
      <c r="B33" s="50" t="s">
        <v>225</v>
      </c>
      <c r="C33" s="49"/>
      <c r="L33" s="40"/>
    </row>
    <row r="34" spans="1:12" ht="42.75" x14ac:dyDescent="0.2">
      <c r="A34" s="43">
        <v>19</v>
      </c>
      <c r="B34" s="50" t="s">
        <v>226</v>
      </c>
      <c r="C34" s="49"/>
      <c r="L34" s="40"/>
    </row>
    <row r="35" spans="1:12" x14ac:dyDescent="0.2">
      <c r="A35" s="43">
        <v>20</v>
      </c>
      <c r="B35" s="50" t="s">
        <v>227</v>
      </c>
      <c r="C35" s="49"/>
      <c r="L35" s="40"/>
    </row>
    <row r="36" spans="1:12" ht="28.5" x14ac:dyDescent="0.2">
      <c r="A36" s="43">
        <v>21</v>
      </c>
      <c r="B36" s="50" t="s">
        <v>228</v>
      </c>
      <c r="C36" s="49"/>
      <c r="L36" s="40"/>
    </row>
    <row r="37" spans="1:12" x14ac:dyDescent="0.2">
      <c r="A37" s="43">
        <v>22</v>
      </c>
      <c r="B37" s="50" t="s">
        <v>229</v>
      </c>
      <c r="C37" s="49"/>
      <c r="L37" s="40"/>
    </row>
    <row r="38" spans="1:12" x14ac:dyDescent="0.2">
      <c r="A38" s="43">
        <v>23</v>
      </c>
      <c r="B38" s="51" t="s">
        <v>230</v>
      </c>
      <c r="C38" s="49"/>
      <c r="L38" s="40"/>
    </row>
    <row r="39" spans="1:12" ht="28.5" x14ac:dyDescent="0.2">
      <c r="A39" s="43">
        <v>24</v>
      </c>
      <c r="B39" s="52" t="s">
        <v>231</v>
      </c>
      <c r="C39" s="49"/>
      <c r="L39" s="40"/>
    </row>
    <row r="40" spans="1:12" ht="15" x14ac:dyDescent="0.25">
      <c r="A40" s="43">
        <v>25</v>
      </c>
      <c r="B40" s="53" t="s">
        <v>232</v>
      </c>
      <c r="C40" s="49"/>
      <c r="L40" s="40"/>
    </row>
    <row r="41" spans="1:12" x14ac:dyDescent="0.2">
      <c r="A41" s="43">
        <v>25.1</v>
      </c>
      <c r="B41" s="50" t="s">
        <v>267</v>
      </c>
      <c r="C41" s="49"/>
      <c r="L41" s="40"/>
    </row>
    <row r="42" spans="1:12" x14ac:dyDescent="0.2">
      <c r="A42" s="43">
        <v>25.2</v>
      </c>
      <c r="B42" s="50" t="s">
        <v>233</v>
      </c>
      <c r="C42" s="49"/>
      <c r="L42" s="40"/>
    </row>
    <row r="43" spans="1:12" ht="42.75" x14ac:dyDescent="0.2">
      <c r="A43" s="43">
        <v>25.3</v>
      </c>
      <c r="B43" s="50" t="s">
        <v>261</v>
      </c>
      <c r="C43" s="49"/>
      <c r="L43" s="40"/>
    </row>
    <row r="44" spans="1:12" ht="28.5" x14ac:dyDescent="0.2">
      <c r="A44" s="43">
        <v>25.4</v>
      </c>
      <c r="B44" s="50" t="s">
        <v>234</v>
      </c>
      <c r="C44" s="49"/>
      <c r="L44" s="40"/>
    </row>
    <row r="45" spans="1:12" ht="28.5" x14ac:dyDescent="0.2">
      <c r="A45" s="43">
        <v>25.5</v>
      </c>
      <c r="B45" s="50" t="s">
        <v>235</v>
      </c>
      <c r="C45" s="49"/>
      <c r="L45" s="40"/>
    </row>
    <row r="46" spans="1:12" ht="28.5" x14ac:dyDescent="0.2">
      <c r="A46" s="43">
        <v>25.6</v>
      </c>
      <c r="B46" s="50" t="s">
        <v>236</v>
      </c>
      <c r="C46" s="49"/>
      <c r="L46" s="40"/>
    </row>
    <row r="47" spans="1:12" ht="28.5" x14ac:dyDescent="0.2">
      <c r="A47" s="43">
        <v>25.7</v>
      </c>
      <c r="B47" s="50" t="s">
        <v>237</v>
      </c>
      <c r="C47" s="49"/>
      <c r="L47" s="40"/>
    </row>
    <row r="48" spans="1:12" x14ac:dyDescent="0.2">
      <c r="A48" s="43">
        <v>25.8</v>
      </c>
      <c r="B48" s="50" t="s">
        <v>238</v>
      </c>
      <c r="C48" s="49"/>
      <c r="L48" s="40"/>
    </row>
    <row r="49" spans="1:12" x14ac:dyDescent="0.2">
      <c r="A49" s="43">
        <v>25.9</v>
      </c>
      <c r="B49" s="50" t="s">
        <v>239</v>
      </c>
      <c r="C49" s="49"/>
      <c r="L49" s="40"/>
    </row>
    <row r="50" spans="1:12" ht="28.5" x14ac:dyDescent="0.2">
      <c r="A50" s="43">
        <v>25.1</v>
      </c>
      <c r="B50" s="50" t="s">
        <v>240</v>
      </c>
      <c r="C50" s="49"/>
    </row>
    <row r="51" spans="1:12" x14ac:dyDescent="0.2">
      <c r="A51" s="43">
        <v>25.11</v>
      </c>
      <c r="B51" s="50" t="s">
        <v>241</v>
      </c>
      <c r="C51" s="49"/>
    </row>
    <row r="52" spans="1:12" ht="28.5" x14ac:dyDescent="0.2">
      <c r="A52" s="43">
        <v>25.12</v>
      </c>
      <c r="B52" s="54" t="s">
        <v>242</v>
      </c>
      <c r="C52" s="49"/>
    </row>
    <row r="53" spans="1:12" ht="15" x14ac:dyDescent="0.25">
      <c r="A53" s="49" t="s">
        <v>243</v>
      </c>
      <c r="B53" s="53" t="s">
        <v>244</v>
      </c>
      <c r="C53" s="49"/>
    </row>
    <row r="54" spans="1:12" x14ac:dyDescent="0.2">
      <c r="A54" s="43">
        <v>26.1</v>
      </c>
      <c r="B54" s="50" t="s">
        <v>245</v>
      </c>
      <c r="C54" s="49"/>
    </row>
    <row r="55" spans="1:12" x14ac:dyDescent="0.2">
      <c r="A55" s="43">
        <v>26.2</v>
      </c>
      <c r="B55" s="50" t="s">
        <v>246</v>
      </c>
      <c r="C55" s="49"/>
    </row>
    <row r="56" spans="1:12" x14ac:dyDescent="0.2">
      <c r="A56" s="43">
        <v>26.3</v>
      </c>
      <c r="B56" s="50" t="s">
        <v>247</v>
      </c>
      <c r="C56" s="49"/>
    </row>
    <row r="57" spans="1:12" ht="15" x14ac:dyDescent="0.25">
      <c r="A57" s="43">
        <v>27</v>
      </c>
      <c r="B57" s="53" t="s">
        <v>248</v>
      </c>
      <c r="C57" s="49"/>
    </row>
    <row r="58" spans="1:12" x14ac:dyDescent="0.2">
      <c r="A58" s="43">
        <v>27.1</v>
      </c>
      <c r="B58" s="50" t="s">
        <v>249</v>
      </c>
      <c r="C58" s="49"/>
    </row>
    <row r="59" spans="1:12" x14ac:dyDescent="0.2">
      <c r="A59" s="43">
        <v>27.2</v>
      </c>
      <c r="B59" s="50" t="s">
        <v>250</v>
      </c>
      <c r="C59" s="49"/>
    </row>
    <row r="60" spans="1:12" ht="57" x14ac:dyDescent="0.2">
      <c r="A60" s="43">
        <v>28</v>
      </c>
      <c r="B60" s="50" t="s">
        <v>259</v>
      </c>
      <c r="C60" s="49"/>
    </row>
    <row r="61" spans="1:12" x14ac:dyDescent="0.2">
      <c r="A61" s="43">
        <v>29</v>
      </c>
      <c r="B61" s="50" t="s">
        <v>251</v>
      </c>
      <c r="C61" s="49"/>
    </row>
    <row r="62" spans="1:12" x14ac:dyDescent="0.2">
      <c r="A62" s="43">
        <v>30</v>
      </c>
      <c r="B62" s="50" t="s">
        <v>252</v>
      </c>
      <c r="C62" s="49"/>
    </row>
    <row r="63" spans="1:12" x14ac:dyDescent="0.2">
      <c r="A63" s="43">
        <v>31</v>
      </c>
      <c r="B63" s="44" t="s">
        <v>253</v>
      </c>
      <c r="C63" s="49"/>
    </row>
    <row r="64" spans="1:12" ht="28.5" x14ac:dyDescent="0.2">
      <c r="A64" s="43">
        <v>32</v>
      </c>
      <c r="B64" s="50" t="s">
        <v>254</v>
      </c>
      <c r="C64" s="43"/>
    </row>
    <row r="65" spans="1:3" ht="28.5" x14ac:dyDescent="0.2">
      <c r="A65" s="43">
        <v>33</v>
      </c>
      <c r="B65" s="55" t="s">
        <v>255</v>
      </c>
      <c r="C65" s="43"/>
    </row>
    <row r="66" spans="1:3" x14ac:dyDescent="0.2">
      <c r="A66" s="43">
        <v>34</v>
      </c>
      <c r="B66" s="55" t="s">
        <v>256</v>
      </c>
      <c r="C66" s="43"/>
    </row>
    <row r="67" spans="1:3" x14ac:dyDescent="0.2">
      <c r="A67" s="43">
        <v>35</v>
      </c>
      <c r="B67" s="55" t="s">
        <v>262</v>
      </c>
      <c r="C67" s="43"/>
    </row>
    <row r="68" spans="1:3" ht="42.75" x14ac:dyDescent="0.2">
      <c r="A68" s="43">
        <v>36</v>
      </c>
      <c r="B68" s="50" t="s">
        <v>257</v>
      </c>
      <c r="C68" s="43"/>
    </row>
    <row r="69" spans="1:3" ht="28.5" x14ac:dyDescent="0.2">
      <c r="A69" s="59">
        <v>37</v>
      </c>
      <c r="B69" s="60" t="s">
        <v>260</v>
      </c>
      <c r="C69" s="43"/>
    </row>
  </sheetData>
  <mergeCells count="1">
    <mergeCell ref="B1:C1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2a cennik</vt:lpstr>
      <vt:lpstr>Zał. 2b parametry techniczne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Hetmanowska-Prentke</dc:creator>
  <cp:lastModifiedBy>Karolina Hetmanowska-Prentke</cp:lastModifiedBy>
  <cp:lastPrinted>2024-10-25T08:21:09Z</cp:lastPrinted>
  <dcterms:created xsi:type="dcterms:W3CDTF">2024-09-27T10:01:27Z</dcterms:created>
  <dcterms:modified xsi:type="dcterms:W3CDTF">2024-10-25T08:21:12Z</dcterms:modified>
</cp:coreProperties>
</file>