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Sylwia.Lempart\Desktop\"/>
    </mc:Choice>
  </mc:AlternateContent>
  <xr:revisionPtr revIDLastSave="0" documentId="8_{CF17CA5C-1DC5-4D8C-9CA5-B6A05B89A6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zedmiar_kosztorys" sheetId="1" r:id="rId1"/>
  </sheets>
  <definedNames>
    <definedName name="_xlnm.Print_Area" localSheetId="0">przedmiar_kosztorys!$B$1:$H$99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5" i="1" l="1"/>
  <c r="H96" i="1" s="1"/>
  <c r="C96" i="1"/>
  <c r="H64" i="1" l="1"/>
  <c r="H91" i="1"/>
  <c r="H90" i="1"/>
  <c r="H89" i="1"/>
  <c r="H92" i="1"/>
  <c r="H85" i="1"/>
  <c r="H84" i="1"/>
  <c r="H83" i="1"/>
  <c r="H82" i="1"/>
  <c r="H86" i="1"/>
  <c r="H79" i="1"/>
  <c r="H77" i="1"/>
  <c r="H76" i="1"/>
  <c r="H75" i="1"/>
  <c r="H78" i="1"/>
  <c r="C73" i="1"/>
  <c r="C68" i="1"/>
  <c r="H58" i="1"/>
  <c r="H67" i="1"/>
  <c r="H66" i="1"/>
  <c r="H65" i="1"/>
  <c r="H63" i="1"/>
  <c r="H61" i="1"/>
  <c r="H62" i="1"/>
  <c r="H60" i="1"/>
  <c r="H59" i="1"/>
  <c r="H57" i="1"/>
  <c r="H56" i="1"/>
  <c r="H55" i="1"/>
  <c r="H52" i="1"/>
  <c r="H54" i="1"/>
  <c r="H53" i="1"/>
  <c r="H51" i="1"/>
  <c r="H49" i="1"/>
  <c r="H50" i="1"/>
  <c r="H43" i="1"/>
  <c r="H44" i="1"/>
  <c r="H48" i="1"/>
  <c r="H45" i="1"/>
  <c r="C46" i="1"/>
  <c r="H70" i="1"/>
  <c r="H71" i="1"/>
  <c r="C93" i="1"/>
  <c r="C87" i="1"/>
  <c r="C80" i="1"/>
  <c r="H72" i="1"/>
  <c r="H42" i="1"/>
  <c r="H41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0" i="1"/>
  <c r="H19" i="1"/>
  <c r="H18" i="1"/>
  <c r="H17" i="1"/>
  <c r="H16" i="1"/>
  <c r="H15" i="1"/>
  <c r="H14" i="1"/>
  <c r="H13" i="1"/>
  <c r="H8" i="1"/>
  <c r="H9" i="1"/>
  <c r="H10" i="1"/>
  <c r="H7" i="1"/>
  <c r="H93" i="1" l="1"/>
  <c r="H46" i="1"/>
  <c r="H80" i="1"/>
  <c r="H87" i="1"/>
  <c r="H68" i="1"/>
  <c r="H73" i="1"/>
  <c r="H21" i="1"/>
  <c r="H39" i="1"/>
  <c r="H11" i="1"/>
  <c r="C39" i="1"/>
  <c r="C21" i="1"/>
  <c r="C11" i="1"/>
  <c r="H97" i="1" l="1"/>
  <c r="H98" i="1" s="1"/>
  <c r="H99" i="1" l="1"/>
</calcChain>
</file>

<file path=xl/sharedStrings.xml><?xml version="1.0" encoding="utf-8"?>
<sst xmlns="http://schemas.openxmlformats.org/spreadsheetml/2006/main" count="306" uniqueCount="217">
  <si>
    <t>Nr</t>
  </si>
  <si>
    <t>Podstawa</t>
  </si>
  <si>
    <t>Opis robót</t>
  </si>
  <si>
    <t>Jm</t>
  </si>
  <si>
    <t>Ilość</t>
  </si>
  <si>
    <t>1.1</t>
  </si>
  <si>
    <t>KNR 231/101/1</t>
  </si>
  <si>
    <t xml:space="preserve">m2 </t>
  </si>
  <si>
    <t>1.2</t>
  </si>
  <si>
    <t>KNR 231/114/5</t>
  </si>
  <si>
    <t>1.3</t>
  </si>
  <si>
    <t>KNR 231/9903/3</t>
  </si>
  <si>
    <t>1.4</t>
  </si>
  <si>
    <t>KNR 231/407/5</t>
  </si>
  <si>
    <t>m</t>
  </si>
  <si>
    <t>2.1</t>
  </si>
  <si>
    <t>m2</t>
  </si>
  <si>
    <t>2.2</t>
  </si>
  <si>
    <t>KNR 231/101/2</t>
  </si>
  <si>
    <t>2.3</t>
  </si>
  <si>
    <t xml:space="preserve">Podbudowy z kruszyw, tłuczeń, warstwa dolna, grubość warstwy po zagęszczeniu 15-cm </t>
  </si>
  <si>
    <t>2.4</t>
  </si>
  <si>
    <t>KNR 231/114/6</t>
  </si>
  <si>
    <t>2.5</t>
  </si>
  <si>
    <t>KNR 231/114/7</t>
  </si>
  <si>
    <t>2.6</t>
  </si>
  <si>
    <t>KNR 231/114/8</t>
  </si>
  <si>
    <t>2.7</t>
  </si>
  <si>
    <t>2.8</t>
  </si>
  <si>
    <t>Przewody kanalizacyjne, studnie</t>
  </si>
  <si>
    <t>3.1</t>
  </si>
  <si>
    <t>KNNR 1/202/6</t>
  </si>
  <si>
    <t>m3</t>
  </si>
  <si>
    <t>3.2</t>
  </si>
  <si>
    <t>KNNR 1/208/2</t>
  </si>
  <si>
    <t>3.3</t>
  </si>
  <si>
    <t>KNNR 1/210/3</t>
  </si>
  <si>
    <t>3.4</t>
  </si>
  <si>
    <t>KNNR 1/307/4</t>
  </si>
  <si>
    <t>3.5</t>
  </si>
  <si>
    <t>KNNR 1/313/4</t>
  </si>
  <si>
    <t>3.6</t>
  </si>
  <si>
    <t>3.7</t>
  </si>
  <si>
    <t>KNNR 1/214/5</t>
  </si>
  <si>
    <t>3.8</t>
  </si>
  <si>
    <t>KNNR 1/318/4</t>
  </si>
  <si>
    <t>3.9</t>
  </si>
  <si>
    <t>KNNR 4/1308/2</t>
  </si>
  <si>
    <t>3.10</t>
  </si>
  <si>
    <t>KNNR 4/1308/3</t>
  </si>
  <si>
    <t>KNNR 4/1308/4</t>
  </si>
  <si>
    <t xml:space="preserve">m </t>
  </si>
  <si>
    <t>3.12</t>
  </si>
  <si>
    <t>KNNR 4/1308/5</t>
  </si>
  <si>
    <t>3.13</t>
  </si>
  <si>
    <t>KNNR 4/1308/6</t>
  </si>
  <si>
    <t>3.14</t>
  </si>
  <si>
    <t>KNNR 4/1413/1</t>
  </si>
  <si>
    <t xml:space="preserve">szt </t>
  </si>
  <si>
    <t>3.15</t>
  </si>
  <si>
    <t>KNNR 4/1413/3 (1)</t>
  </si>
  <si>
    <t>szt</t>
  </si>
  <si>
    <t>3.16</t>
  </si>
  <si>
    <t>KNNR 4/1413/5 (1)</t>
  </si>
  <si>
    <t>4.1</t>
  </si>
  <si>
    <t>4.2</t>
  </si>
  <si>
    <t>4.3</t>
  </si>
  <si>
    <t>4.4</t>
  </si>
  <si>
    <t>4.5</t>
  </si>
  <si>
    <t>KNR 231/606/2</t>
  </si>
  <si>
    <t>Razem Kosztorys netto</t>
  </si>
  <si>
    <t>Wartość kosztorysu brutto</t>
  </si>
  <si>
    <t xml:space="preserve">Opaska betonowa z podbudowa </t>
  </si>
  <si>
    <t>VAT 23%</t>
  </si>
  <si>
    <t>KNR 231/109/1</t>
  </si>
  <si>
    <t xml:space="preserve"> KNNR 11/501/5</t>
  </si>
  <si>
    <t xml:space="preserve">Podbudowy z kruszyw, tłuczeń, grubość warstwy po zagęszczeniu 15 cm </t>
  </si>
  <si>
    <t xml:space="preserve">Koryta wykonywane na całej szerokości 0,5m wokół budynku, grunt kategorii I-IV, na głębokości 20 cm </t>
  </si>
  <si>
    <t xml:space="preserve">Obrzeża betonowe, 30x8 cm na podsypce cementowo-piaskowej z wypełnieniem spoin zaprawą cementową </t>
  </si>
  <si>
    <t xml:space="preserve">Koryta wykonywane na całej szerokości jezdni i chodników, mechanicznie, grunt kategorii l-IV, na głębokości 20 cm </t>
  </si>
  <si>
    <t xml:space="preserve">Podbudowy z kruszyw, tłuczeń, warstwa górna, grubość warstwy po zagęszczeniu 8 cm </t>
  </si>
  <si>
    <t>Podbudowy betonowe, z dylatacją, grubość warstwy po zagęszczeniu 12 cm - podbudowa pod koryta odwadniające betonowe</t>
  </si>
  <si>
    <r>
      <t>Kanały z rur typu PVC łączone na wcisk, Fi</t>
    </r>
    <r>
      <rPr>
        <sz val="9"/>
        <rFont val="Calibri"/>
        <family val="2"/>
        <charset val="238"/>
      </rPr>
      <t xml:space="preserve"> 1</t>
    </r>
    <r>
      <rPr>
        <sz val="9"/>
        <color rgb="FF000000"/>
        <rFont val="Calibri"/>
        <family val="2"/>
        <charset val="238"/>
      </rPr>
      <t xml:space="preserve">60 mm PCV SN8 lite </t>
    </r>
  </si>
  <si>
    <t xml:space="preserve">Kanały z rur typu PVC łączone na wcisk, Fi 200 mm PCV SN8 lite </t>
  </si>
  <si>
    <t xml:space="preserve">Kanały z rur typu PVC łączone na wcisk, Fi 315 mm PCV SN8 lite </t>
  </si>
  <si>
    <t xml:space="preserve">Studnie rewizyjne z kręgów betonowych w gotowym wykopie, Fi 1200 mm, głębokość 3 m </t>
  </si>
  <si>
    <t xml:space="preserve">Kanały z rur typu PVC łączone na wcisk, Fi 400 mm PCV SN8 lite </t>
  </si>
  <si>
    <t xml:space="preserve">Studnie rewizyjne z kręgów betonowych w gotowym wykopie, Fi 1500 mm, głębokość 5 m </t>
  </si>
  <si>
    <t>Nawierzchnia z kostki betonowej z podbudową na placu przed budynkiem</t>
  </si>
  <si>
    <t>Studnie rewizyjne z kręgów betonowych w gotowym wykopie, Fi 1000 mm, głębokość 3 m</t>
  </si>
  <si>
    <t xml:space="preserve">Koryta wykonywane na całej szerokości jezdni i chodników, mechanicznie, grunt kategorii I-1V, dodatek za każde dalsze 5 cm głębokości , krotność=2 </t>
  </si>
  <si>
    <t xml:space="preserve">Podbudowy z kruszyw, buczeń, warstwa górna, dodatek za każdy dalszy 1 cm grubości dodatki do grubości 10 cm, krotność=2 </t>
  </si>
  <si>
    <t xml:space="preserve">Podbudowy z kruszyw, tłuczeń, warstwa dolna, dodatek za każdy dalszy 1 cm grubości dodatki do grubości 20 cm, krotność=5 </t>
  </si>
  <si>
    <t>Zasypanie wykopów o ścianach pionowych o szerokości 0,8-2,5 m i głębokości 3 m gruntem kategorii III-IV</t>
  </si>
  <si>
    <t xml:space="preserve">Ścieki z elementów betonowych, na podsypce piaskowej, grubość prefabrykatów 20 cm 50x50 </t>
  </si>
  <si>
    <t>Zasypanie wykopów o ścianach pionowych o szerokości 0,8-2,5 m i głębokości 3 m gruntem kategorii III-IV - obsypanie korytek ziemią</t>
  </si>
  <si>
    <t>Podłoża i obsypki z kruszyw mineralnych dowiezionych, podsypka i obsypka</t>
  </si>
  <si>
    <t>Cena jedn. (netto)</t>
  </si>
  <si>
    <t>Wartość (netto)</t>
  </si>
  <si>
    <t>Roboty ziemne wykonywane koparkami podsiębiernymi o pojemności łyżki 0,40 m3 w gruncie kategorii III-IV z transportem urobku</t>
  </si>
  <si>
    <t xml:space="preserve">Nakłady uzupełniające do tablic za każdy dalszy rozpoczęty 1 km odległości transportu ponad 1 km samochodami samowyładowczymi gruntu kategorii I-IV po drogach o nawierzchni utwardzonej </t>
  </si>
  <si>
    <t>Roboty ziemne wykonywane koparkami podsiębiernymi o pojemności łyżki 0,40 m3 w gruncie kategorii III-1V z transportem urobku samochodami samowyładowczymi do 5 t na odległość 1 km</t>
  </si>
  <si>
    <t>Nakłady uzupełniające do tablic za każdy dalszy rozpoczęty 1 km odległości transportu ponad 1 km samochodami samowyładowczymi gruntu kategorii I-IV po drogach o nawierzchni utwardzonej - odległość do ustalenia przez wykonawcę</t>
  </si>
  <si>
    <t>Wykopy oraz przekopy wykonywane na odkład koparkami podsiębiernymi o pojemności łyżki 0,25-0,60 m3 na głębokość do 3 m w gruncie kategorii 111-1V przyjęto mechanicznie 80%</t>
  </si>
  <si>
    <t>Wykopy liniowe w gruncie suchym kategorii 111-1V szerokości 0,8-2,5m, głębokości 3,0m o ścianach pionowych, z ręcznym wydobyciem urobku przyjęto 20%</t>
  </si>
  <si>
    <t>Umocnienie ażurowe palami szalunkowymi stalowymi (wypraskami) wraz z ich rozbiórka deskowania, ścian wykopów w gruntach suchych kategorii 111-1V o szerokości 1 m i głębokości do 3 m robót:</t>
  </si>
  <si>
    <t>Zasypanie wykopów fundamentowych podłużnych, punktowych, rowów, wykopów obiektowych gruntem kategorii III-IV o grubości warstwy w stanie luźnym 25 cm z zagęszczeniem mechanicznym ubijakami</t>
  </si>
  <si>
    <t>Kanały z rur typu PVC łączone na wcisk, Fi 250 mm PCV SN8 lite</t>
  </si>
  <si>
    <t xml:space="preserve">Koryta odwadniające </t>
  </si>
  <si>
    <t>Obejścia wodociągowe do dezynfekcji z wodomierzem z impulsatorem i armaturą odcinającą</t>
  </si>
  <si>
    <t>Demontaże i montaże rur wodnych - drobne naprawy awaryjne</t>
  </si>
  <si>
    <t>Demontaże i montaże rur kanalizacyjnych - drobne naprawy awaryjne</t>
  </si>
  <si>
    <t>Naprawy przewodów - przecieki na istniejących instalacjach wodnych</t>
  </si>
  <si>
    <t>KALKULACJA WŁASNA</t>
  </si>
  <si>
    <t>Monitoring - inspekcja telewizyjna kanalizacji wraz z archiwizacją</t>
  </si>
  <si>
    <t>Czyszczenie (udrażnianie) rurociągu przy użyciu drążarki mechanicznej</t>
  </si>
  <si>
    <t>Ciśnieniowe płukanie rurociągu</t>
  </si>
  <si>
    <t xml:space="preserve"> KNRW 215/128/2</t>
  </si>
  <si>
    <t>Wymknięcie i spuszczenie wody z odcinka instalacji wody zimnej</t>
  </si>
  <si>
    <t>Demontaż izolacji odcinka instalacji wody zimnej</t>
  </si>
  <si>
    <t>kpl</t>
  </si>
  <si>
    <t>KNRW 402/108/6</t>
  </si>
  <si>
    <t>Wstawienie trójnika równoprzelotowego z żeliwa ciagliwego ocynkowanego Fi 50 mm</t>
  </si>
  <si>
    <t>Wstawienie trójnika redukcyjnego z żeliwa ciagliwego ocynkowanego Fi 50/15 mm</t>
  </si>
  <si>
    <t>Wstawienie kolana z żeliwa ciagliwego ocynkowanego Fi 50 mm</t>
  </si>
  <si>
    <t>Wstawienie holendra z żeliwa ciągliwego ocynkowanego Fi 50 mm</t>
  </si>
  <si>
    <t>KNRW 402/126/10</t>
  </si>
  <si>
    <t>Wstawienie wodomierza z impulsatorem Fi 40 mm</t>
  </si>
  <si>
    <t>Dodatek za wykonanie obustronnych podejść do wodomierzy Dn 40 mm</t>
  </si>
  <si>
    <t>Wstawienie zaworu kulowego Fi 50 mm</t>
  </si>
  <si>
    <t>KNR 215/108/5</t>
  </si>
  <si>
    <t>KNRW 402/125/6</t>
  </si>
  <si>
    <t>KNRW 215/130/1</t>
  </si>
  <si>
    <t>Montaż zaworów kulowych Fi 15 mm</t>
  </si>
  <si>
    <t>KNRW 402/310/1</t>
  </si>
  <si>
    <t>Zakorkowanie rurociągu korkiem żeliwnym ocynkowanym Fi 15 mm</t>
  </si>
  <si>
    <t>Dostawa i montaż konstrukcji wsporczej z systemowych kształtowników ocynkowanych</t>
  </si>
  <si>
    <t>knrw 215/128/2</t>
  </si>
  <si>
    <t>Włączenie, napełnienie i odpowietrzenie odcinka instalacji wody zimnej</t>
  </si>
  <si>
    <t>KNRW 215/126/4</t>
  </si>
  <si>
    <t>Sprawdzenie szczelności instalacji wodociągowej z rur stalowych, rurociąg Fi do 65 mm (wykonanych robót)</t>
  </si>
  <si>
    <t>KNR 34/101/8</t>
  </si>
  <si>
    <t>Izolacja rurociągów otulinami jednowarstwowymi z pianki, rurociąg Fi do 65 mm</t>
  </si>
  <si>
    <t>Prace zabezpiecające i porządkowe</t>
  </si>
  <si>
    <t>KNR 401/106/5</t>
  </si>
  <si>
    <t>Usunięcie materiałów z demontażu z budynku</t>
  </si>
  <si>
    <t>Wywóz zdemontowanych materiałów samochodami skrzyniowymi do 1 km</t>
  </si>
  <si>
    <t>KNR 401/108/9</t>
  </si>
  <si>
    <t>KNR 401/108/10</t>
  </si>
  <si>
    <t>Wywóz zdemontowanych materiałów samochodami skrzyniowymi, za każdy następny 1 km</t>
  </si>
  <si>
    <t>Opłata za składowanie</t>
  </si>
  <si>
    <t>KNRW 215/128/1</t>
  </si>
  <si>
    <t xml:space="preserve">Wymknięcie i spuszczenie wody z odcinka instalacji </t>
  </si>
  <si>
    <t>KNRW 402/120/3</t>
  </si>
  <si>
    <t>Demontaż rurociągu stalowego ocynkowanego Fi 50 mm</t>
  </si>
  <si>
    <t>KNRW 215/105/6</t>
  </si>
  <si>
    <t>Włączenie, napełnienie i odpowietrzenie odcinka instalacji wodociągowej w budynku mieszkalnym</t>
  </si>
  <si>
    <t>KNR 402/230/4</t>
  </si>
  <si>
    <t>Demontaż  rurociągu żeliwnego kanalizacyjnego na ścianach budynku Fi 100 mm</t>
  </si>
  <si>
    <t>KNR 402/233/4</t>
  </si>
  <si>
    <t>Demontaż podejścia odpływowego z rur i kształtek żeliwnych Fi 100 mm</t>
  </si>
  <si>
    <t>KNR 215/205/4</t>
  </si>
  <si>
    <t>Rurociągi z PVC na ścianach łączone metodą wciskową Fi 110 mm</t>
  </si>
  <si>
    <t>KNR 215/208/5</t>
  </si>
  <si>
    <t>Dodatek za podejścia odpływowe z rur i kształtek PVC łączonych metodą wciskową Fi 110 mm</t>
  </si>
  <si>
    <t>KNRW 215/126/2</t>
  </si>
  <si>
    <t>Sprawdzenie szczelności i drożności instalacji kanalizacji (wykonanych robót}</t>
  </si>
  <si>
    <t>KNRW 218/802/1</t>
  </si>
  <si>
    <t>Dostawa i montaż opaski naprawczej na rurociągu stalowym Fi 50 mm</t>
  </si>
  <si>
    <t>KNRW 215/208/5</t>
  </si>
  <si>
    <t>Zatkania istniejących rurociągów kanalizacyjnych itp.</t>
  </si>
  <si>
    <t>3.11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</si>
  <si>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</si>
  <si>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</si>
  <si>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</si>
  <si>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</si>
  <si>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</si>
  <si>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</si>
  <si>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</si>
  <si>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</si>
  <si>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</si>
  <si>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</si>
  <si>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</si>
  <si>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</si>
  <si>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</si>
  <si>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</si>
  <si>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</si>
  <si>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</si>
  <si>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</si>
  <si>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5.18</t>
  </si>
  <si>
    <t>5.19</t>
  </si>
  <si>
    <t>5.20</t>
  </si>
  <si>
    <t>6.1</t>
  </si>
  <si>
    <t>6.2</t>
  </si>
  <si>
    <t>6.3</t>
  </si>
  <si>
    <t>7.1</t>
  </si>
  <si>
    <t>7.2</t>
  </si>
  <si>
    <t>7.3</t>
  </si>
  <si>
    <t>7.4</t>
  </si>
  <si>
    <t>7.5</t>
  </si>
  <si>
    <t>8.1</t>
  </si>
  <si>
    <t>8.2</t>
  </si>
  <si>
    <t>8.3</t>
  </si>
  <si>
    <t>8.4</t>
  </si>
  <si>
    <t>8.5</t>
  </si>
  <si>
    <t>9.1</t>
  </si>
  <si>
    <t>9.2</t>
  </si>
  <si>
    <t>9.3</t>
  </si>
  <si>
    <t>9.4</t>
  </si>
  <si>
    <t>Wykonywanie bieżących napraw kanalizacji zewnętrznej w części instalacyjnej i drogowej na terenie Miasteczka Studenckiego AGH w Krakowie</t>
  </si>
  <si>
    <t xml:space="preserve">Chodniki z kostki brukowej betonowej o grubości 6 cm, na podsypce cementowo-piaskowej </t>
  </si>
  <si>
    <t>Rurociągi stalowe ocynkowane o połączeniach gwintowanych na ścianach w budynkach mieszkalnych Fi 50 mm</t>
  </si>
  <si>
    <t>Załacznik nr 1A</t>
  </si>
  <si>
    <t>Przedmiar robót / Kosztorys ofertowy</t>
  </si>
  <si>
    <t>10.1</t>
  </si>
  <si>
    <t>Roboczogodzina</t>
  </si>
  <si>
    <t>rbg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</si>
</sst>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sz val="9"/>
      <color theme="1"/>
      <name val="Calibri"/>
      <family val="2"/>
      <charset val="238"/>
    </font>
    <font>
      <sz val="9"/>
      <color rgb="FF000000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9"/>
      <name val="Calibri"/>
      <family val="2"/>
      <charset val="238"/>
    </font>
    <font>
      <b/>
      <sz val="9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theme="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>
      <alignment vertical="center" wrapText="1"/>
    </xf>
    <xf numFmtId="4" fontId="6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4" fontId="4" fillId="2" borderId="1" xfId="0" quotePrefix="1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" fontId="3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vertical="center" wrapText="1"/>
    </xf>
    <xf numFmtId="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7" fillId="0" borderId="0" xfId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2">
    <cellStyle name="Excel Built-in Explanatory Text" xfId="1" xr:uid="{00000000-0005-0000-0000-000000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O99"/>
  <sheetViews>
    <sheetView tabSelected="1" view="pageBreakPreview" topLeftCell="A71" zoomScale="96" zoomScaleNormal="96" zoomScaleSheetLayoutView="96" workbookViewId="0">
      <selection activeCell="J93" sqref="J93"/>
    </sheetView>
  </sheetViews>
  <sheetFormatPr defaultColWidth="9.140625" defaultRowHeight="12" x14ac:dyDescent="0.25"/>
  <cols>
    <col min="1" max="1" width="9.140625" style="1"/>
    <col min="2" max="2" width="4.7109375" style="2" customWidth="1"/>
    <col min="3" max="3" width="16.7109375" style="2" customWidth="1"/>
    <col min="4" max="4" width="70.85546875" style="1" customWidth="1"/>
    <col min="5" max="5" width="6.7109375" style="2" customWidth="1"/>
    <col min="6" max="6" width="10.7109375" style="2" customWidth="1"/>
    <col min="7" max="7" width="11.28515625" style="15" customWidth="1"/>
    <col min="8" max="8" width="12.140625" style="3" customWidth="1"/>
    <col min="9" max="9" width="18" style="1" customWidth="1"/>
    <col min="10" max="10" width="9.140625" style="1"/>
    <col min="11" max="11" width="18" style="1" customWidth="1"/>
    <col min="12" max="16384" width="9.140625" style="1"/>
  </cols>
  <sheetData>
    <row r="1" spans="2:9" x14ac:dyDescent="0.25">
      <c r="B1" s="34"/>
      <c r="H1" s="33" t="s">
        <v>212</v>
      </c>
    </row>
    <row r="2" spans="2:9" ht="15" x14ac:dyDescent="0.25">
      <c r="B2" s="44" t="s">
        <v>213</v>
      </c>
      <c r="C2" s="45"/>
      <c r="D2" s="45"/>
      <c r="E2" s="45"/>
      <c r="F2" s="45"/>
      <c r="G2" s="45"/>
      <c r="H2" s="45"/>
      <c r="I2" s="5"/>
    </row>
    <row r="3" spans="2:9" ht="15" x14ac:dyDescent="0.25">
      <c r="B3" s="44" t="s">
        <v>209</v>
      </c>
      <c r="C3" s="45"/>
      <c r="D3" s="45"/>
      <c r="E3" s="45"/>
      <c r="F3" s="45"/>
      <c r="G3" s="45"/>
      <c r="H3" s="45"/>
      <c r="I3" s="5"/>
    </row>
    <row r="4" spans="2:9" x14ac:dyDescent="0.25">
      <c r="B4" s="4"/>
    </row>
    <row r="5" spans="2:9" ht="25.5" customHeight="1" x14ac:dyDescent="0.25">
      <c r="B5" s="23" t="s">
        <v>0</v>
      </c>
      <c r="C5" s="23" t="s">
        <v>1</v>
      </c>
      <c r="D5" s="23" t="s">
        <v>2</v>
      </c>
      <c r="E5" s="23" t="s">
        <v>3</v>
      </c>
      <c r="F5" s="23" t="s">
        <v>4</v>
      </c>
      <c r="G5" s="24" t="s">
        <v>97</v>
      </c>
      <c r="H5" s="25" t="s">
        <v>98</v>
      </c>
    </row>
    <row r="6" spans="2:9" ht="24" customHeight="1" x14ac:dyDescent="0.25">
      <c r="B6" s="17">
        <v>1</v>
      </c>
      <c r="C6" s="42" t="s">
        <v>72</v>
      </c>
      <c r="D6" s="40"/>
      <c r="E6" s="40"/>
      <c r="F6" s="40"/>
      <c r="G6" s="40"/>
      <c r="H6" s="41"/>
    </row>
    <row r="7" spans="2:9" ht="24" customHeight="1" x14ac:dyDescent="0.25">
      <c r="B7" s="6" t="s">
        <v>5</v>
      </c>
      <c r="C7" s="6" t="s">
        <v>6</v>
      </c>
      <c r="D7" s="7" t="s">
        <v>77</v>
      </c>
      <c r="E7" s="6" t="s">
        <v>7</v>
      </c>
      <c r="F7" s="8">
        <v>80</v>
      </c>
      <c r="G7" s="10"/>
      <c r="H7" s="9" t="str">
        <f>IF(G7="","",F7*G7)</f>
        <v/>
      </c>
    </row>
    <row r="8" spans="2:9" ht="24" customHeight="1" x14ac:dyDescent="0.25">
      <c r="B8" s="6" t="s">
        <v>8</v>
      </c>
      <c r="C8" s="6" t="s">
        <v>9</v>
      </c>
      <c r="D8" s="7" t="s">
        <v>76</v>
      </c>
      <c r="E8" s="6" t="s">
        <v>7</v>
      </c>
      <c r="F8" s="8">
        <v>80</v>
      </c>
      <c r="G8" s="10"/>
      <c r="H8" s="9" t="str">
        <f t="shared" ref="H8:H10" si="0">IF(G8="","",F8*G8)</f>
        <v/>
      </c>
    </row>
    <row r="9" spans="2:9" ht="24" customHeight="1" x14ac:dyDescent="0.25">
      <c r="B9" s="6" t="s">
        <v>10</v>
      </c>
      <c r="C9" s="6" t="s">
        <v>11</v>
      </c>
      <c r="D9" s="7" t="s">
        <v>210</v>
      </c>
      <c r="E9" s="6" t="s">
        <v>7</v>
      </c>
      <c r="F9" s="8">
        <v>80</v>
      </c>
      <c r="G9" s="10"/>
      <c r="H9" s="9" t="str">
        <f t="shared" si="0"/>
        <v/>
      </c>
    </row>
    <row r="10" spans="2:9" ht="24" customHeight="1" x14ac:dyDescent="0.25">
      <c r="B10" s="6" t="s">
        <v>12</v>
      </c>
      <c r="C10" s="6" t="s">
        <v>13</v>
      </c>
      <c r="D10" s="7" t="s">
        <v>78</v>
      </c>
      <c r="E10" s="6" t="s">
        <v>14</v>
      </c>
      <c r="F10" s="8">
        <v>160</v>
      </c>
      <c r="G10" s="10"/>
      <c r="H10" s="9" t="str">
        <f t="shared" si="0"/>
        <v/>
      </c>
    </row>
    <row r="11" spans="2:9" ht="24" customHeight="1" x14ac:dyDescent="0.25">
      <c r="B11" s="18"/>
      <c r="C11" s="43" t="str">
        <f>"RAZEM "&amp;C6</f>
        <v xml:space="preserve">RAZEM Opaska betonowa z podbudowa </v>
      </c>
      <c r="D11" s="38"/>
      <c r="E11" s="38"/>
      <c r="F11" s="38"/>
      <c r="G11" s="38"/>
      <c r="H11" s="21" t="str">
        <f>IF(SUM(H7:H10)=0,"",SUM(H7:H10))</f>
        <v/>
      </c>
    </row>
    <row r="12" spans="2:9" ht="24" customHeight="1" x14ac:dyDescent="0.25">
      <c r="B12" s="17">
        <v>2</v>
      </c>
      <c r="C12" s="42" t="s">
        <v>88</v>
      </c>
      <c r="D12" s="40"/>
      <c r="E12" s="40"/>
      <c r="F12" s="40"/>
      <c r="G12" s="40"/>
      <c r="H12" s="41"/>
    </row>
    <row r="13" spans="2:9" ht="24" customHeight="1" x14ac:dyDescent="0.25">
      <c r="B13" s="6" t="s">
        <v>15</v>
      </c>
      <c r="C13" s="6" t="s">
        <v>6</v>
      </c>
      <c r="D13" s="7" t="s">
        <v>79</v>
      </c>
      <c r="E13" s="6" t="s">
        <v>16</v>
      </c>
      <c r="F13" s="8">
        <v>120</v>
      </c>
      <c r="G13" s="10"/>
      <c r="H13" s="9" t="str">
        <f t="shared" ref="H13:H20" si="1">IF(G13="","",F13*G13)</f>
        <v/>
      </c>
    </row>
    <row r="14" spans="2:9" ht="24" customHeight="1" x14ac:dyDescent="0.25">
      <c r="B14" s="6" t="s">
        <v>17</v>
      </c>
      <c r="C14" s="6" t="s">
        <v>18</v>
      </c>
      <c r="D14" s="7" t="s">
        <v>90</v>
      </c>
      <c r="E14" s="6" t="s">
        <v>16</v>
      </c>
      <c r="F14" s="8">
        <v>120</v>
      </c>
      <c r="G14" s="10"/>
      <c r="H14" s="9" t="str">
        <f t="shared" si="1"/>
        <v/>
      </c>
    </row>
    <row r="15" spans="2:9" ht="24" customHeight="1" x14ac:dyDescent="0.25">
      <c r="B15" s="6" t="s">
        <v>19</v>
      </c>
      <c r="C15" s="6" t="s">
        <v>9</v>
      </c>
      <c r="D15" s="7" t="s">
        <v>20</v>
      </c>
      <c r="E15" s="6" t="s">
        <v>16</v>
      </c>
      <c r="F15" s="8">
        <v>120</v>
      </c>
      <c r="G15" s="10"/>
      <c r="H15" s="9" t="str">
        <f t="shared" si="1"/>
        <v/>
      </c>
    </row>
    <row r="16" spans="2:9" ht="24" customHeight="1" x14ac:dyDescent="0.25">
      <c r="B16" s="6" t="s">
        <v>21</v>
      </c>
      <c r="C16" s="6" t="s">
        <v>22</v>
      </c>
      <c r="D16" s="7" t="s">
        <v>92</v>
      </c>
      <c r="E16" s="6" t="s">
        <v>16</v>
      </c>
      <c r="F16" s="8">
        <v>120</v>
      </c>
      <c r="G16" s="10"/>
      <c r="H16" s="9" t="str">
        <f t="shared" si="1"/>
        <v/>
      </c>
    </row>
    <row r="17" spans="2:8" ht="24" customHeight="1" x14ac:dyDescent="0.25">
      <c r="B17" s="6" t="s">
        <v>23</v>
      </c>
      <c r="C17" s="6" t="s">
        <v>24</v>
      </c>
      <c r="D17" s="7" t="s">
        <v>80</v>
      </c>
      <c r="E17" s="6" t="s">
        <v>16</v>
      </c>
      <c r="F17" s="8">
        <v>120</v>
      </c>
      <c r="G17" s="10"/>
      <c r="H17" s="9" t="str">
        <f t="shared" si="1"/>
        <v/>
      </c>
    </row>
    <row r="18" spans="2:8" ht="24" customHeight="1" x14ac:dyDescent="0.25">
      <c r="B18" s="6" t="s">
        <v>25</v>
      </c>
      <c r="C18" s="6" t="s">
        <v>26</v>
      </c>
      <c r="D18" s="7" t="s">
        <v>91</v>
      </c>
      <c r="E18" s="6" t="s">
        <v>16</v>
      </c>
      <c r="F18" s="8">
        <v>120</v>
      </c>
      <c r="G18" s="10"/>
      <c r="H18" s="9" t="str">
        <f t="shared" si="1"/>
        <v/>
      </c>
    </row>
    <row r="19" spans="2:8" ht="24" customHeight="1" x14ac:dyDescent="0.25">
      <c r="B19" s="6" t="s">
        <v>27</v>
      </c>
      <c r="C19" s="6" t="s">
        <v>11</v>
      </c>
      <c r="D19" s="7" t="s">
        <v>210</v>
      </c>
      <c r="E19" s="6" t="s">
        <v>16</v>
      </c>
      <c r="F19" s="8">
        <v>120</v>
      </c>
      <c r="G19" s="10"/>
      <c r="H19" s="9" t="str">
        <f t="shared" si="1"/>
        <v/>
      </c>
    </row>
    <row r="20" spans="2:8" ht="24" customHeight="1" x14ac:dyDescent="0.25">
      <c r="B20" s="6" t="s">
        <v>28</v>
      </c>
      <c r="C20" s="6" t="s">
        <v>13</v>
      </c>
      <c r="D20" s="11" t="s">
        <v>78</v>
      </c>
      <c r="E20" s="6" t="s">
        <v>14</v>
      </c>
      <c r="F20" s="8">
        <v>70</v>
      </c>
      <c r="G20" s="10"/>
      <c r="H20" s="9" t="str">
        <f t="shared" si="1"/>
        <v/>
      </c>
    </row>
    <row r="21" spans="2:8" ht="24" customHeight="1" x14ac:dyDescent="0.25">
      <c r="B21" s="19"/>
      <c r="C21" s="43" t="str">
        <f>"RAZEM "&amp;C12</f>
        <v>RAZEM Nawierzchnia z kostki betonowej z podbudową na placu przed budynkiem</v>
      </c>
      <c r="D21" s="38"/>
      <c r="E21" s="38"/>
      <c r="F21" s="38"/>
      <c r="G21" s="38"/>
      <c r="H21" s="21" t="str">
        <f>IF(SUM(H13:H20)=0,"",SUM(H13:H20))</f>
        <v/>
      </c>
    </row>
    <row r="22" spans="2:8" ht="24" customHeight="1" x14ac:dyDescent="0.25">
      <c r="B22" s="17">
        <v>3</v>
      </c>
      <c r="C22" s="42" t="s">
        <v>29</v>
      </c>
      <c r="D22" s="40"/>
      <c r="E22" s="40"/>
      <c r="F22" s="40"/>
      <c r="G22" s="40"/>
      <c r="H22" s="41"/>
    </row>
    <row r="23" spans="2:8" ht="24" customHeight="1" x14ac:dyDescent="0.25">
      <c r="B23" s="6" t="s">
        <v>30</v>
      </c>
      <c r="C23" s="6" t="s">
        <v>31</v>
      </c>
      <c r="D23" s="13" t="s">
        <v>101</v>
      </c>
      <c r="E23" s="6" t="s">
        <v>32</v>
      </c>
      <c r="F23" s="14">
        <v>320</v>
      </c>
      <c r="G23" s="10"/>
      <c r="H23" s="9" t="str">
        <f t="shared" ref="H23:H38" si="2">IF(G23="","",F23*G23)</f>
        <v/>
      </c>
    </row>
    <row r="24" spans="2:8" ht="36" customHeight="1" x14ac:dyDescent="0.25">
      <c r="B24" s="6" t="s">
        <v>33</v>
      </c>
      <c r="C24" s="6" t="s">
        <v>34</v>
      </c>
      <c r="D24" s="7" t="s">
        <v>102</v>
      </c>
      <c r="E24" s="6" t="s">
        <v>32</v>
      </c>
      <c r="F24" s="14">
        <v>320</v>
      </c>
      <c r="G24" s="10"/>
      <c r="H24" s="9" t="str">
        <f t="shared" si="2"/>
        <v/>
      </c>
    </row>
    <row r="25" spans="2:8" ht="24" customHeight="1" x14ac:dyDescent="0.25">
      <c r="B25" s="6" t="s">
        <v>35</v>
      </c>
      <c r="C25" s="6" t="s">
        <v>36</v>
      </c>
      <c r="D25" s="7" t="s">
        <v>103</v>
      </c>
      <c r="E25" s="6" t="s">
        <v>32</v>
      </c>
      <c r="F25" s="14">
        <v>400</v>
      </c>
      <c r="G25" s="10"/>
      <c r="H25" s="9" t="str">
        <f t="shared" si="2"/>
        <v/>
      </c>
    </row>
    <row r="26" spans="2:8" ht="24" customHeight="1" x14ac:dyDescent="0.25">
      <c r="B26" s="6" t="s">
        <v>37</v>
      </c>
      <c r="C26" s="6" t="s">
        <v>38</v>
      </c>
      <c r="D26" s="7" t="s">
        <v>104</v>
      </c>
      <c r="E26" s="6" t="s">
        <v>32</v>
      </c>
      <c r="F26" s="14">
        <v>130</v>
      </c>
      <c r="G26" s="10"/>
      <c r="H26" s="9" t="str">
        <f t="shared" si="2"/>
        <v/>
      </c>
    </row>
    <row r="27" spans="2:8" ht="36" customHeight="1" x14ac:dyDescent="0.25">
      <c r="B27" s="6" t="s">
        <v>39</v>
      </c>
      <c r="C27" s="6" t="s">
        <v>40</v>
      </c>
      <c r="D27" s="7" t="s">
        <v>105</v>
      </c>
      <c r="E27" s="6" t="s">
        <v>16</v>
      </c>
      <c r="F27" s="14">
        <v>480</v>
      </c>
      <c r="G27" s="10"/>
      <c r="H27" s="9" t="str">
        <f t="shared" si="2"/>
        <v/>
      </c>
    </row>
    <row r="28" spans="2:8" ht="24" customHeight="1" x14ac:dyDescent="0.25">
      <c r="B28" s="12" t="s">
        <v>41</v>
      </c>
      <c r="C28" s="6" t="s">
        <v>75</v>
      </c>
      <c r="D28" s="7" t="s">
        <v>96</v>
      </c>
      <c r="E28" s="6" t="s">
        <v>32</v>
      </c>
      <c r="F28" s="14">
        <v>130</v>
      </c>
      <c r="G28" s="10"/>
      <c r="H28" s="9" t="str">
        <f t="shared" si="2"/>
        <v/>
      </c>
    </row>
    <row r="29" spans="2:8" ht="36" customHeight="1" x14ac:dyDescent="0.25">
      <c r="B29" s="6" t="s">
        <v>42</v>
      </c>
      <c r="C29" s="6" t="s">
        <v>43</v>
      </c>
      <c r="D29" s="13" t="s">
        <v>106</v>
      </c>
      <c r="E29" s="6" t="s">
        <v>32</v>
      </c>
      <c r="F29" s="14">
        <v>250</v>
      </c>
      <c r="G29" s="10"/>
      <c r="H29" s="9" t="str">
        <f t="shared" si="2"/>
        <v/>
      </c>
    </row>
    <row r="30" spans="2:8" ht="24" customHeight="1" x14ac:dyDescent="0.25">
      <c r="B30" s="6" t="s">
        <v>44</v>
      </c>
      <c r="C30" s="6" t="s">
        <v>45</v>
      </c>
      <c r="D30" s="7" t="s">
        <v>93</v>
      </c>
      <c r="E30" s="6" t="s">
        <v>32</v>
      </c>
      <c r="F30" s="14">
        <v>55</v>
      </c>
      <c r="G30" s="10"/>
      <c r="H30" s="9" t="str">
        <f t="shared" si="2"/>
        <v/>
      </c>
    </row>
    <row r="31" spans="2:8" ht="24" customHeight="1" x14ac:dyDescent="0.25">
      <c r="B31" s="6" t="s">
        <v>46</v>
      </c>
      <c r="C31" s="6" t="s">
        <v>47</v>
      </c>
      <c r="D31" s="7" t="s">
        <v>82</v>
      </c>
      <c r="E31" s="6" t="s">
        <v>14</v>
      </c>
      <c r="F31" s="14">
        <v>80</v>
      </c>
      <c r="G31" s="10"/>
      <c r="H31" s="9" t="str">
        <f t="shared" si="2"/>
        <v/>
      </c>
    </row>
    <row r="32" spans="2:8" ht="24" customHeight="1" x14ac:dyDescent="0.25">
      <c r="B32" s="6" t="s">
        <v>48</v>
      </c>
      <c r="C32" s="6" t="s">
        <v>49</v>
      </c>
      <c r="D32" s="7" t="s">
        <v>83</v>
      </c>
      <c r="E32" s="6" t="s">
        <v>14</v>
      </c>
      <c r="F32" s="14">
        <v>120</v>
      </c>
      <c r="G32" s="10"/>
      <c r="H32" s="9" t="str">
        <f t="shared" si="2"/>
        <v/>
      </c>
    </row>
    <row r="33" spans="2:11" ht="24" customHeight="1" x14ac:dyDescent="0.25">
      <c r="B33" s="27" t="s">
        <v>171</v>
      </c>
      <c r="C33" s="6" t="s">
        <v>50</v>
      </c>
      <c r="D33" s="7" t="s">
        <v>107</v>
      </c>
      <c r="E33" s="6" t="s">
        <v>51</v>
      </c>
      <c r="F33" s="14">
        <v>150</v>
      </c>
      <c r="G33" s="10"/>
      <c r="H33" s="9" t="str">
        <f t="shared" si="2"/>
        <v/>
      </c>
    </row>
    <row r="34" spans="2:11" ht="24" customHeight="1" x14ac:dyDescent="0.25">
      <c r="B34" s="6" t="s">
        <v>52</v>
      </c>
      <c r="C34" s="6" t="s">
        <v>53</v>
      </c>
      <c r="D34" s="7" t="s">
        <v>84</v>
      </c>
      <c r="E34" s="6" t="s">
        <v>51</v>
      </c>
      <c r="F34" s="14">
        <v>60</v>
      </c>
      <c r="G34" s="10"/>
      <c r="H34" s="9" t="str">
        <f t="shared" si="2"/>
        <v/>
      </c>
    </row>
    <row r="35" spans="2:11" ht="24" customHeight="1" x14ac:dyDescent="0.25">
      <c r="B35" s="6" t="s">
        <v>54</v>
      </c>
      <c r="C35" s="6" t="s">
        <v>55</v>
      </c>
      <c r="D35" s="7" t="s">
        <v>86</v>
      </c>
      <c r="E35" s="6" t="s">
        <v>51</v>
      </c>
      <c r="F35" s="14">
        <v>30</v>
      </c>
      <c r="G35" s="16"/>
      <c r="H35" s="9" t="str">
        <f t="shared" si="2"/>
        <v/>
      </c>
    </row>
    <row r="36" spans="2:11" ht="24" customHeight="1" x14ac:dyDescent="0.25">
      <c r="B36" s="6" t="s">
        <v>56</v>
      </c>
      <c r="C36" s="6" t="s">
        <v>57</v>
      </c>
      <c r="D36" s="26" t="s">
        <v>89</v>
      </c>
      <c r="E36" s="6" t="s">
        <v>58</v>
      </c>
      <c r="F36" s="14">
        <v>5</v>
      </c>
      <c r="G36" s="10"/>
      <c r="H36" s="9" t="str">
        <f t="shared" si="2"/>
        <v/>
      </c>
    </row>
    <row r="37" spans="2:11" ht="24" customHeight="1" x14ac:dyDescent="0.25">
      <c r="B37" s="6" t="s">
        <v>59</v>
      </c>
      <c r="C37" s="6" t="s">
        <v>60</v>
      </c>
      <c r="D37" s="7" t="s">
        <v>85</v>
      </c>
      <c r="E37" s="6" t="s">
        <v>61</v>
      </c>
      <c r="F37" s="14">
        <v>6</v>
      </c>
      <c r="G37" s="10"/>
      <c r="H37" s="9" t="str">
        <f t="shared" si="2"/>
        <v/>
      </c>
    </row>
    <row r="38" spans="2:11" ht="24" customHeight="1" x14ac:dyDescent="0.25">
      <c r="B38" s="6" t="s">
        <v>62</v>
      </c>
      <c r="C38" s="6" t="s">
        <v>63</v>
      </c>
      <c r="D38" s="7" t="s">
        <v>87</v>
      </c>
      <c r="E38" s="6" t="s">
        <v>61</v>
      </c>
      <c r="F38" s="14">
        <v>3</v>
      </c>
      <c r="G38" s="10"/>
      <c r="H38" s="9" t="str">
        <f t="shared" si="2"/>
        <v/>
      </c>
      <c r="K38" s="3"/>
    </row>
    <row r="39" spans="2:11" ht="24" customHeight="1" x14ac:dyDescent="0.25">
      <c r="B39" s="20"/>
      <c r="C39" s="43" t="str">
        <f>"RAZEM "&amp;C22</f>
        <v>RAZEM Przewody kanalizacyjne, studnie</v>
      </c>
      <c r="D39" s="38"/>
      <c r="E39" s="38"/>
      <c r="F39" s="38"/>
      <c r="G39" s="38"/>
      <c r="H39" s="21" t="str">
        <f>IF(SUM(H23:H38)=0,"",SUM(H23:H38))</f>
        <v/>
      </c>
      <c r="I39" s="3"/>
    </row>
    <row r="40" spans="2:11" ht="24" customHeight="1" x14ac:dyDescent="0.25">
      <c r="B40" s="17">
        <v>4</v>
      </c>
      <c r="C40" s="42" t="s">
        <v>108</v>
      </c>
      <c r="D40" s="40"/>
      <c r="E40" s="40"/>
      <c r="F40" s="40"/>
      <c r="G40" s="40"/>
      <c r="H40" s="41"/>
    </row>
    <row r="41" spans="2:11" ht="24" customHeight="1" x14ac:dyDescent="0.25">
      <c r="B41" s="6" t="s">
        <v>64</v>
      </c>
      <c r="C41" s="6" t="s">
        <v>31</v>
      </c>
      <c r="D41" s="11" t="s">
        <v>99</v>
      </c>
      <c r="E41" s="6" t="s">
        <v>32</v>
      </c>
      <c r="F41" s="8">
        <v>7</v>
      </c>
      <c r="G41" s="10"/>
      <c r="H41" s="9" t="str">
        <f t="shared" ref="H41:H42" si="3">IF(G41="","",F41*G41)</f>
        <v/>
      </c>
    </row>
    <row r="42" spans="2:11" ht="24" customHeight="1" x14ac:dyDescent="0.25">
      <c r="B42" s="6" t="s">
        <v>65</v>
      </c>
      <c r="C42" s="6" t="s">
        <v>34</v>
      </c>
      <c r="D42" s="7" t="s">
        <v>100</v>
      </c>
      <c r="E42" s="6" t="s">
        <v>32</v>
      </c>
      <c r="F42" s="8">
        <v>7</v>
      </c>
      <c r="G42" s="10"/>
      <c r="H42" s="9" t="str">
        <f t="shared" si="3"/>
        <v/>
      </c>
    </row>
    <row r="43" spans="2:11" ht="24" customHeight="1" x14ac:dyDescent="0.25">
      <c r="B43" s="6" t="s">
        <v>66</v>
      </c>
      <c r="C43" s="6" t="s">
        <v>74</v>
      </c>
      <c r="D43" s="7" t="s">
        <v>81</v>
      </c>
      <c r="E43" s="6" t="s">
        <v>7</v>
      </c>
      <c r="F43" s="8">
        <v>15</v>
      </c>
      <c r="G43" s="10"/>
      <c r="H43" s="9" t="str">
        <f>IF(G43="","",F43*G43)</f>
        <v/>
      </c>
    </row>
    <row r="44" spans="2:11" ht="24" customHeight="1" x14ac:dyDescent="0.25">
      <c r="B44" s="6" t="s">
        <v>67</v>
      </c>
      <c r="C44" s="6" t="s">
        <v>69</v>
      </c>
      <c r="D44" s="7" t="s">
        <v>94</v>
      </c>
      <c r="E44" s="6" t="s">
        <v>14</v>
      </c>
      <c r="F44" s="8">
        <v>30</v>
      </c>
      <c r="G44" s="10"/>
      <c r="H44" s="9" t="str">
        <f>IF(G44="","",F44*G44)</f>
        <v/>
      </c>
    </row>
    <row r="45" spans="2:11" ht="24" customHeight="1" x14ac:dyDescent="0.25">
      <c r="B45" s="6" t="s">
        <v>68</v>
      </c>
      <c r="C45" s="6" t="s">
        <v>45</v>
      </c>
      <c r="D45" s="7" t="s">
        <v>95</v>
      </c>
      <c r="E45" s="6" t="s">
        <v>32</v>
      </c>
      <c r="F45" s="8">
        <v>1.5</v>
      </c>
      <c r="G45" s="10"/>
      <c r="H45" s="9" t="str">
        <f>IF(G45="","",F45*G45)</f>
        <v/>
      </c>
    </row>
    <row r="46" spans="2:11" ht="24" customHeight="1" x14ac:dyDescent="0.25">
      <c r="B46" s="20"/>
      <c r="C46" s="43" t="str">
        <f>"RAZEM "&amp;C40</f>
        <v xml:space="preserve">RAZEM Koryta odwadniające </v>
      </c>
      <c r="D46" s="38"/>
      <c r="E46" s="38"/>
      <c r="F46" s="38"/>
      <c r="G46" s="38"/>
      <c r="H46" s="21" t="str">
        <f>IF(SUM(H41:H45)=0,"",SUM(H41:H45))</f>
        <v/>
      </c>
    </row>
    <row r="47" spans="2:11" ht="24" customHeight="1" x14ac:dyDescent="0.25">
      <c r="B47" s="17">
        <v>5</v>
      </c>
      <c r="C47" s="42" t="s">
        <v>109</v>
      </c>
      <c r="D47" s="40"/>
      <c r="E47" s="40"/>
      <c r="F47" s="40"/>
      <c r="G47" s="40"/>
      <c r="H47" s="41"/>
    </row>
    <row r="48" spans="2:11" ht="24" customHeight="1" x14ac:dyDescent="0.25">
      <c r="B48" s="6" t="s">
        <v>172</v>
      </c>
      <c r="C48" s="6" t="s">
        <v>117</v>
      </c>
      <c r="D48" s="7" t="s">
        <v>118</v>
      </c>
      <c r="E48" s="6" t="s">
        <v>14</v>
      </c>
      <c r="F48" s="8">
        <v>90</v>
      </c>
      <c r="G48" s="10"/>
      <c r="H48" s="9" t="str">
        <f t="shared" ref="H48:H67" si="4">IF(G48="","",F48*G48)</f>
        <v/>
      </c>
    </row>
    <row r="49" spans="2:8" ht="24" customHeight="1" x14ac:dyDescent="0.25">
      <c r="B49" s="6" t="s">
        <v>173</v>
      </c>
      <c r="C49" s="6" t="s">
        <v>113</v>
      </c>
      <c r="D49" s="7" t="s">
        <v>119</v>
      </c>
      <c r="E49" s="6" t="s">
        <v>120</v>
      </c>
      <c r="F49" s="8">
        <v>6</v>
      </c>
      <c r="G49" s="10"/>
      <c r="H49" s="9" t="str">
        <f t="shared" si="4"/>
        <v/>
      </c>
    </row>
    <row r="50" spans="2:8" ht="24" customHeight="1" x14ac:dyDescent="0.25">
      <c r="B50" s="6" t="s">
        <v>174</v>
      </c>
      <c r="C50" s="6" t="s">
        <v>121</v>
      </c>
      <c r="D50" s="7" t="s">
        <v>122</v>
      </c>
      <c r="E50" s="6" t="s">
        <v>61</v>
      </c>
      <c r="F50" s="8">
        <v>12</v>
      </c>
      <c r="G50" s="10"/>
      <c r="H50" s="9" t="str">
        <f t="shared" si="4"/>
        <v/>
      </c>
    </row>
    <row r="51" spans="2:8" ht="24" customHeight="1" x14ac:dyDescent="0.25">
      <c r="B51" s="6" t="s">
        <v>175</v>
      </c>
      <c r="C51" s="6" t="s">
        <v>121</v>
      </c>
      <c r="D51" s="7" t="s">
        <v>123</v>
      </c>
      <c r="E51" s="6" t="s">
        <v>61</v>
      </c>
      <c r="F51" s="8">
        <v>12</v>
      </c>
      <c r="G51" s="10"/>
      <c r="H51" s="9" t="str">
        <f t="shared" si="4"/>
        <v/>
      </c>
    </row>
    <row r="52" spans="2:8" ht="24" customHeight="1" x14ac:dyDescent="0.25">
      <c r="B52" s="6" t="s">
        <v>176</v>
      </c>
      <c r="C52" s="6" t="s">
        <v>121</v>
      </c>
      <c r="D52" s="7" t="s">
        <v>124</v>
      </c>
      <c r="E52" s="6" t="s">
        <v>61</v>
      </c>
      <c r="F52" s="8">
        <v>20</v>
      </c>
      <c r="G52" s="10"/>
      <c r="H52" s="9" t="str">
        <f t="shared" si="4"/>
        <v/>
      </c>
    </row>
    <row r="53" spans="2:8" ht="24" customHeight="1" x14ac:dyDescent="0.25">
      <c r="B53" s="6" t="s">
        <v>177</v>
      </c>
      <c r="C53" s="6" t="s">
        <v>121</v>
      </c>
      <c r="D53" s="7" t="s">
        <v>125</v>
      </c>
      <c r="E53" s="6" t="s">
        <v>61</v>
      </c>
      <c r="F53" s="8">
        <v>6</v>
      </c>
      <c r="G53" s="10"/>
      <c r="H53" s="9" t="str">
        <f t="shared" si="4"/>
        <v/>
      </c>
    </row>
    <row r="54" spans="2:8" ht="24" customHeight="1" x14ac:dyDescent="0.25">
      <c r="B54" s="6" t="s">
        <v>178</v>
      </c>
      <c r="C54" s="6" t="s">
        <v>126</v>
      </c>
      <c r="D54" s="7" t="s">
        <v>127</v>
      </c>
      <c r="E54" s="6" t="s">
        <v>61</v>
      </c>
      <c r="F54" s="8">
        <v>6</v>
      </c>
      <c r="G54" s="10"/>
      <c r="H54" s="9" t="str">
        <f t="shared" si="4"/>
        <v/>
      </c>
    </row>
    <row r="55" spans="2:8" ht="24" customHeight="1" x14ac:dyDescent="0.25">
      <c r="B55" s="6" t="s">
        <v>179</v>
      </c>
      <c r="C55" s="6" t="s">
        <v>130</v>
      </c>
      <c r="D55" s="7" t="s">
        <v>128</v>
      </c>
      <c r="E55" s="6" t="s">
        <v>120</v>
      </c>
      <c r="F55" s="8">
        <v>6</v>
      </c>
      <c r="G55" s="10"/>
      <c r="H55" s="9" t="str">
        <f t="shared" si="4"/>
        <v/>
      </c>
    </row>
    <row r="56" spans="2:8" ht="24" customHeight="1" x14ac:dyDescent="0.25">
      <c r="B56" s="6" t="s">
        <v>180</v>
      </c>
      <c r="C56" s="6" t="s">
        <v>131</v>
      </c>
      <c r="D56" s="7" t="s">
        <v>129</v>
      </c>
      <c r="E56" s="6" t="s">
        <v>61</v>
      </c>
      <c r="F56" s="8">
        <v>18</v>
      </c>
      <c r="G56" s="10"/>
      <c r="H56" s="9" t="str">
        <f t="shared" si="4"/>
        <v/>
      </c>
    </row>
    <row r="57" spans="2:8" ht="24" customHeight="1" x14ac:dyDescent="0.25">
      <c r="B57" s="6" t="s">
        <v>181</v>
      </c>
      <c r="C57" s="6" t="s">
        <v>132</v>
      </c>
      <c r="D57" s="7" t="s">
        <v>133</v>
      </c>
      <c r="E57" s="6" t="s">
        <v>61</v>
      </c>
      <c r="F57" s="8">
        <v>12</v>
      </c>
      <c r="G57" s="10"/>
      <c r="H57" s="9" t="str">
        <f t="shared" si="4"/>
        <v/>
      </c>
    </row>
    <row r="58" spans="2:8" ht="24" customHeight="1" x14ac:dyDescent="0.25">
      <c r="B58" s="6" t="s">
        <v>182</v>
      </c>
      <c r="C58" s="6" t="s">
        <v>134</v>
      </c>
      <c r="D58" s="7" t="s">
        <v>135</v>
      </c>
      <c r="E58" s="6" t="s">
        <v>61</v>
      </c>
      <c r="F58" s="8">
        <v>12</v>
      </c>
      <c r="G58" s="10"/>
      <c r="H58" s="9" t="str">
        <f t="shared" si="4"/>
        <v/>
      </c>
    </row>
    <row r="59" spans="2:8" ht="24" customHeight="1" x14ac:dyDescent="0.25">
      <c r="B59" s="6" t="s">
        <v>183</v>
      </c>
      <c r="C59" s="6" t="s">
        <v>113</v>
      </c>
      <c r="D59" s="7" t="s">
        <v>136</v>
      </c>
      <c r="E59" s="6" t="s">
        <v>120</v>
      </c>
      <c r="F59" s="8">
        <v>6</v>
      </c>
      <c r="G59" s="10"/>
      <c r="H59" s="9" t="str">
        <f t="shared" si="4"/>
        <v/>
      </c>
    </row>
    <row r="60" spans="2:8" ht="24" customHeight="1" x14ac:dyDescent="0.25">
      <c r="B60" s="6" t="s">
        <v>184</v>
      </c>
      <c r="C60" s="6" t="s">
        <v>137</v>
      </c>
      <c r="D60" s="7" t="s">
        <v>138</v>
      </c>
      <c r="E60" s="6" t="s">
        <v>14</v>
      </c>
      <c r="F60" s="8">
        <v>90</v>
      </c>
      <c r="G60" s="10"/>
      <c r="H60" s="9" t="str">
        <f t="shared" si="4"/>
        <v/>
      </c>
    </row>
    <row r="61" spans="2:8" ht="24" customHeight="1" x14ac:dyDescent="0.25">
      <c r="B61" s="6" t="s">
        <v>185</v>
      </c>
      <c r="C61" s="6" t="s">
        <v>139</v>
      </c>
      <c r="D61" s="7" t="s">
        <v>140</v>
      </c>
      <c r="E61" s="6" t="s">
        <v>14</v>
      </c>
      <c r="F61" s="8">
        <v>90</v>
      </c>
      <c r="G61" s="10"/>
      <c r="H61" s="9" t="str">
        <f t="shared" si="4"/>
        <v/>
      </c>
    </row>
    <row r="62" spans="2:8" ht="24" customHeight="1" x14ac:dyDescent="0.25">
      <c r="B62" s="6" t="s">
        <v>186</v>
      </c>
      <c r="C62" s="6" t="s">
        <v>141</v>
      </c>
      <c r="D62" s="7" t="s">
        <v>142</v>
      </c>
      <c r="E62" s="6" t="s">
        <v>14</v>
      </c>
      <c r="F62" s="8">
        <v>12</v>
      </c>
      <c r="G62" s="10"/>
      <c r="H62" s="9" t="str">
        <f t="shared" si="4"/>
        <v/>
      </c>
    </row>
    <row r="63" spans="2:8" ht="24" customHeight="1" x14ac:dyDescent="0.25">
      <c r="B63" s="6" t="s">
        <v>187</v>
      </c>
      <c r="C63" s="6" t="s">
        <v>113</v>
      </c>
      <c r="D63" s="7" t="s">
        <v>143</v>
      </c>
      <c r="E63" s="6" t="s">
        <v>120</v>
      </c>
      <c r="F63" s="8">
        <v>6</v>
      </c>
      <c r="G63" s="10"/>
      <c r="H63" s="9" t="str">
        <f t="shared" si="4"/>
        <v/>
      </c>
    </row>
    <row r="64" spans="2:8" ht="24" customHeight="1" x14ac:dyDescent="0.25">
      <c r="B64" s="6" t="s">
        <v>188</v>
      </c>
      <c r="C64" s="6" t="s">
        <v>144</v>
      </c>
      <c r="D64" s="7" t="s">
        <v>145</v>
      </c>
      <c r="E64" s="6" t="s">
        <v>32</v>
      </c>
      <c r="F64" s="8">
        <v>1</v>
      </c>
      <c r="G64" s="10"/>
      <c r="H64" s="9" t="str">
        <f>IF(G64="","",F64*G64)</f>
        <v/>
      </c>
    </row>
    <row r="65" spans="2:15" ht="24" customHeight="1" x14ac:dyDescent="0.25">
      <c r="B65" s="6" t="s">
        <v>189</v>
      </c>
      <c r="C65" s="6" t="s">
        <v>147</v>
      </c>
      <c r="D65" s="7" t="s">
        <v>146</v>
      </c>
      <c r="E65" s="6" t="s">
        <v>32</v>
      </c>
      <c r="F65" s="8">
        <v>1</v>
      </c>
      <c r="G65" s="10"/>
      <c r="H65" s="9" t="str">
        <f t="shared" si="4"/>
        <v/>
      </c>
    </row>
    <row r="66" spans="2:15" ht="24" customHeight="1" x14ac:dyDescent="0.25">
      <c r="B66" s="6" t="s">
        <v>190</v>
      </c>
      <c r="C66" s="6" t="s">
        <v>148</v>
      </c>
      <c r="D66" s="7" t="s">
        <v>149</v>
      </c>
      <c r="E66" s="6" t="s">
        <v>32</v>
      </c>
      <c r="F66" s="8">
        <v>1</v>
      </c>
      <c r="G66" s="10"/>
      <c r="H66" s="9" t="str">
        <f t="shared" si="4"/>
        <v/>
      </c>
    </row>
    <row r="67" spans="2:15" ht="24" customHeight="1" x14ac:dyDescent="0.25">
      <c r="B67" s="6" t="s">
        <v>191</v>
      </c>
      <c r="C67" s="6" t="s">
        <v>113</v>
      </c>
      <c r="D67" s="7" t="s">
        <v>150</v>
      </c>
      <c r="E67" s="6" t="s">
        <v>32</v>
      </c>
      <c r="F67" s="8">
        <v>1</v>
      </c>
      <c r="G67" s="10"/>
      <c r="H67" s="9" t="str">
        <f t="shared" si="4"/>
        <v/>
      </c>
    </row>
    <row r="68" spans="2:15" ht="24" customHeight="1" x14ac:dyDescent="0.25">
      <c r="B68" s="20"/>
      <c r="C68" s="43" t="str">
        <f>"RAZEM "&amp;C47</f>
        <v>RAZEM Obejścia wodociągowe do dezynfekcji z wodomierzem z impulsatorem i armaturą odcinającą</v>
      </c>
      <c r="D68" s="38"/>
      <c r="E68" s="38"/>
      <c r="F68" s="38"/>
      <c r="G68" s="38"/>
      <c r="H68" s="21" t="str">
        <f>IF(SUM(H48:H67)=0,"",SUM(H48:H67))</f>
        <v/>
      </c>
      <c r="I68" s="28"/>
      <c r="J68" s="29"/>
      <c r="K68" s="30"/>
      <c r="L68" s="29"/>
      <c r="M68" s="31"/>
      <c r="N68" s="31"/>
      <c r="O68" s="32"/>
    </row>
    <row r="69" spans="2:15" ht="24" customHeight="1" x14ac:dyDescent="0.25">
      <c r="B69" s="17">
        <v>6</v>
      </c>
      <c r="C69" s="42" t="s">
        <v>170</v>
      </c>
      <c r="D69" s="40"/>
      <c r="E69" s="40"/>
      <c r="F69" s="40"/>
      <c r="G69" s="40"/>
      <c r="H69" s="41"/>
    </row>
    <row r="70" spans="2:15" ht="24" customHeight="1" x14ac:dyDescent="0.25">
      <c r="B70" s="6" t="s">
        <v>192</v>
      </c>
      <c r="C70" s="6" t="s">
        <v>113</v>
      </c>
      <c r="D70" s="7" t="s">
        <v>114</v>
      </c>
      <c r="E70" s="6" t="s">
        <v>14</v>
      </c>
      <c r="F70" s="8">
        <v>300</v>
      </c>
      <c r="G70" s="10"/>
      <c r="H70" s="9" t="str">
        <f>IF(G70="","",F70*G70)</f>
        <v/>
      </c>
    </row>
    <row r="71" spans="2:15" ht="24" customHeight="1" x14ac:dyDescent="0.25">
      <c r="B71" s="6" t="s">
        <v>193</v>
      </c>
      <c r="C71" s="6" t="s">
        <v>113</v>
      </c>
      <c r="D71" s="7" t="s">
        <v>115</v>
      </c>
      <c r="E71" s="6" t="s">
        <v>14</v>
      </c>
      <c r="F71" s="8">
        <v>300</v>
      </c>
      <c r="G71" s="10"/>
      <c r="H71" s="9" t="str">
        <f>IF(G71="","",F71*G71)</f>
        <v/>
      </c>
    </row>
    <row r="72" spans="2:15" ht="24" customHeight="1" x14ac:dyDescent="0.25">
      <c r="B72" s="6" t="s">
        <v>194</v>
      </c>
      <c r="C72" s="6" t="s">
        <v>113</v>
      </c>
      <c r="D72" s="7" t="s">
        <v>116</v>
      </c>
      <c r="E72" s="6" t="s">
        <v>14</v>
      </c>
      <c r="F72" s="8">
        <v>300</v>
      </c>
      <c r="G72" s="10"/>
      <c r="H72" s="9" t="str">
        <f>IF(G72="","",F72*G72)</f>
        <v/>
      </c>
    </row>
    <row r="73" spans="2:15" ht="24" customHeight="1" x14ac:dyDescent="0.25">
      <c r="B73" s="20"/>
      <c r="C73" s="43" t="str">
        <f>"RAZEM "&amp;C69</f>
        <v>RAZEM Zatkania istniejących rurociągów kanalizacyjnych itp.</v>
      </c>
      <c r="D73" s="38"/>
      <c r="E73" s="38"/>
      <c r="F73" s="38"/>
      <c r="G73" s="38"/>
      <c r="H73" s="21" t="str">
        <f>IF(SUM(H70:H72)=0,"",SUM(H70:H72))</f>
        <v/>
      </c>
    </row>
    <row r="74" spans="2:15" ht="24" customHeight="1" x14ac:dyDescent="0.25">
      <c r="B74" s="17">
        <v>7</v>
      </c>
      <c r="C74" s="42" t="s">
        <v>110</v>
      </c>
      <c r="D74" s="40"/>
      <c r="E74" s="40"/>
      <c r="F74" s="40"/>
      <c r="G74" s="40"/>
      <c r="H74" s="41"/>
    </row>
    <row r="75" spans="2:15" ht="24" customHeight="1" x14ac:dyDescent="0.25">
      <c r="B75" s="6" t="s">
        <v>195</v>
      </c>
      <c r="C75" s="6" t="s">
        <v>151</v>
      </c>
      <c r="D75" s="7" t="s">
        <v>152</v>
      </c>
      <c r="E75" s="6" t="s">
        <v>14</v>
      </c>
      <c r="F75" s="8">
        <v>200</v>
      </c>
      <c r="G75" s="10"/>
      <c r="H75" s="9" t="str">
        <f>IF(G75="","",F75*G75)</f>
        <v/>
      </c>
    </row>
    <row r="76" spans="2:15" ht="24" customHeight="1" x14ac:dyDescent="0.25">
      <c r="B76" s="6" t="s">
        <v>196</v>
      </c>
      <c r="C76" s="6" t="s">
        <v>153</v>
      </c>
      <c r="D76" s="7" t="s">
        <v>154</v>
      </c>
      <c r="E76" s="6" t="s">
        <v>14</v>
      </c>
      <c r="F76" s="8">
        <v>200</v>
      </c>
      <c r="G76" s="10"/>
      <c r="H76" s="9" t="str">
        <f>IF(G76="","",F76*G76)</f>
        <v/>
      </c>
    </row>
    <row r="77" spans="2:15" ht="24" customHeight="1" x14ac:dyDescent="0.25">
      <c r="B77" s="6" t="s">
        <v>197</v>
      </c>
      <c r="C77" s="6" t="s">
        <v>155</v>
      </c>
      <c r="D77" s="7" t="s">
        <v>211</v>
      </c>
      <c r="E77" s="6" t="s">
        <v>14</v>
      </c>
      <c r="F77" s="8">
        <v>200</v>
      </c>
      <c r="G77" s="10"/>
      <c r="H77" s="9" t="str">
        <f>IF(G77="","",F77*G77)</f>
        <v/>
      </c>
    </row>
    <row r="78" spans="2:15" ht="24" customHeight="1" x14ac:dyDescent="0.25">
      <c r="B78" s="6" t="s">
        <v>198</v>
      </c>
      <c r="C78" s="6" t="s">
        <v>169</v>
      </c>
      <c r="D78" s="7" t="s">
        <v>156</v>
      </c>
      <c r="E78" s="6" t="s">
        <v>14</v>
      </c>
      <c r="F78" s="8">
        <v>200</v>
      </c>
      <c r="G78" s="10"/>
      <c r="H78" s="9" t="str">
        <f>IF(G78="","",F78*G78)</f>
        <v/>
      </c>
    </row>
    <row r="79" spans="2:15" ht="24" customHeight="1" x14ac:dyDescent="0.25">
      <c r="B79" s="6" t="s">
        <v>199</v>
      </c>
      <c r="C79" s="6" t="s">
        <v>165</v>
      </c>
      <c r="D79" s="7" t="s">
        <v>140</v>
      </c>
      <c r="E79" s="6" t="s">
        <v>14</v>
      </c>
      <c r="F79" s="8">
        <v>200</v>
      </c>
      <c r="G79" s="10"/>
      <c r="H79" s="9" t="str">
        <f>IF(G79="","",F79*G79)</f>
        <v/>
      </c>
    </row>
    <row r="80" spans="2:15" ht="24" customHeight="1" x14ac:dyDescent="0.25">
      <c r="B80" s="20"/>
      <c r="C80" s="43" t="str">
        <f>"RAZEM "&amp;C74</f>
        <v>RAZEM Demontaże i montaże rur wodnych - drobne naprawy awaryjne</v>
      </c>
      <c r="D80" s="38"/>
      <c r="E80" s="38"/>
      <c r="F80" s="38"/>
      <c r="G80" s="38"/>
      <c r="H80" s="21" t="str">
        <f>IF(SUM(H75:H79)=0,"",SUM(H75:H79))</f>
        <v/>
      </c>
    </row>
    <row r="81" spans="2:8" ht="24" customHeight="1" x14ac:dyDescent="0.25">
      <c r="B81" s="17">
        <v>8</v>
      </c>
      <c r="C81" s="42" t="s">
        <v>111</v>
      </c>
      <c r="D81" s="40"/>
      <c r="E81" s="40"/>
      <c r="F81" s="40"/>
      <c r="G81" s="40"/>
      <c r="H81" s="41"/>
    </row>
    <row r="82" spans="2:8" ht="24" customHeight="1" x14ac:dyDescent="0.25">
      <c r="B82" s="6" t="s">
        <v>200</v>
      </c>
      <c r="C82" s="6" t="s">
        <v>157</v>
      </c>
      <c r="D82" s="7" t="s">
        <v>158</v>
      </c>
      <c r="E82" s="6" t="s">
        <v>14</v>
      </c>
      <c r="F82" s="8">
        <v>200</v>
      </c>
      <c r="G82" s="10"/>
      <c r="H82" s="9" t="str">
        <f>IF(G82="","",F82*G82)</f>
        <v/>
      </c>
    </row>
    <row r="83" spans="2:8" ht="24" customHeight="1" x14ac:dyDescent="0.25">
      <c r="B83" s="6" t="s">
        <v>201</v>
      </c>
      <c r="C83" s="6" t="s">
        <v>159</v>
      </c>
      <c r="D83" s="7" t="s">
        <v>160</v>
      </c>
      <c r="E83" s="6" t="s">
        <v>61</v>
      </c>
      <c r="F83" s="8">
        <v>50</v>
      </c>
      <c r="G83" s="10"/>
      <c r="H83" s="9" t="str">
        <f>IF(G83="","",F83*G83)</f>
        <v/>
      </c>
    </row>
    <row r="84" spans="2:8" ht="24" customHeight="1" x14ac:dyDescent="0.25">
      <c r="B84" s="6" t="s">
        <v>202</v>
      </c>
      <c r="C84" s="6" t="s">
        <v>161</v>
      </c>
      <c r="D84" s="7" t="s">
        <v>162</v>
      </c>
      <c r="E84" s="6" t="s">
        <v>14</v>
      </c>
      <c r="F84" s="8">
        <v>200</v>
      </c>
      <c r="G84" s="10"/>
      <c r="H84" s="9" t="str">
        <f>IF(G84="","",F84*G84)</f>
        <v/>
      </c>
    </row>
    <row r="85" spans="2:8" ht="24" customHeight="1" x14ac:dyDescent="0.25">
      <c r="B85" s="6" t="s">
        <v>203</v>
      </c>
      <c r="C85" s="6" t="s">
        <v>163</v>
      </c>
      <c r="D85" s="7" t="s">
        <v>164</v>
      </c>
      <c r="E85" s="6" t="s">
        <v>61</v>
      </c>
      <c r="F85" s="8">
        <v>50</v>
      </c>
      <c r="G85" s="10"/>
      <c r="H85" s="9" t="str">
        <f>IF(G85="","",F85*G85)</f>
        <v/>
      </c>
    </row>
    <row r="86" spans="2:8" ht="24" customHeight="1" x14ac:dyDescent="0.25">
      <c r="B86" s="6" t="s">
        <v>204</v>
      </c>
      <c r="C86" s="6" t="s">
        <v>165</v>
      </c>
      <c r="D86" s="7" t="s">
        <v>166</v>
      </c>
      <c r="E86" s="6" t="s">
        <v>14</v>
      </c>
      <c r="F86" s="8">
        <v>200</v>
      </c>
      <c r="G86" s="10"/>
      <c r="H86" s="9" t="str">
        <f>IF(G86="","",F86*G86)</f>
        <v/>
      </c>
    </row>
    <row r="87" spans="2:8" ht="24" customHeight="1" x14ac:dyDescent="0.25">
      <c r="B87" s="20"/>
      <c r="C87" s="43" t="str">
        <f>"RAZEM "&amp;C81</f>
        <v>RAZEM Demontaże i montaże rur kanalizacyjnych - drobne naprawy awaryjne</v>
      </c>
      <c r="D87" s="38"/>
      <c r="E87" s="38"/>
      <c r="F87" s="38"/>
      <c r="G87" s="38"/>
      <c r="H87" s="21" t="str">
        <f>IF(SUM(H82:H86)=0,"",SUM(H82:H86))</f>
        <v/>
      </c>
    </row>
    <row r="88" spans="2:8" ht="24" customHeight="1" x14ac:dyDescent="0.25">
      <c r="B88" s="17">
        <v>9</v>
      </c>
      <c r="C88" s="42" t="s">
        <v>112</v>
      </c>
      <c r="D88" s="40"/>
      <c r="E88" s="40"/>
      <c r="F88" s="40"/>
      <c r="G88" s="40"/>
      <c r="H88" s="41"/>
    </row>
    <row r="89" spans="2:8" ht="24" customHeight="1" x14ac:dyDescent="0.25">
      <c r="B89" s="6" t="s">
        <v>205</v>
      </c>
      <c r="C89" s="6" t="s">
        <v>151</v>
      </c>
      <c r="D89" s="7" t="s">
        <v>152</v>
      </c>
      <c r="E89" s="6" t="s">
        <v>14</v>
      </c>
      <c r="F89" s="8">
        <v>750</v>
      </c>
      <c r="G89" s="10"/>
      <c r="H89" s="9" t="str">
        <f>IF(G89="","",F89*G89)</f>
        <v/>
      </c>
    </row>
    <row r="90" spans="2:8" ht="24" customHeight="1" x14ac:dyDescent="0.25">
      <c r="B90" s="6" t="s">
        <v>206</v>
      </c>
      <c r="C90" s="6" t="s">
        <v>167</v>
      </c>
      <c r="D90" s="7" t="s">
        <v>168</v>
      </c>
      <c r="E90" s="6" t="s">
        <v>61</v>
      </c>
      <c r="F90" s="8">
        <v>50</v>
      </c>
      <c r="G90" s="10"/>
      <c r="H90" s="9" t="str">
        <f>IF(G90="","",F90*G90)</f>
        <v/>
      </c>
    </row>
    <row r="91" spans="2:8" ht="24" customHeight="1" x14ac:dyDescent="0.25">
      <c r="B91" s="6" t="s">
        <v>207</v>
      </c>
      <c r="C91" s="6" t="s">
        <v>169</v>
      </c>
      <c r="D91" s="7" t="s">
        <v>156</v>
      </c>
      <c r="E91" s="6" t="s">
        <v>14</v>
      </c>
      <c r="F91" s="8">
        <v>750</v>
      </c>
      <c r="G91" s="10"/>
      <c r="H91" s="9" t="str">
        <f>IF(G91="","",F91*G91)</f>
        <v/>
      </c>
    </row>
    <row r="92" spans="2:8" ht="25.5" customHeight="1" x14ac:dyDescent="0.25">
      <c r="B92" s="6" t="s">
        <v>208</v>
      </c>
      <c r="C92" s="6" t="s">
        <v>165</v>
      </c>
      <c r="D92" s="7" t="s">
        <v>140</v>
      </c>
      <c r="E92" s="6" t="s">
        <v>14</v>
      </c>
      <c r="F92" s="8">
        <v>750</v>
      </c>
      <c r="G92" s="10"/>
      <c r="H92" s="9" t="str">
        <f>IF(G92="","",F92*G92)</f>
        <v/>
      </c>
    </row>
    <row r="93" spans="2:8" ht="25.5" customHeight="1" x14ac:dyDescent="0.25">
      <c r="B93" s="20"/>
      <c r="C93" s="43" t="str">
        <f>"RAZEM "&amp;C88</f>
        <v>RAZEM Naprawy przewodów - przecieki na istniejących instalacjach wodnych</v>
      </c>
      <c r="D93" s="38"/>
      <c r="E93" s="38"/>
      <c r="F93" s="38"/>
      <c r="G93" s="38"/>
      <c r="H93" s="21" t="str">
        <f>IF(SUM(H89:H92)=0,"",SUM(H89:H92))</f>
        <v/>
      </c>
    </row>
    <row r="94" spans="2:8" ht="25.5" customHeight="1" x14ac:dyDescent="0.25">
      <c r="B94" s="36">
        <v>10</v>
      </c>
      <c r="C94" s="40" t="s">
        <v>215</v>
      </c>
      <c r="D94" s="40"/>
      <c r="E94" s="40"/>
      <c r="F94" s="40"/>
      <c r="G94" s="40"/>
      <c r="H94" s="41"/>
    </row>
    <row r="95" spans="2:8" ht="25.5" customHeight="1" x14ac:dyDescent="0.25">
      <c r="B95" s="12" t="s">
        <v>214</v>
      </c>
      <c r="C95" s="13"/>
      <c r="D95" s="13" t="s">
        <v>215</v>
      </c>
      <c r="E95" s="6" t="s">
        <v>216</v>
      </c>
      <c r="F95" s="6">
        <v>1000</v>
      </c>
      <c r="G95" s="37"/>
      <c r="H95" s="9" t="str">
        <f>IF(G95="","",F95*G95)</f>
        <v/>
      </c>
    </row>
    <row r="96" spans="2:8" ht="25.5" customHeight="1" x14ac:dyDescent="0.25">
      <c r="B96" s="35"/>
      <c r="C96" s="38" t="str">
        <f>"RAZEM "&amp;C94</f>
        <v>RAZEM Roboczogodzina</v>
      </c>
      <c r="D96" s="38"/>
      <c r="E96" s="38"/>
      <c r="F96" s="38"/>
      <c r="G96" s="39"/>
      <c r="H96" s="21" t="str">
        <f>H95</f>
        <v/>
      </c>
    </row>
    <row r="97" spans="2:8" ht="25.5" customHeight="1" x14ac:dyDescent="0.25">
      <c r="B97" s="46" t="s">
        <v>70</v>
      </c>
      <c r="C97" s="47"/>
      <c r="D97" s="47"/>
      <c r="E97" s="47"/>
      <c r="F97" s="47"/>
      <c r="G97" s="47"/>
      <c r="H97" s="22" t="str">
        <f>IF(SUM(H11,H21,H39,H46,H68,H73,H80,H87,H93,H96)=0,"",SUM(H11,H21,H39,H46,H68,H73,H80,H87,H93,H96))</f>
        <v/>
      </c>
    </row>
    <row r="98" spans="2:8" ht="25.5" customHeight="1" x14ac:dyDescent="0.25">
      <c r="B98" s="46" t="s">
        <v>73</v>
      </c>
      <c r="C98" s="47"/>
      <c r="D98" s="47"/>
      <c r="E98" s="47"/>
      <c r="F98" s="47"/>
      <c r="G98" s="47"/>
      <c r="H98" s="22" t="str">
        <f>IF(H97="","",ROUND((H97*0.23),2))</f>
        <v/>
      </c>
    </row>
    <row r="99" spans="2:8" ht="25.5" customHeight="1" x14ac:dyDescent="0.25">
      <c r="B99" s="46" t="s">
        <v>71</v>
      </c>
      <c r="C99" s="47"/>
      <c r="D99" s="47"/>
      <c r="E99" s="47"/>
      <c r="F99" s="47"/>
      <c r="G99" s="47"/>
      <c r="H99" s="22" t="str">
        <f>IF(SUM(H97,H98)=0,"",SUM(H97,H98))</f>
        <v/>
      </c>
    </row>
  </sheetData>
  <mergeCells count="25">
    <mergeCell ref="B3:H3"/>
    <mergeCell ref="B2:H2"/>
    <mergeCell ref="B99:G99"/>
    <mergeCell ref="B98:G98"/>
    <mergeCell ref="B97:G97"/>
    <mergeCell ref="C93:G93"/>
    <mergeCell ref="C40:H40"/>
    <mergeCell ref="C39:G39"/>
    <mergeCell ref="C22:H22"/>
    <mergeCell ref="C21:G21"/>
    <mergeCell ref="C12:H12"/>
    <mergeCell ref="C11:G11"/>
    <mergeCell ref="C6:H6"/>
    <mergeCell ref="C46:G46"/>
    <mergeCell ref="C47:H47"/>
    <mergeCell ref="C68:G68"/>
    <mergeCell ref="C96:G96"/>
    <mergeCell ref="C94:H94"/>
    <mergeCell ref="C69:H69"/>
    <mergeCell ref="C87:G87"/>
    <mergeCell ref="C88:H88"/>
    <mergeCell ref="C73:G73"/>
    <mergeCell ref="C74:H74"/>
    <mergeCell ref="C80:G80"/>
    <mergeCell ref="C81:H81"/>
  </mergeCells>
  <pageMargins left="0.7" right="0.7" top="0.75" bottom="0.75" header="0.3" footer="0.3"/>
  <pageSetup paperSize="9"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przedmiar_kosztorys</vt:lpstr>
      <vt:lpstr>przedmiar_kosztorys!Obszar_wydruku</vt:lpstr>
    </vt:vector>
  </TitlesOfParts>
  <Company>MS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Czesław Rudiuk</dc:creator>
  <cp:lastModifiedBy>Sylwia Lempart</cp:lastModifiedBy>
  <cp:lastPrinted>2024-07-04T11:40:43Z</cp:lastPrinted>
  <dcterms:created xsi:type="dcterms:W3CDTF">2020-03-04T13:40:20Z</dcterms:created>
  <dcterms:modified xsi:type="dcterms:W3CDTF">2024-07-04T11:42:00Z</dcterms:modified>
</cp:coreProperties>
</file>