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D96AADBD-6688-451A-A091-C3A35272B3B7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Przedmiar" sheetId="1" r:id="rId1"/>
  </sheets>
  <externalReferences>
    <externalReference r:id="rId2"/>
  </externalReferences>
  <definedNames>
    <definedName name="Print_Area" localSheetId="0">Przedmiar!$B$1:$H$47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1" l="1"/>
  <c r="F42" i="1"/>
  <c r="F41" i="1"/>
  <c r="F40" i="1"/>
  <c r="F39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18" i="1"/>
  <c r="F17" i="1"/>
  <c r="F16" i="1"/>
  <c r="F15" i="1"/>
  <c r="F14" i="1"/>
  <c r="F13" i="1"/>
  <c r="F12" i="1"/>
  <c r="F11" i="1"/>
  <c r="F8" i="1"/>
  <c r="F7" i="1"/>
  <c r="F6" i="1"/>
  <c r="F5" i="1"/>
  <c r="H43" i="1" l="1"/>
  <c r="H42" i="1"/>
  <c r="H41" i="1"/>
  <c r="H40" i="1"/>
  <c r="H39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18" i="1"/>
  <c r="H17" i="1"/>
  <c r="H16" i="1"/>
  <c r="H15" i="1"/>
  <c r="H14" i="1"/>
  <c r="H13" i="1"/>
  <c r="H12" i="1"/>
  <c r="H11" i="1"/>
  <c r="H6" i="1"/>
  <c r="H7" i="1"/>
  <c r="H8" i="1"/>
  <c r="H5" i="1"/>
  <c r="H19" i="1" l="1"/>
  <c r="H37" i="1"/>
  <c r="H44" i="1"/>
  <c r="H9" i="1"/>
  <c r="H45" i="1" s="1"/>
  <c r="C44" i="1"/>
  <c r="C37" i="1"/>
  <c r="C19" i="1"/>
  <c r="C9" i="1"/>
  <c r="H47" i="1" l="1"/>
  <c r="H46" i="1"/>
</calcChain>
</file>

<file path=xl/sharedStrings.xml><?xml version="1.0" encoding="utf-8"?>
<sst xmlns="http://schemas.openxmlformats.org/spreadsheetml/2006/main" count="147" uniqueCount="112">
  <si>
    <t>Nr</t>
  </si>
  <si>
    <t>Podstawa</t>
  </si>
  <si>
    <t>Opis robót</t>
  </si>
  <si>
    <t>Jm</t>
  </si>
  <si>
    <t>Ilość</t>
  </si>
  <si>
    <t>1.1</t>
  </si>
  <si>
    <t>KNR 231/101/1</t>
  </si>
  <si>
    <t xml:space="preserve">m2 </t>
  </si>
  <si>
    <t>1.2</t>
  </si>
  <si>
    <t>KNR 231/114/5</t>
  </si>
  <si>
    <t>1.3</t>
  </si>
  <si>
    <t>KNR 231/9903/3</t>
  </si>
  <si>
    <t>1.4</t>
  </si>
  <si>
    <t>KNR 231/407/5</t>
  </si>
  <si>
    <t>m</t>
  </si>
  <si>
    <t>2.1</t>
  </si>
  <si>
    <t>m2</t>
  </si>
  <si>
    <t>2.2</t>
  </si>
  <si>
    <t>KNR 231/101/2</t>
  </si>
  <si>
    <t>2.3</t>
  </si>
  <si>
    <t xml:space="preserve">Podbudowy z kruszyw, tłuczeń, warstwa dolna, grubość warstwy po zagęszczeniu 15-cm </t>
  </si>
  <si>
    <t>2.4</t>
  </si>
  <si>
    <t>KNR 231/114/6</t>
  </si>
  <si>
    <t>2.5</t>
  </si>
  <si>
    <t>KNR 231/114/7</t>
  </si>
  <si>
    <t>2.6</t>
  </si>
  <si>
    <t>KNR 231/114/8</t>
  </si>
  <si>
    <t>2.7</t>
  </si>
  <si>
    <t>2.8</t>
  </si>
  <si>
    <t>Przewody kanalizacyjne, studnie</t>
  </si>
  <si>
    <t>3.1</t>
  </si>
  <si>
    <t>KNNR 1/202/6</t>
  </si>
  <si>
    <t>m3</t>
  </si>
  <si>
    <t>3.2</t>
  </si>
  <si>
    <t>KNNR 1/208/2</t>
  </si>
  <si>
    <t>3.3</t>
  </si>
  <si>
    <t>KNNR 1/210/3</t>
  </si>
  <si>
    <t>3.4</t>
  </si>
  <si>
    <t>KNNR 1/307/4</t>
  </si>
  <si>
    <t>3.5</t>
  </si>
  <si>
    <t>KNNR 1/313/4</t>
  </si>
  <si>
    <t>3.6</t>
  </si>
  <si>
    <t>3.7</t>
  </si>
  <si>
    <t>KNNR 1/214/5</t>
  </si>
  <si>
    <t>3.8</t>
  </si>
  <si>
    <t>KNNR 1/318/4</t>
  </si>
  <si>
    <t>3.9</t>
  </si>
  <si>
    <t>KNNR 4/1308/2</t>
  </si>
  <si>
    <t>3.10</t>
  </si>
  <si>
    <t>KNNR 4/1308/3</t>
  </si>
  <si>
    <t>3.11</t>
  </si>
  <si>
    <t>KNNR 4/1308/4</t>
  </si>
  <si>
    <t xml:space="preserve">m </t>
  </si>
  <si>
    <t>3.12</t>
  </si>
  <si>
    <t>KNNR 4/1308/5</t>
  </si>
  <si>
    <t>3.13</t>
  </si>
  <si>
    <t>KNNR 4/1308/6</t>
  </si>
  <si>
    <t>3.14</t>
  </si>
  <si>
    <t>KNNR 4/1413/1</t>
  </si>
  <si>
    <t xml:space="preserve">szt </t>
  </si>
  <si>
    <t>3.15</t>
  </si>
  <si>
    <t>KNNR 4/1413/3 (1)</t>
  </si>
  <si>
    <t>szt</t>
  </si>
  <si>
    <t>3.16</t>
  </si>
  <si>
    <t>KNNR 4/1413/5 (1)</t>
  </si>
  <si>
    <t>4.1</t>
  </si>
  <si>
    <t>4.2</t>
  </si>
  <si>
    <t>4.3</t>
  </si>
  <si>
    <t>4.4</t>
  </si>
  <si>
    <t>4.5</t>
  </si>
  <si>
    <t>KNR 231/606/2</t>
  </si>
  <si>
    <t>Razem Kosztorys netto</t>
  </si>
  <si>
    <t>Wartość kosztorysu brutto</t>
  </si>
  <si>
    <t xml:space="preserve">Opaska betonowa z podbudowa </t>
  </si>
  <si>
    <t>VAT 23%</t>
  </si>
  <si>
    <t>KNR 231/109/1</t>
  </si>
  <si>
    <t xml:space="preserve"> KNNR 11/501/5</t>
  </si>
  <si>
    <t xml:space="preserve">Zeszyt 5 1994r. Chodniki z kostki brukowej betonowej o grubości 6 cm, na podsypce cementowo-piaskowej </t>
  </si>
  <si>
    <t xml:space="preserve">Podbudowy z kruszyw, tłuczeń, grubość warstwy po zagęszczeniu 15 cm </t>
  </si>
  <si>
    <t xml:space="preserve">Koryta wykonywane na całej szerokości 0,5m wokół budynku, grunt kategorii I-IV, na głębokości 20 cm </t>
  </si>
  <si>
    <t xml:space="preserve">Obrzeża betonowe, 30x8 cm na podsypce cementowo-piaskowej z wypełnieniem spoin zaprawą cementową </t>
  </si>
  <si>
    <t xml:space="preserve">Koryta wykonywane na całej szerokości jezdni i chodników, mechanicznie, grunt kategorii l-IV, na głębokości 20 cm </t>
  </si>
  <si>
    <t xml:space="preserve">Podbudowy z kruszyw, tłuczeń, warstwa górna, grubość warstwy po zagęszczeniu 8 cm </t>
  </si>
  <si>
    <t>Podbudowy betonowe, z dylatacją, grubość warstwy po zagęszczeniu 12 cm - podbudowa pod koryta odwadniające betonowe</t>
  </si>
  <si>
    <r>
      <t>Kanały z rur typu PVC łączone na wcisk, Fi</t>
    </r>
    <r>
      <rPr>
        <sz val="9"/>
        <rFont val="Calibri"/>
        <family val="2"/>
        <charset val="238"/>
      </rPr>
      <t xml:space="preserve"> 1</t>
    </r>
    <r>
      <rPr>
        <sz val="9"/>
        <color rgb="FF000000"/>
        <rFont val="Calibri"/>
        <family val="2"/>
        <charset val="238"/>
      </rPr>
      <t xml:space="preserve">60 mm PCV SN8 lite </t>
    </r>
  </si>
  <si>
    <t xml:space="preserve">Kanały z rur typu PVC łączone na wcisk, Fi 200 mm PCV SN8 lite </t>
  </si>
  <si>
    <t xml:space="preserve">Kanały z rur typu PVC łączone na wcisk, Fi 315 mm PCV SN8 lite </t>
  </si>
  <si>
    <t xml:space="preserve">Studnie rewizyjne z kręgów betonowych w gotowym wykopie, Fi 1200 mm, głębokość 3 m </t>
  </si>
  <si>
    <t xml:space="preserve">Kanały z rur typu PVC łączone na wcisk, Fi 400 mm PCV SN8 lite </t>
  </si>
  <si>
    <t xml:space="preserve">Studnie rewizyjne z kręgów betonowych w gotowym wykopie, Fi 1500 mm, głębokość 5 m </t>
  </si>
  <si>
    <t>Nawierzchnia z kostki betonowej z podbudową na placu przed budynkiem</t>
  </si>
  <si>
    <t>Studnie rewizyjne z kręgów betonowych w gotowym wykopie, Fi 1000 mm, głębokość 3 m</t>
  </si>
  <si>
    <t xml:space="preserve">Koryta wykonywane na całej szerokości jezdni i chodników, mechanicznie, grunt kategorii I-1V, dodatek za każde dalsze 5 cm głębokości , krotność=2 </t>
  </si>
  <si>
    <t xml:space="preserve">Podbudowy z kruszyw, buczeń, warstwa górna, dodatek za każdy dalszy 1 cm grubości dodatki do grubości 10 cm, krotność=2 </t>
  </si>
  <si>
    <t xml:space="preserve">Podbudowy z kruszyw, tłuczeń, warstwa dolna, dodatek za każdy dalszy 1 cm grubości dodatki do grubości 20 cm, krotność=5 </t>
  </si>
  <si>
    <t>Zasypanie wykopów o ścianach pionowych o szerokości 0,8-2,5 m i głębokości 3 m gruntem kategorii III-IV</t>
  </si>
  <si>
    <t xml:space="preserve">Ścieki z elementów betonowych, na podsypce piaskowej, grubość prefabrykatów 20 cm 50x50 </t>
  </si>
  <si>
    <t>Zasypanie wykopów o ścianach pionowych o szerokości 0,8-2,5 m i głębokości 3 m gruntem kategorii III-IV - obsypanie korytek ziemią</t>
  </si>
  <si>
    <t>Podłoża i obsypki z kruszyw mineralnych dowiezionych, podsypka i obsypka</t>
  </si>
  <si>
    <t>Cena jedn. (netto)</t>
  </si>
  <si>
    <t>Wartość (netto)</t>
  </si>
  <si>
    <t>Koryta odwadniające</t>
  </si>
  <si>
    <t>Roboty ziemne wykonywane koparkami podsiębiernymi o pojemności łyżki 0,40 m3 w gruncie kategorii III-IV z transportem urobku</t>
  </si>
  <si>
    <t xml:space="preserve">Nakłady uzupełniające do tablic za każdy dalszy rozpoczęty 1 km odległości transportu ponad 1 km samochodami samowyładowczymi gruntu kategorii I-IV po drogach o nawierzchni utwardzonej </t>
  </si>
  <si>
    <t>Roboty ziemne wykonywane koparkami podsiębiernymi o pojemności łyżki 0,40 m3 w gruncie kategorii III-1V z transportem urobku samochodami samowyładowczymi do 5 t na odległość 1 km</t>
  </si>
  <si>
    <t>Nakłady uzupełniające do tablic za każdy dalszy rozpoczęty 1 km odległości transportu ponad 1 km samochodami samowyładowczymi gruntu kategorii I-IV po drogach o nawierzchni utwardzonej - odległość do ustalenia przez wykonawcę</t>
  </si>
  <si>
    <t>Wykopy oraz przekopy wykonywane na odkład koparkami podsiębiernymi o pojemności łyżki 0,25-0,60 m3 na głębokość do 3 m w gruncie kategorii 111-1V przyjęto mechanicznie 80%</t>
  </si>
  <si>
    <t>Wykopy liniowe w gruncie suchym kategorii 111-1V szerokości 0,8-2,5m, głębokości 3,0m o ścianach pionowych, z ręcznym wydobyciem urobku przyjęto 20%</t>
  </si>
  <si>
    <t>Umocnienie ażurowe palami szalunkowymi stalowymi (wypraskami) wraz z ich rozbiórka deskowania, ścian wykopów w gruntach suchych kategorii 111-1V o szerokości 1 m i głębokości do 3 m robót:</t>
  </si>
  <si>
    <t>Zasypanie wykopów fundamentowych podłużnych, punktowych, rowów, wykopów obiektowych gruntem kategorii III-IV o grubości warstwy w stanie luźnym 25 cm z zagęszczeniem mechanicznym ubijakami</t>
  </si>
  <si>
    <t>Kanały z rur typu PVC łączone na wcisk, Fi 250 mm PCV SN8 lite</t>
  </si>
  <si>
    <t>Załącznik nr 1A - Kosztorys ofertowy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</si>
</sst>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sz val="9"/>
      <color theme="1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vertical="center" wrapText="1"/>
    </xf>
    <xf numFmtId="4" fontId="6" fillId="0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4" fillId="2" borderId="1" xfId="0" quotePrefix="1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0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left" vertical="center" wrapText="1"/>
    </xf>
  </cellXfs>
  <cellStyles count="2">
    <cellStyle name="Excel Built-in Explanatory Text" xfId="1" xr:uid="{00000000-0005-0000-0000-000000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mura\udostepnione\ROK_2022\87__2022_naprawy%20kanalizacji\warto&#347;&#263;%20zam&#243;wienia\szacowanie%20warto&#347;ci%20zam&#243;wienia-naprawy%20kanalizacj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loryzacja"/>
      <sheetName val="kosztorys"/>
    </sheetNames>
    <sheetDataSet>
      <sheetData sheetId="0" refreshError="1"/>
      <sheetData sheetId="1">
        <row r="6">
          <cell r="L6">
            <v>32.336297493936939</v>
          </cell>
        </row>
        <row r="7">
          <cell r="L7">
            <v>32.336297493936939</v>
          </cell>
        </row>
        <row r="8">
          <cell r="L8">
            <v>32.336297493936939</v>
          </cell>
        </row>
        <row r="9">
          <cell r="L9">
            <v>64.672594987873879</v>
          </cell>
        </row>
        <row r="12">
          <cell r="L12">
            <v>48.504446240905416</v>
          </cell>
        </row>
        <row r="13">
          <cell r="L13">
            <v>48.504446240905416</v>
          </cell>
        </row>
        <row r="14">
          <cell r="L14">
            <v>48.504446240905416</v>
          </cell>
        </row>
        <row r="15">
          <cell r="L15">
            <v>48.504446240905416</v>
          </cell>
        </row>
        <row r="16">
          <cell r="L16">
            <v>48.504446240905416</v>
          </cell>
        </row>
        <row r="17">
          <cell r="L17">
            <v>48.504446240905416</v>
          </cell>
        </row>
        <row r="18">
          <cell r="L18">
            <v>48.504446240905416</v>
          </cell>
        </row>
        <row r="19">
          <cell r="L19">
            <v>28.294260307194826</v>
          </cell>
        </row>
        <row r="22">
          <cell r="L22">
            <v>129.34518997574776</v>
          </cell>
        </row>
        <row r="23">
          <cell r="L23">
            <v>129.34518997574776</v>
          </cell>
        </row>
        <row r="24">
          <cell r="L24">
            <v>161.68148746968473</v>
          </cell>
        </row>
        <row r="25">
          <cell r="L25">
            <v>52.54648342764753</v>
          </cell>
        </row>
        <row r="26">
          <cell r="L26">
            <v>194.01778496362166</v>
          </cell>
        </row>
        <row r="27">
          <cell r="L27">
            <v>52.54648342764753</v>
          </cell>
        </row>
        <row r="28">
          <cell r="L28">
            <v>101.05092966855295</v>
          </cell>
        </row>
        <row r="29">
          <cell r="L29">
            <v>22.231204527081648</v>
          </cell>
        </row>
        <row r="30">
          <cell r="L30">
            <v>32.336297493936939</v>
          </cell>
        </row>
        <row r="31">
          <cell r="L31">
            <v>48.504446240905416</v>
          </cell>
        </row>
        <row r="32">
          <cell r="L32">
            <v>60.630557801131765</v>
          </cell>
        </row>
        <row r="33">
          <cell r="L33">
            <v>24.252223120452708</v>
          </cell>
        </row>
        <row r="34">
          <cell r="L34">
            <v>12.126111560226354</v>
          </cell>
        </row>
        <row r="35">
          <cell r="L35">
            <v>3</v>
          </cell>
        </row>
        <row r="36">
          <cell r="L36">
            <v>3</v>
          </cell>
        </row>
        <row r="37">
          <cell r="L37">
            <v>2</v>
          </cell>
        </row>
        <row r="40">
          <cell r="L40">
            <v>2.8294260307194827</v>
          </cell>
        </row>
        <row r="41">
          <cell r="L41">
            <v>2.8294260307194827</v>
          </cell>
        </row>
        <row r="42">
          <cell r="L42">
            <v>6.063055780113177</v>
          </cell>
        </row>
        <row r="43">
          <cell r="L43">
            <v>12.126111560226354</v>
          </cell>
        </row>
        <row r="44">
          <cell r="L44">
            <v>0.60630557801131768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7"/>
  <sheetViews>
    <sheetView tabSelected="1" view="pageBreakPreview" zoomScaleNormal="100" zoomScaleSheetLayoutView="100" workbookViewId="0">
      <selection activeCell="D6" sqref="D6"/>
    </sheetView>
  </sheetViews>
  <sheetFormatPr defaultColWidth="9.140625" defaultRowHeight="12" x14ac:dyDescent="0.25"/>
  <cols>
    <col min="1" max="1" width="9.140625" style="1"/>
    <col min="2" max="2" width="4.7109375" style="2" customWidth="1"/>
    <col min="3" max="3" width="16.7109375" style="2" customWidth="1"/>
    <col min="4" max="4" width="70.85546875" style="1" customWidth="1"/>
    <col min="5" max="5" width="6.7109375" style="2" customWidth="1"/>
    <col min="6" max="6" width="10.7109375" style="2" customWidth="1"/>
    <col min="7" max="7" width="11.28515625" style="15" customWidth="1"/>
    <col min="8" max="8" width="12.140625" style="3" customWidth="1"/>
    <col min="9" max="9" width="18" style="1" customWidth="1"/>
    <col min="10" max="10" width="9.140625" style="1"/>
    <col min="11" max="11" width="18" style="1" customWidth="1"/>
    <col min="12" max="16384" width="9.140625" style="1"/>
  </cols>
  <sheetData>
    <row r="1" spans="2:9" ht="15" x14ac:dyDescent="0.25">
      <c r="B1" s="27" t="s">
        <v>111</v>
      </c>
      <c r="C1" s="28"/>
      <c r="D1" s="28"/>
      <c r="E1" s="28"/>
      <c r="F1" s="28"/>
      <c r="G1" s="28"/>
      <c r="H1" s="28"/>
      <c r="I1" s="5"/>
    </row>
    <row r="2" spans="2:9" x14ac:dyDescent="0.25">
      <c r="B2" s="4"/>
    </row>
    <row r="3" spans="2:9" ht="25.5" customHeight="1" x14ac:dyDescent="0.25">
      <c r="B3" s="23" t="s">
        <v>0</v>
      </c>
      <c r="C3" s="23" t="s">
        <v>1</v>
      </c>
      <c r="D3" s="23" t="s">
        <v>2</v>
      </c>
      <c r="E3" s="23" t="s">
        <v>3</v>
      </c>
      <c r="F3" s="23" t="s">
        <v>4</v>
      </c>
      <c r="G3" s="24" t="s">
        <v>99</v>
      </c>
      <c r="H3" s="25" t="s">
        <v>100</v>
      </c>
    </row>
    <row r="4" spans="2:9" ht="24" customHeight="1" x14ac:dyDescent="0.25">
      <c r="B4" s="17">
        <v>1</v>
      </c>
      <c r="C4" s="33" t="s">
        <v>73</v>
      </c>
      <c r="D4" s="34"/>
      <c r="E4" s="34"/>
      <c r="F4" s="34"/>
      <c r="G4" s="34"/>
      <c r="H4" s="35"/>
    </row>
    <row r="5" spans="2:9" ht="24" customHeight="1" x14ac:dyDescent="0.25">
      <c r="B5" s="6" t="s">
        <v>5</v>
      </c>
      <c r="C5" s="6" t="s">
        <v>6</v>
      </c>
      <c r="D5" s="7" t="s">
        <v>79</v>
      </c>
      <c r="E5" s="6" t="s">
        <v>7</v>
      </c>
      <c r="F5" s="8">
        <f>[1]kosztorys!L6</f>
        <v>32.336297493936939</v>
      </c>
      <c r="G5" s="10"/>
      <c r="H5" s="9" t="str">
        <f>IF(G5="","",F5*G5)</f>
        <v/>
      </c>
    </row>
    <row r="6" spans="2:9" ht="24" customHeight="1" x14ac:dyDescent="0.25">
      <c r="B6" s="6" t="s">
        <v>8</v>
      </c>
      <c r="C6" s="6" t="s">
        <v>9</v>
      </c>
      <c r="D6" s="7" t="s">
        <v>78</v>
      </c>
      <c r="E6" s="6" t="s">
        <v>7</v>
      </c>
      <c r="F6" s="8">
        <f>[1]kosztorys!L7</f>
        <v>32.336297493936939</v>
      </c>
      <c r="G6" s="10"/>
      <c r="H6" s="9" t="str">
        <f t="shared" ref="H6:H8" si="0">IF(G6="","",F6*G6)</f>
        <v/>
      </c>
    </row>
    <row r="7" spans="2:9" ht="24" customHeight="1" x14ac:dyDescent="0.25">
      <c r="B7" s="6" t="s">
        <v>10</v>
      </c>
      <c r="C7" s="6" t="s">
        <v>11</v>
      </c>
      <c r="D7" s="7" t="s">
        <v>77</v>
      </c>
      <c r="E7" s="6" t="s">
        <v>7</v>
      </c>
      <c r="F7" s="8">
        <f>[1]kosztorys!L8</f>
        <v>32.336297493936939</v>
      </c>
      <c r="G7" s="10"/>
      <c r="H7" s="9" t="str">
        <f t="shared" si="0"/>
        <v/>
      </c>
    </row>
    <row r="8" spans="2:9" ht="24" customHeight="1" x14ac:dyDescent="0.25">
      <c r="B8" s="6" t="s">
        <v>12</v>
      </c>
      <c r="C8" s="6" t="s">
        <v>13</v>
      </c>
      <c r="D8" s="7" t="s">
        <v>80</v>
      </c>
      <c r="E8" s="6" t="s">
        <v>14</v>
      </c>
      <c r="F8" s="8">
        <f>[1]kosztorys!L9</f>
        <v>64.672594987873879</v>
      </c>
      <c r="G8" s="10"/>
      <c r="H8" s="9" t="str">
        <f t="shared" si="0"/>
        <v/>
      </c>
    </row>
    <row r="9" spans="2:9" ht="24" customHeight="1" x14ac:dyDescent="0.25">
      <c r="B9" s="18"/>
      <c r="C9" s="31" t="str">
        <f>"RAZEM "&amp;C4</f>
        <v xml:space="preserve">RAZEM Opaska betonowa z podbudowa </v>
      </c>
      <c r="D9" s="32"/>
      <c r="E9" s="32"/>
      <c r="F9" s="32"/>
      <c r="G9" s="32"/>
      <c r="H9" s="21" t="str">
        <f>IF(SUM(H5:H8)=0,"",SUM(H5:H8))</f>
        <v/>
      </c>
    </row>
    <row r="10" spans="2:9" ht="24" customHeight="1" x14ac:dyDescent="0.25">
      <c r="B10" s="17">
        <v>2</v>
      </c>
      <c r="C10" s="33" t="s">
        <v>90</v>
      </c>
      <c r="D10" s="34"/>
      <c r="E10" s="34"/>
      <c r="F10" s="34"/>
      <c r="G10" s="34"/>
      <c r="H10" s="35"/>
    </row>
    <row r="11" spans="2:9" ht="24" customHeight="1" x14ac:dyDescent="0.25">
      <c r="B11" s="6" t="s">
        <v>15</v>
      </c>
      <c r="C11" s="6" t="s">
        <v>6</v>
      </c>
      <c r="D11" s="7" t="s">
        <v>81</v>
      </c>
      <c r="E11" s="6" t="s">
        <v>16</v>
      </c>
      <c r="F11" s="8">
        <f>[1]kosztorys!L12</f>
        <v>48.504446240905416</v>
      </c>
      <c r="G11" s="10"/>
      <c r="H11" s="9" t="str">
        <f t="shared" ref="H11:H18" si="1">IF(G11="","",F11*G11)</f>
        <v/>
      </c>
    </row>
    <row r="12" spans="2:9" ht="24" customHeight="1" x14ac:dyDescent="0.25">
      <c r="B12" s="6" t="s">
        <v>17</v>
      </c>
      <c r="C12" s="6" t="s">
        <v>18</v>
      </c>
      <c r="D12" s="7" t="s">
        <v>92</v>
      </c>
      <c r="E12" s="6" t="s">
        <v>16</v>
      </c>
      <c r="F12" s="8">
        <f>[1]kosztorys!L13</f>
        <v>48.504446240905416</v>
      </c>
      <c r="G12" s="10"/>
      <c r="H12" s="9" t="str">
        <f t="shared" si="1"/>
        <v/>
      </c>
    </row>
    <row r="13" spans="2:9" ht="24" customHeight="1" x14ac:dyDescent="0.25">
      <c r="B13" s="6" t="s">
        <v>19</v>
      </c>
      <c r="C13" s="6" t="s">
        <v>9</v>
      </c>
      <c r="D13" s="7" t="s">
        <v>20</v>
      </c>
      <c r="E13" s="6" t="s">
        <v>16</v>
      </c>
      <c r="F13" s="8">
        <f>[1]kosztorys!L14</f>
        <v>48.504446240905416</v>
      </c>
      <c r="G13" s="10"/>
      <c r="H13" s="9" t="str">
        <f t="shared" si="1"/>
        <v/>
      </c>
    </row>
    <row r="14" spans="2:9" ht="24" customHeight="1" x14ac:dyDescent="0.25">
      <c r="B14" s="6" t="s">
        <v>21</v>
      </c>
      <c r="C14" s="6" t="s">
        <v>22</v>
      </c>
      <c r="D14" s="7" t="s">
        <v>94</v>
      </c>
      <c r="E14" s="6" t="s">
        <v>16</v>
      </c>
      <c r="F14" s="8">
        <f>[1]kosztorys!L15</f>
        <v>48.504446240905416</v>
      </c>
      <c r="G14" s="10"/>
      <c r="H14" s="9" t="str">
        <f t="shared" si="1"/>
        <v/>
      </c>
    </row>
    <row r="15" spans="2:9" ht="24" customHeight="1" x14ac:dyDescent="0.25">
      <c r="B15" s="6" t="s">
        <v>23</v>
      </c>
      <c r="C15" s="6" t="s">
        <v>24</v>
      </c>
      <c r="D15" s="7" t="s">
        <v>82</v>
      </c>
      <c r="E15" s="6" t="s">
        <v>16</v>
      </c>
      <c r="F15" s="8">
        <f>[1]kosztorys!L16</f>
        <v>48.504446240905416</v>
      </c>
      <c r="G15" s="10"/>
      <c r="H15" s="9" t="str">
        <f t="shared" si="1"/>
        <v/>
      </c>
    </row>
    <row r="16" spans="2:9" ht="24" customHeight="1" x14ac:dyDescent="0.25">
      <c r="B16" s="6" t="s">
        <v>25</v>
      </c>
      <c r="C16" s="6" t="s">
        <v>26</v>
      </c>
      <c r="D16" s="7" t="s">
        <v>93</v>
      </c>
      <c r="E16" s="6" t="s">
        <v>16</v>
      </c>
      <c r="F16" s="8">
        <f>[1]kosztorys!L17</f>
        <v>48.504446240905416</v>
      </c>
      <c r="G16" s="10"/>
      <c r="H16" s="9" t="str">
        <f t="shared" si="1"/>
        <v/>
      </c>
    </row>
    <row r="17" spans="2:8" ht="24" customHeight="1" x14ac:dyDescent="0.25">
      <c r="B17" s="6" t="s">
        <v>27</v>
      </c>
      <c r="C17" s="6" t="s">
        <v>11</v>
      </c>
      <c r="D17" s="7" t="s">
        <v>77</v>
      </c>
      <c r="E17" s="6" t="s">
        <v>16</v>
      </c>
      <c r="F17" s="8">
        <f>[1]kosztorys!L18</f>
        <v>48.504446240905416</v>
      </c>
      <c r="G17" s="10"/>
      <c r="H17" s="9" t="str">
        <f t="shared" si="1"/>
        <v/>
      </c>
    </row>
    <row r="18" spans="2:8" ht="24" customHeight="1" x14ac:dyDescent="0.25">
      <c r="B18" s="6" t="s">
        <v>28</v>
      </c>
      <c r="C18" s="6" t="s">
        <v>13</v>
      </c>
      <c r="D18" s="11" t="s">
        <v>80</v>
      </c>
      <c r="E18" s="6" t="s">
        <v>14</v>
      </c>
      <c r="F18" s="8">
        <f>[1]kosztorys!L19</f>
        <v>28.294260307194826</v>
      </c>
      <c r="G18" s="10"/>
      <c r="H18" s="9" t="str">
        <f t="shared" si="1"/>
        <v/>
      </c>
    </row>
    <row r="19" spans="2:8" ht="24" customHeight="1" x14ac:dyDescent="0.25">
      <c r="B19" s="19"/>
      <c r="C19" s="31" t="str">
        <f>"RAZEM "&amp;C10</f>
        <v>RAZEM Nawierzchnia z kostki betonowej z podbudową na placu przed budynkiem</v>
      </c>
      <c r="D19" s="32"/>
      <c r="E19" s="32"/>
      <c r="F19" s="32"/>
      <c r="G19" s="32"/>
      <c r="H19" s="21" t="str">
        <f>IF(SUM(H11:H18)=0,"",SUM(H11:H18))</f>
        <v/>
      </c>
    </row>
    <row r="20" spans="2:8" ht="24" customHeight="1" x14ac:dyDescent="0.25">
      <c r="B20" s="17">
        <v>3</v>
      </c>
      <c r="C20" s="33" t="s">
        <v>29</v>
      </c>
      <c r="D20" s="34"/>
      <c r="E20" s="34"/>
      <c r="F20" s="34"/>
      <c r="G20" s="34"/>
      <c r="H20" s="35"/>
    </row>
    <row r="21" spans="2:8" ht="24" customHeight="1" x14ac:dyDescent="0.25">
      <c r="B21" s="6" t="s">
        <v>30</v>
      </c>
      <c r="C21" s="6" t="s">
        <v>31</v>
      </c>
      <c r="D21" s="13" t="s">
        <v>104</v>
      </c>
      <c r="E21" s="6" t="s">
        <v>32</v>
      </c>
      <c r="F21" s="8">
        <f>[1]kosztorys!L22</f>
        <v>129.34518997574776</v>
      </c>
      <c r="G21" s="10"/>
      <c r="H21" s="9" t="str">
        <f t="shared" ref="H21:H36" si="2">IF(G21="","",F21*G21)</f>
        <v/>
      </c>
    </row>
    <row r="22" spans="2:8" ht="36" customHeight="1" x14ac:dyDescent="0.25">
      <c r="B22" s="6" t="s">
        <v>33</v>
      </c>
      <c r="C22" s="6" t="s">
        <v>34</v>
      </c>
      <c r="D22" s="7" t="s">
        <v>105</v>
      </c>
      <c r="E22" s="6" t="s">
        <v>32</v>
      </c>
      <c r="F22" s="8">
        <f>[1]kosztorys!L23</f>
        <v>129.34518997574776</v>
      </c>
      <c r="G22" s="10"/>
      <c r="H22" s="9" t="str">
        <f t="shared" si="2"/>
        <v/>
      </c>
    </row>
    <row r="23" spans="2:8" ht="24" customHeight="1" x14ac:dyDescent="0.25">
      <c r="B23" s="6" t="s">
        <v>35</v>
      </c>
      <c r="C23" s="6" t="s">
        <v>36</v>
      </c>
      <c r="D23" s="7" t="s">
        <v>106</v>
      </c>
      <c r="E23" s="6" t="s">
        <v>32</v>
      </c>
      <c r="F23" s="8">
        <f>[1]kosztorys!L24</f>
        <v>161.68148746968473</v>
      </c>
      <c r="G23" s="10"/>
      <c r="H23" s="9" t="str">
        <f t="shared" si="2"/>
        <v/>
      </c>
    </row>
    <row r="24" spans="2:8" ht="24" customHeight="1" x14ac:dyDescent="0.25">
      <c r="B24" s="6" t="s">
        <v>37</v>
      </c>
      <c r="C24" s="6" t="s">
        <v>38</v>
      </c>
      <c r="D24" s="7" t="s">
        <v>107</v>
      </c>
      <c r="E24" s="6" t="s">
        <v>32</v>
      </c>
      <c r="F24" s="8">
        <f>[1]kosztorys!L25</f>
        <v>52.54648342764753</v>
      </c>
      <c r="G24" s="10"/>
      <c r="H24" s="9" t="str">
        <f t="shared" si="2"/>
        <v/>
      </c>
    </row>
    <row r="25" spans="2:8" ht="36" customHeight="1" x14ac:dyDescent="0.25">
      <c r="B25" s="6" t="s">
        <v>39</v>
      </c>
      <c r="C25" s="6" t="s">
        <v>40</v>
      </c>
      <c r="D25" s="7" t="s">
        <v>108</v>
      </c>
      <c r="E25" s="6" t="s">
        <v>16</v>
      </c>
      <c r="F25" s="8">
        <f>[1]kosztorys!L26</f>
        <v>194.01778496362166</v>
      </c>
      <c r="G25" s="10"/>
      <c r="H25" s="9" t="str">
        <f t="shared" si="2"/>
        <v/>
      </c>
    </row>
    <row r="26" spans="2:8" ht="24" customHeight="1" x14ac:dyDescent="0.25">
      <c r="B26" s="12" t="s">
        <v>41</v>
      </c>
      <c r="C26" s="6" t="s">
        <v>76</v>
      </c>
      <c r="D26" s="7" t="s">
        <v>98</v>
      </c>
      <c r="E26" s="6" t="s">
        <v>32</v>
      </c>
      <c r="F26" s="8">
        <f>[1]kosztorys!L27</f>
        <v>52.54648342764753</v>
      </c>
      <c r="G26" s="10"/>
      <c r="H26" s="9" t="str">
        <f t="shared" si="2"/>
        <v/>
      </c>
    </row>
    <row r="27" spans="2:8" ht="36" customHeight="1" x14ac:dyDescent="0.25">
      <c r="B27" s="6" t="s">
        <v>42</v>
      </c>
      <c r="C27" s="6" t="s">
        <v>43</v>
      </c>
      <c r="D27" s="13" t="s">
        <v>109</v>
      </c>
      <c r="E27" s="6" t="s">
        <v>32</v>
      </c>
      <c r="F27" s="8">
        <f>[1]kosztorys!L28</f>
        <v>101.05092966855295</v>
      </c>
      <c r="G27" s="10"/>
      <c r="H27" s="9" t="str">
        <f t="shared" si="2"/>
        <v/>
      </c>
    </row>
    <row r="28" spans="2:8" ht="24" customHeight="1" x14ac:dyDescent="0.25">
      <c r="B28" s="6" t="s">
        <v>44</v>
      </c>
      <c r="C28" s="6" t="s">
        <v>45</v>
      </c>
      <c r="D28" s="7" t="s">
        <v>95</v>
      </c>
      <c r="E28" s="6" t="s">
        <v>32</v>
      </c>
      <c r="F28" s="8">
        <f>[1]kosztorys!L29</f>
        <v>22.231204527081648</v>
      </c>
      <c r="G28" s="10"/>
      <c r="H28" s="9" t="str">
        <f t="shared" si="2"/>
        <v/>
      </c>
    </row>
    <row r="29" spans="2:8" ht="24" customHeight="1" x14ac:dyDescent="0.25">
      <c r="B29" s="6" t="s">
        <v>46</v>
      </c>
      <c r="C29" s="6" t="s">
        <v>47</v>
      </c>
      <c r="D29" s="7" t="s">
        <v>84</v>
      </c>
      <c r="E29" s="6" t="s">
        <v>14</v>
      </c>
      <c r="F29" s="8">
        <f>[1]kosztorys!L30</f>
        <v>32.336297493936939</v>
      </c>
      <c r="G29" s="10"/>
      <c r="H29" s="9" t="str">
        <f t="shared" si="2"/>
        <v/>
      </c>
    </row>
    <row r="30" spans="2:8" ht="24" customHeight="1" x14ac:dyDescent="0.25">
      <c r="B30" s="6" t="s">
        <v>48</v>
      </c>
      <c r="C30" s="6" t="s">
        <v>49</v>
      </c>
      <c r="D30" s="7" t="s">
        <v>85</v>
      </c>
      <c r="E30" s="6" t="s">
        <v>14</v>
      </c>
      <c r="F30" s="8">
        <f>[1]kosztorys!L31</f>
        <v>48.504446240905416</v>
      </c>
      <c r="G30" s="10"/>
      <c r="H30" s="9" t="str">
        <f t="shared" si="2"/>
        <v/>
      </c>
    </row>
    <row r="31" spans="2:8" ht="24" customHeight="1" x14ac:dyDescent="0.25">
      <c r="B31" s="6" t="s">
        <v>50</v>
      </c>
      <c r="C31" s="6" t="s">
        <v>51</v>
      </c>
      <c r="D31" s="7" t="s">
        <v>110</v>
      </c>
      <c r="E31" s="6" t="s">
        <v>52</v>
      </c>
      <c r="F31" s="8">
        <f>[1]kosztorys!L32</f>
        <v>60.630557801131765</v>
      </c>
      <c r="G31" s="10"/>
      <c r="H31" s="9" t="str">
        <f t="shared" si="2"/>
        <v/>
      </c>
    </row>
    <row r="32" spans="2:8" ht="24" customHeight="1" x14ac:dyDescent="0.25">
      <c r="B32" s="6" t="s">
        <v>53</v>
      </c>
      <c r="C32" s="6" t="s">
        <v>54</v>
      </c>
      <c r="D32" s="7" t="s">
        <v>86</v>
      </c>
      <c r="E32" s="6" t="s">
        <v>52</v>
      </c>
      <c r="F32" s="8">
        <f>[1]kosztorys!L33</f>
        <v>24.252223120452708</v>
      </c>
      <c r="G32" s="10"/>
      <c r="H32" s="9" t="str">
        <f t="shared" si="2"/>
        <v/>
      </c>
    </row>
    <row r="33" spans="2:11" ht="24" customHeight="1" x14ac:dyDescent="0.25">
      <c r="B33" s="6" t="s">
        <v>55</v>
      </c>
      <c r="C33" s="6" t="s">
        <v>56</v>
      </c>
      <c r="D33" s="7" t="s">
        <v>88</v>
      </c>
      <c r="E33" s="6" t="s">
        <v>52</v>
      </c>
      <c r="F33" s="8">
        <f>[1]kosztorys!L34</f>
        <v>12.126111560226354</v>
      </c>
      <c r="G33" s="16"/>
      <c r="H33" s="9" t="str">
        <f t="shared" si="2"/>
        <v/>
      </c>
    </row>
    <row r="34" spans="2:11" ht="24" customHeight="1" x14ac:dyDescent="0.25">
      <c r="B34" s="6" t="s">
        <v>57</v>
      </c>
      <c r="C34" s="6" t="s">
        <v>58</v>
      </c>
      <c r="D34" s="26" t="s">
        <v>91</v>
      </c>
      <c r="E34" s="6" t="s">
        <v>59</v>
      </c>
      <c r="F34" s="8">
        <f>[1]kosztorys!L35</f>
        <v>3</v>
      </c>
      <c r="G34" s="10"/>
      <c r="H34" s="9" t="str">
        <f t="shared" si="2"/>
        <v/>
      </c>
    </row>
    <row r="35" spans="2:11" ht="24" customHeight="1" x14ac:dyDescent="0.25">
      <c r="B35" s="6" t="s">
        <v>60</v>
      </c>
      <c r="C35" s="6" t="s">
        <v>61</v>
      </c>
      <c r="D35" s="7" t="s">
        <v>87</v>
      </c>
      <c r="E35" s="6" t="s">
        <v>62</v>
      </c>
      <c r="F35" s="8">
        <f>[1]kosztorys!L36</f>
        <v>3</v>
      </c>
      <c r="G35" s="10"/>
      <c r="H35" s="9" t="str">
        <f t="shared" si="2"/>
        <v/>
      </c>
    </row>
    <row r="36" spans="2:11" ht="24" customHeight="1" x14ac:dyDescent="0.25">
      <c r="B36" s="6" t="s">
        <v>63</v>
      </c>
      <c r="C36" s="6" t="s">
        <v>64</v>
      </c>
      <c r="D36" s="7" t="s">
        <v>89</v>
      </c>
      <c r="E36" s="6" t="s">
        <v>62</v>
      </c>
      <c r="F36" s="8">
        <f>[1]kosztorys!L37</f>
        <v>2</v>
      </c>
      <c r="G36" s="10"/>
      <c r="H36" s="9" t="str">
        <f t="shared" si="2"/>
        <v/>
      </c>
      <c r="K36" s="3"/>
    </row>
    <row r="37" spans="2:11" ht="24" customHeight="1" x14ac:dyDescent="0.25">
      <c r="B37" s="20"/>
      <c r="C37" s="31" t="str">
        <f>"RAZEM "&amp;C20</f>
        <v>RAZEM Przewody kanalizacyjne, studnie</v>
      </c>
      <c r="D37" s="32"/>
      <c r="E37" s="32"/>
      <c r="F37" s="32"/>
      <c r="G37" s="32"/>
      <c r="H37" s="21" t="str">
        <f>IF(SUM(H21:H36)=0,"",SUM(H21:H36))</f>
        <v/>
      </c>
      <c r="I37" s="3"/>
    </row>
    <row r="38" spans="2:11" ht="24" customHeight="1" x14ac:dyDescent="0.25">
      <c r="B38" s="17">
        <v>4</v>
      </c>
      <c r="C38" s="33" t="s">
        <v>101</v>
      </c>
      <c r="D38" s="34"/>
      <c r="E38" s="34"/>
      <c r="F38" s="34"/>
      <c r="G38" s="34"/>
      <c r="H38" s="35"/>
    </row>
    <row r="39" spans="2:11" ht="24" customHeight="1" x14ac:dyDescent="0.25">
      <c r="B39" s="6" t="s">
        <v>65</v>
      </c>
      <c r="C39" s="6" t="s">
        <v>31</v>
      </c>
      <c r="D39" s="11" t="s">
        <v>102</v>
      </c>
      <c r="E39" s="6" t="s">
        <v>32</v>
      </c>
      <c r="F39" s="8">
        <f>[1]kosztorys!L40</f>
        <v>2.8294260307194827</v>
      </c>
      <c r="G39" s="10"/>
      <c r="H39" s="9" t="str">
        <f t="shared" ref="H39:H43" si="3">IF(G39="","",F39*G39)</f>
        <v/>
      </c>
    </row>
    <row r="40" spans="2:11" ht="24" customHeight="1" x14ac:dyDescent="0.25">
      <c r="B40" s="6" t="s">
        <v>66</v>
      </c>
      <c r="C40" s="6" t="s">
        <v>34</v>
      </c>
      <c r="D40" s="7" t="s">
        <v>103</v>
      </c>
      <c r="E40" s="6" t="s">
        <v>32</v>
      </c>
      <c r="F40" s="8">
        <f>[1]kosztorys!L41</f>
        <v>2.8294260307194827</v>
      </c>
      <c r="G40" s="10"/>
      <c r="H40" s="9" t="str">
        <f t="shared" si="3"/>
        <v/>
      </c>
    </row>
    <row r="41" spans="2:11" ht="24" customHeight="1" x14ac:dyDescent="0.25">
      <c r="B41" s="6" t="s">
        <v>67</v>
      </c>
      <c r="C41" s="14" t="s">
        <v>75</v>
      </c>
      <c r="D41" s="7" t="s">
        <v>83</v>
      </c>
      <c r="E41" s="6" t="s">
        <v>7</v>
      </c>
      <c r="F41" s="8">
        <f>[1]kosztorys!L42</f>
        <v>6.063055780113177</v>
      </c>
      <c r="G41" s="10"/>
      <c r="H41" s="9" t="str">
        <f t="shared" si="3"/>
        <v/>
      </c>
    </row>
    <row r="42" spans="2:11" ht="24" customHeight="1" x14ac:dyDescent="0.25">
      <c r="B42" s="6" t="s">
        <v>68</v>
      </c>
      <c r="C42" s="6" t="s">
        <v>70</v>
      </c>
      <c r="D42" s="7" t="s">
        <v>96</v>
      </c>
      <c r="E42" s="6" t="s">
        <v>14</v>
      </c>
      <c r="F42" s="8">
        <f>[1]kosztorys!L43</f>
        <v>12.126111560226354</v>
      </c>
      <c r="G42" s="10"/>
      <c r="H42" s="9" t="str">
        <f t="shared" si="3"/>
        <v/>
      </c>
    </row>
    <row r="43" spans="2:11" ht="24" customHeight="1" x14ac:dyDescent="0.25">
      <c r="B43" s="6" t="s">
        <v>69</v>
      </c>
      <c r="C43" s="6" t="s">
        <v>45</v>
      </c>
      <c r="D43" s="7" t="s">
        <v>97</v>
      </c>
      <c r="E43" s="6" t="s">
        <v>32</v>
      </c>
      <c r="F43" s="8">
        <f>[1]kosztorys!L44</f>
        <v>0.60630557801131768</v>
      </c>
      <c r="G43" s="10"/>
      <c r="H43" s="9" t="str">
        <f t="shared" si="3"/>
        <v/>
      </c>
    </row>
    <row r="44" spans="2:11" ht="24" customHeight="1" x14ac:dyDescent="0.25">
      <c r="B44" s="20"/>
      <c r="C44" s="31" t="str">
        <f>"RAZEM "&amp;C38</f>
        <v>RAZEM Koryta odwadniające</v>
      </c>
      <c r="D44" s="32"/>
      <c r="E44" s="32"/>
      <c r="F44" s="32"/>
      <c r="G44" s="32"/>
      <c r="H44" s="21" t="str">
        <f>IF(SUM(H39:H43)=0,"",SUM(H39:H43))</f>
        <v/>
      </c>
    </row>
    <row r="45" spans="2:11" ht="25.5" customHeight="1" x14ac:dyDescent="0.25">
      <c r="B45" s="29" t="s">
        <v>71</v>
      </c>
      <c r="C45" s="30"/>
      <c r="D45" s="30"/>
      <c r="E45" s="30"/>
      <c r="F45" s="30"/>
      <c r="G45" s="30"/>
      <c r="H45" s="22" t="str">
        <f>IF(SUM(H9,H19,H37,H44)=0,"",SUM(H9,H19,H37,H44))</f>
        <v/>
      </c>
    </row>
    <row r="46" spans="2:11" ht="25.5" customHeight="1" x14ac:dyDescent="0.25">
      <c r="B46" s="29" t="s">
        <v>74</v>
      </c>
      <c r="C46" s="30"/>
      <c r="D46" s="30"/>
      <c r="E46" s="30"/>
      <c r="F46" s="30"/>
      <c r="G46" s="30"/>
      <c r="H46" s="22" t="str">
        <f>IF(H45="","",ROUND((H45*0.23),2))</f>
        <v/>
      </c>
    </row>
    <row r="47" spans="2:11" ht="25.5" customHeight="1" x14ac:dyDescent="0.25">
      <c r="B47" s="29" t="s">
        <v>72</v>
      </c>
      <c r="C47" s="30"/>
      <c r="D47" s="30"/>
      <c r="E47" s="30"/>
      <c r="F47" s="30"/>
      <c r="G47" s="30"/>
      <c r="H47" s="22" t="str">
        <f>IF(H45="","",H46+H468)</f>
        <v/>
      </c>
    </row>
  </sheetData>
  <mergeCells count="12">
    <mergeCell ref="B1:H1"/>
    <mergeCell ref="B47:G47"/>
    <mergeCell ref="B46:G46"/>
    <mergeCell ref="B45:G45"/>
    <mergeCell ref="C44:G44"/>
    <mergeCell ref="C38:H38"/>
    <mergeCell ref="C37:G37"/>
    <mergeCell ref="C20:H20"/>
    <mergeCell ref="C19:G19"/>
    <mergeCell ref="C10:H10"/>
    <mergeCell ref="C9:G9"/>
    <mergeCell ref="C4:H4"/>
  </mergeCells>
  <pageMargins left="0.7" right="0.7" top="0.75" bottom="0.75" header="0.3" footer="0.3"/>
  <pageSetup paperSize="9" scale="92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Przedmiar</vt:lpstr>
      <vt:lpstr>Przedmiar!Print_Area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Renata Kwas-Rogowska</cp:lastModifiedBy>
  <cp:lastPrinted>2022-09-23T11:53:24Z</cp:lastPrinted>
  <dcterms:created xsi:type="dcterms:W3CDTF">2020-03-04T13:40:20Z</dcterms:created>
  <dcterms:modified xsi:type="dcterms:W3CDTF">2022-09-23T11:53:28Z</dcterms:modified>
</cp:coreProperties>
</file>