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filterPrivacy="1"/>
  <xr:revisionPtr revIDLastSave="0" documentId="13_ncr:1_{34CBC822-4E92-46EC-A028-5E920A922EF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 część zamówienia" sheetId="1" r:id="rId1"/>
    <sheet name="II część zamówienia" sheetId="2" r:id="rId2"/>
  </sheet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6" i="1" l="1"/>
  <c r="B35" i="1"/>
  <c r="F8" i="2"/>
  <c r="D7" i="2"/>
  <c r="F7" i="2" s="1"/>
  <c r="F6" i="2"/>
  <c r="H6" i="2" s="1"/>
  <c r="F5" i="2"/>
  <c r="H5" i="2" s="1"/>
  <c r="D28" i="1"/>
  <c r="C28" i="1"/>
  <c r="D27" i="1"/>
  <c r="F27" i="1" s="1"/>
  <c r="H27" i="1" s="1"/>
  <c r="F26" i="1"/>
  <c r="H26" i="1" s="1"/>
  <c r="F25" i="1"/>
  <c r="H25" i="1" s="1"/>
  <c r="F28" i="1" l="1"/>
  <c r="H28" i="1" s="1"/>
  <c r="H29" i="1" s="1"/>
  <c r="H9" i="2"/>
  <c r="H8" i="2"/>
  <c r="I8" i="2" s="1"/>
  <c r="I6" i="2"/>
  <c r="I5" i="2"/>
  <c r="H7" i="2"/>
  <c r="I7" i="2" s="1"/>
  <c r="I25" i="1"/>
  <c r="I26" i="1"/>
  <c r="I27" i="1"/>
  <c r="I9" i="2" l="1"/>
  <c r="I28" i="1"/>
  <c r="I29" i="1" s="1"/>
  <c r="I13" i="2" l="1"/>
  <c r="I14" i="2" s="1"/>
  <c r="C19" i="1"/>
  <c r="D18" i="1"/>
  <c r="D9" i="1"/>
  <c r="F17" i="1" l="1"/>
  <c r="H17" i="1" s="1"/>
  <c r="I17" i="1" s="1"/>
  <c r="F7" i="1" l="1"/>
  <c r="H7" i="1" s="1"/>
  <c r="I7" i="1" l="1"/>
  <c r="F16" i="1"/>
  <c r="H16" i="1" s="1"/>
  <c r="I16" i="1" l="1"/>
  <c r="D19" i="1"/>
  <c r="F10" i="1" l="1"/>
  <c r="H10" i="1" s="1"/>
  <c r="F8" i="1"/>
  <c r="H8" i="1" s="1"/>
  <c r="F19" i="1" l="1"/>
  <c r="H19" i="1" s="1"/>
  <c r="F18" i="1"/>
  <c r="H18" i="1" s="1"/>
  <c r="F9" i="1"/>
  <c r="I8" i="1"/>
  <c r="H20" i="1" l="1"/>
  <c r="H9" i="1"/>
  <c r="H11" i="1" s="1"/>
  <c r="I19" i="1"/>
  <c r="I10" i="1"/>
  <c r="I9" i="1" l="1"/>
  <c r="I11" i="1" s="1"/>
  <c r="I18" i="1"/>
  <c r="I20" i="1" s="1"/>
  <c r="I34" i="1" l="1"/>
  <c r="I35" i="1"/>
</calcChain>
</file>

<file path=xl/sharedStrings.xml><?xml version="1.0" encoding="utf-8"?>
<sst xmlns="http://schemas.openxmlformats.org/spreadsheetml/2006/main" count="94" uniqueCount="37">
  <si>
    <t>jednostki miary</t>
  </si>
  <si>
    <t>kWh</t>
  </si>
  <si>
    <t>Opłata sieciowa zmienna</t>
  </si>
  <si>
    <t>kWh/h</t>
  </si>
  <si>
    <t>suma</t>
  </si>
  <si>
    <t xml:space="preserve">Opłata sieciowa stała </t>
  </si>
  <si>
    <t>licznik x m-c</t>
  </si>
  <si>
    <t>Kwota podatku Vat w zł</t>
  </si>
  <si>
    <t>Wartość brutto (kol. 6 + kol. 8)</t>
  </si>
  <si>
    <t>wartość netto (kol 3 x kol. 4 x kol. 5)</t>
  </si>
  <si>
    <t>Nazwa opłaty</t>
  </si>
  <si>
    <t>cena jednostkowa</t>
  </si>
  <si>
    <t>Stawka podatku Vat</t>
  </si>
  <si>
    <t xml:space="preserve">Opłata sieciowa stała (ilość jednostek = ilość godzin w trakcie trwania umowy x moc umowna) </t>
  </si>
  <si>
    <t>Suma gazu (kWh)</t>
  </si>
  <si>
    <t>Moc zamówiona</t>
  </si>
  <si>
    <t>ilość j.m. Zamówienie planowane wg faktur</t>
  </si>
  <si>
    <t>x</t>
  </si>
  <si>
    <t xml:space="preserve">licznik x m-c </t>
  </si>
  <si>
    <t xml:space="preserve"> </t>
  </si>
  <si>
    <t>W-5.1 ZW Z PODATKU AKCYZOWEGO</t>
  </si>
  <si>
    <t>PSG O/Poznań</t>
  </si>
  <si>
    <t>Paliwo gazowe - wg taryfy  zatwierdzonej przez Prezesa URE</t>
  </si>
  <si>
    <t>Opłata - abonament za sprzedaż paliwa gazowego - wg taryfy  zatwierdzonej przez Prezesa URE</t>
  </si>
  <si>
    <t>Opłata - abonament za sprzedaż paliwa gazowego  - wg taryfy  zatwierdzonej przez Prezesa URE</t>
  </si>
  <si>
    <t>1. Suma brutto</t>
  </si>
  <si>
    <t>2. Suma netto (wartość brutto/1,23)</t>
  </si>
  <si>
    <t>Załącznik nr 3.1 do SWZ - kalkulator</t>
  </si>
  <si>
    <t>W-3.6 ZW Z PODATKU AKCYZOWEGO</t>
  </si>
  <si>
    <r>
      <t>Wykonawca</t>
    </r>
    <r>
      <rPr>
        <sz val="10"/>
        <color rgb="FF000000"/>
        <rFont val="Calibri Light"/>
        <family val="2"/>
        <charset val="238"/>
        <scheme val="major"/>
      </rPr>
      <t xml:space="preserve"> może skorzystać z przygotowanego przez Pełnomocnika </t>
    </r>
    <r>
      <rPr>
        <b/>
        <sz val="10"/>
        <color rgb="FF000000"/>
        <rFont val="Calibri Light"/>
        <family val="2"/>
        <charset val="238"/>
        <scheme val="major"/>
      </rPr>
      <t>Zamawiającego</t>
    </r>
    <r>
      <rPr>
        <sz val="10"/>
        <color rgb="FF000000"/>
        <rFont val="Calibri Light"/>
        <family val="2"/>
        <charset val="238"/>
        <scheme val="major"/>
      </rPr>
      <t xml:space="preserve"> kalkulatora stanowiącego </t>
    </r>
    <r>
      <rPr>
        <b/>
        <sz val="10"/>
        <color rgb="FF000000"/>
        <rFont val="Calibri Light"/>
        <family val="2"/>
        <charset val="238"/>
        <scheme val="major"/>
      </rPr>
      <t>Załącznik nr 3.1 do SWZ</t>
    </r>
    <r>
      <rPr>
        <sz val="10"/>
        <color rgb="FF000000"/>
        <rFont val="Calibri Light"/>
        <family val="2"/>
        <charset val="238"/>
        <scheme val="major"/>
      </rPr>
      <t>, przy czym  wyliczenia z kalkulatora nie  stanowią podstawy do jakichkolwiek roszczeń Wykonawcy w stosunku do Zamawiającego i sam kalkulator nie stanowi załącznika do oferty.</t>
    </r>
  </si>
  <si>
    <t>W-1.1 ZW Z PODATKU AKCYZOWEGO</t>
  </si>
  <si>
    <t>Lw-6.1 ZW Z PODATKU AKCYZOWEGO</t>
  </si>
  <si>
    <t>"Kompleksowa dostawa gazu ziemnego wysokometanowego (grupa E) i zaazotowanego dla Domów Pomocy Społecznej Powiatu Rawickiego na okres od 01.07.2022 r. do 30.06.2023 r."</t>
  </si>
  <si>
    <t>Podsumowane dla Tabeli nr 1-3:</t>
  </si>
  <si>
    <t>Podsumowane dla Tabeli nr 1:</t>
  </si>
  <si>
    <t>I część zamówienia</t>
  </si>
  <si>
    <t>II część zamówienia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</si>
</sst>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zł&quot;_-;\-* #,##0.00\ &quot;zł&quot;_-;_-* &quot;-&quot;??\ &quot;zł&quot;_-;_-@_-"/>
    <numFmt numFmtId="164" formatCode="#,##0.00000"/>
    <numFmt numFmtId="165" formatCode="0.00000"/>
    <numFmt numFmtId="166" formatCode="#,##0.00;[Red]#,##0.00"/>
    <numFmt numFmtId="167" formatCode="#,##0.00000;[Red]#,##0.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 Light"/>
      <family val="2"/>
      <charset val="238"/>
      <scheme val="major"/>
    </font>
    <font>
      <sz val="10"/>
      <name val="Calibri Light"/>
      <family val="2"/>
      <charset val="238"/>
      <scheme val="major"/>
    </font>
    <font>
      <b/>
      <sz val="11"/>
      <name val="Calibri Light"/>
      <family val="2"/>
      <charset val="238"/>
      <scheme val="major"/>
    </font>
    <font>
      <b/>
      <sz val="9"/>
      <name val="Calibri Light"/>
      <family val="2"/>
      <charset val="238"/>
      <scheme val="major"/>
    </font>
    <font>
      <b/>
      <sz val="10"/>
      <color rgb="FF000000"/>
      <name val="Calibri Light"/>
      <family val="2"/>
      <charset val="238"/>
      <scheme val="major"/>
    </font>
    <font>
      <sz val="10"/>
      <color rgb="FF000000"/>
      <name val="Calibri Light"/>
      <family val="2"/>
      <charset val="238"/>
      <scheme val="major"/>
    </font>
    <font>
      <sz val="9"/>
      <color theme="1"/>
      <name val="Calibri Light"/>
      <family val="2"/>
      <charset val="238"/>
      <scheme val="major"/>
    </font>
    <font>
      <b/>
      <sz val="9"/>
      <color theme="1"/>
      <name val="Calibri Light"/>
      <family val="2"/>
      <charset val="238"/>
      <scheme val="major"/>
    </font>
    <font>
      <sz val="11"/>
      <name val="Calibri Light"/>
      <family val="2"/>
      <charset val="238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3">
    <xf numFmtId="0" fontId="0" fillId="0" borderId="0" xfId="0"/>
    <xf numFmtId="0" fontId="2" fillId="0" borderId="0" xfId="0" applyFont="1" applyFill="1" applyAlignment="1"/>
    <xf numFmtId="0" fontId="2" fillId="0" borderId="0" xfId="0" applyFont="1" applyFill="1" applyAlignment="1">
      <alignment wrapText="1"/>
    </xf>
    <xf numFmtId="0" fontId="5" fillId="0" borderId="0" xfId="0" applyFont="1" applyFill="1" applyBorder="1" applyAlignment="1">
      <alignment horizontal="center" vertical="center"/>
    </xf>
    <xf numFmtId="3" fontId="5" fillId="0" borderId="0" xfId="0" applyNumberFormat="1" applyFont="1" applyFill="1" applyAlignment="1"/>
    <xf numFmtId="0" fontId="5" fillId="0" borderId="0" xfId="0" applyFont="1" applyFill="1" applyAlignment="1"/>
    <xf numFmtId="0" fontId="5" fillId="0" borderId="0" xfId="0" applyFont="1" applyFill="1" applyAlignment="1">
      <alignment wrapText="1"/>
    </xf>
    <xf numFmtId="0" fontId="2" fillId="2" borderId="0" xfId="0" applyFont="1" applyFill="1" applyBorder="1" applyAlignment="1">
      <alignment horizontal="left"/>
    </xf>
    <xf numFmtId="167" fontId="2" fillId="2" borderId="0" xfId="0" applyNumberFormat="1" applyFont="1" applyFill="1" applyBorder="1" applyAlignment="1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4" fontId="2" fillId="0" borderId="0" xfId="0" applyNumberFormat="1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4" fontId="2" fillId="0" borderId="1" xfId="1" applyNumberFormat="1" applyFont="1" applyFill="1" applyBorder="1" applyAlignment="1">
      <alignment horizontal="right" vertical="center"/>
    </xf>
    <xf numFmtId="4" fontId="2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44" fontId="2" fillId="0" borderId="0" xfId="0" applyNumberFormat="1" applyFont="1" applyFill="1" applyBorder="1" applyAlignment="1">
      <alignment horizontal="center" vertical="center"/>
    </xf>
    <xf numFmtId="0" fontId="5" fillId="0" borderId="0" xfId="0" quotePrefix="1" applyFont="1" applyFill="1" applyAlignment="1"/>
    <xf numFmtId="4" fontId="5" fillId="0" borderId="1" xfId="0" applyNumberFormat="1" applyFont="1" applyFill="1" applyBorder="1" applyAlignment="1">
      <alignment vertical="center"/>
    </xf>
    <xf numFmtId="0" fontId="2" fillId="0" borderId="0" xfId="0" applyFont="1" applyFill="1" applyBorder="1" applyAlignment="1"/>
    <xf numFmtId="166" fontId="5" fillId="0" borderId="0" xfId="0" applyNumberFormat="1" applyFont="1" applyFill="1" applyBorder="1" applyAlignment="1">
      <alignment horizontal="right"/>
    </xf>
    <xf numFmtId="0" fontId="5" fillId="0" borderId="0" xfId="0" applyFont="1" applyFill="1" applyAlignment="1">
      <alignment horizontal="center"/>
    </xf>
    <xf numFmtId="3" fontId="8" fillId="0" borderId="1" xfId="0" applyNumberFormat="1" applyFont="1" applyFill="1" applyBorder="1" applyAlignment="1">
      <alignment horizontal="right" vertical="center"/>
    </xf>
    <xf numFmtId="3" fontId="2" fillId="0" borderId="1" xfId="0" applyNumberFormat="1" applyFont="1" applyFill="1" applyBorder="1" applyAlignment="1">
      <alignment horizontal="right" vertical="center"/>
    </xf>
    <xf numFmtId="165" fontId="8" fillId="0" borderId="1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right" vertical="center" wrapText="1"/>
    </xf>
    <xf numFmtId="4" fontId="2" fillId="0" borderId="0" xfId="0" applyNumberFormat="1" applyFont="1" applyFill="1" applyAlignment="1">
      <alignment horizontal="right" vertical="center"/>
    </xf>
    <xf numFmtId="0" fontId="2" fillId="0" borderId="1" xfId="0" applyFont="1" applyFill="1" applyBorder="1" applyAlignment="1">
      <alignment horizontal="left" vertical="center"/>
    </xf>
    <xf numFmtId="166" fontId="9" fillId="0" borderId="1" xfId="0" applyNumberFormat="1" applyFont="1" applyFill="1" applyBorder="1" applyAlignment="1">
      <alignment vertical="center"/>
    </xf>
    <xf numFmtId="4" fontId="2" fillId="0" borderId="0" xfId="0" applyNumberFormat="1" applyFont="1" applyFill="1" applyBorder="1" applyAlignment="1">
      <alignment horizontal="right" vertical="center"/>
    </xf>
    <xf numFmtId="3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right" vertical="center"/>
    </xf>
    <xf numFmtId="164" fontId="5" fillId="0" borderId="1" xfId="0" applyNumberFormat="1" applyFont="1" applyFill="1" applyBorder="1" applyAlignment="1">
      <alignment horizontal="right" vertical="center" wrapText="1"/>
    </xf>
    <xf numFmtId="4" fontId="5" fillId="0" borderId="1" xfId="1" applyNumberFormat="1" applyFont="1" applyFill="1" applyBorder="1" applyAlignment="1">
      <alignment horizontal="right" vertical="center"/>
    </xf>
    <xf numFmtId="0" fontId="9" fillId="0" borderId="3" xfId="0" applyFont="1" applyFill="1" applyBorder="1" applyAlignment="1">
      <alignment horizontal="center" vertical="center"/>
    </xf>
    <xf numFmtId="165" fontId="5" fillId="0" borderId="1" xfId="0" applyNumberFormat="1" applyFont="1" applyFill="1" applyBorder="1" applyAlignment="1">
      <alignment horizontal="right" vertical="center" wrapText="1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166" fontId="2" fillId="0" borderId="0" xfId="0" applyNumberFormat="1" applyFont="1" applyFill="1" applyAlignment="1"/>
    <xf numFmtId="4" fontId="2" fillId="0" borderId="0" xfId="0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left"/>
    </xf>
    <xf numFmtId="0" fontId="0" fillId="3" borderId="0" xfId="0" applyFill="1"/>
    <xf numFmtId="0" fontId="10" fillId="3" borderId="0" xfId="0" applyFont="1" applyFill="1" applyBorder="1" applyAlignment="1">
      <alignment horizontal="left"/>
    </xf>
    <xf numFmtId="0" fontId="0" fillId="3" borderId="0" xfId="0" applyFill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right"/>
    </xf>
    <xf numFmtId="0" fontId="4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5"/>
  <sheetViews>
    <sheetView tabSelected="1" zoomScaleNormal="100" workbookViewId="0">
      <pane ySplit="2" topLeftCell="A18" activePane="bottomLeft" state="frozen"/>
      <selection pane="bottomLeft" activeCell="E33" sqref="E33:J35"/>
    </sheetView>
  </sheetViews>
  <sheetFormatPr defaultColWidth="9.44140625" defaultRowHeight="12" x14ac:dyDescent="0.25"/>
  <cols>
    <col min="1" max="1" width="60.109375" style="1" customWidth="1"/>
    <col min="2" max="2" width="12.44140625" style="1" customWidth="1"/>
    <col min="3" max="3" width="7.5546875" style="1" customWidth="1"/>
    <col min="4" max="4" width="9.5546875" style="1" customWidth="1"/>
    <col min="5" max="5" width="10.44140625" style="2" customWidth="1"/>
    <col min="6" max="6" width="13.44140625" style="1" customWidth="1"/>
    <col min="7" max="7" width="13.33203125" style="1" customWidth="1"/>
    <col min="8" max="8" width="12.44140625" style="1" customWidth="1"/>
    <col min="9" max="9" width="13.5546875" style="1" customWidth="1"/>
    <col min="10" max="10" width="9.44140625" style="1"/>
    <col min="11" max="11" width="8.109375" style="1" customWidth="1"/>
    <col min="12" max="16384" width="9.44140625" style="1"/>
  </cols>
  <sheetData>
    <row r="1" spans="1:9" ht="20.25" customHeight="1" x14ac:dyDescent="0.3">
      <c r="G1" s="58" t="s">
        <v>27</v>
      </c>
      <c r="H1" s="58"/>
      <c r="I1" s="58"/>
    </row>
    <row r="2" spans="1:9" ht="43.5" customHeight="1" x14ac:dyDescent="0.25">
      <c r="A2" s="59" t="s">
        <v>32</v>
      </c>
      <c r="B2" s="59"/>
      <c r="C2" s="59"/>
      <c r="D2" s="59"/>
      <c r="E2" s="59"/>
      <c r="F2" s="59"/>
      <c r="G2" s="59"/>
      <c r="H2" s="59"/>
      <c r="I2" s="59"/>
    </row>
    <row r="3" spans="1:9" ht="20.100000000000001" customHeight="1" x14ac:dyDescent="0.3">
      <c r="A3" s="3"/>
      <c r="B3" s="4"/>
      <c r="C3" s="4"/>
      <c r="D3" s="5"/>
      <c r="E3" s="6"/>
      <c r="F3" s="7"/>
      <c r="G3" s="55" t="s">
        <v>35</v>
      </c>
      <c r="H3" s="53"/>
      <c r="I3" s="8"/>
    </row>
    <row r="4" spans="1:9" ht="16.350000000000001" customHeight="1" x14ac:dyDescent="0.25">
      <c r="A4" s="9">
        <v>1</v>
      </c>
      <c r="B4" s="9"/>
      <c r="C4" s="9"/>
      <c r="D4" s="9"/>
      <c r="E4" s="10"/>
      <c r="F4" s="52"/>
      <c r="G4" s="52" t="s">
        <v>20</v>
      </c>
      <c r="H4" s="52"/>
      <c r="I4" s="52" t="s">
        <v>21</v>
      </c>
    </row>
    <row r="5" spans="1:9" ht="48" x14ac:dyDescent="0.25">
      <c r="A5" s="12" t="s">
        <v>10</v>
      </c>
      <c r="B5" s="12" t="s">
        <v>0</v>
      </c>
      <c r="C5" s="13" t="s">
        <v>17</v>
      </c>
      <c r="D5" s="14" t="s">
        <v>16</v>
      </c>
      <c r="E5" s="15" t="s">
        <v>11</v>
      </c>
      <c r="F5" s="16" t="s">
        <v>9</v>
      </c>
      <c r="G5" s="16" t="s">
        <v>12</v>
      </c>
      <c r="H5" s="16" t="s">
        <v>7</v>
      </c>
      <c r="I5" s="16" t="s">
        <v>8</v>
      </c>
    </row>
    <row r="6" spans="1:9" x14ac:dyDescent="0.25">
      <c r="A6" s="12">
        <v>1</v>
      </c>
      <c r="B6" s="17">
        <v>2</v>
      </c>
      <c r="C6" s="18">
        <v>3</v>
      </c>
      <c r="D6" s="13">
        <v>4</v>
      </c>
      <c r="E6" s="15">
        <v>5</v>
      </c>
      <c r="F6" s="19">
        <v>6</v>
      </c>
      <c r="G6" s="19">
        <v>7</v>
      </c>
      <c r="H6" s="19">
        <v>8</v>
      </c>
      <c r="I6" s="19">
        <v>9</v>
      </c>
    </row>
    <row r="7" spans="1:9" s="5" customFormat="1" x14ac:dyDescent="0.25">
      <c r="A7" s="41" t="s">
        <v>22</v>
      </c>
      <c r="B7" s="42" t="s">
        <v>1</v>
      </c>
      <c r="C7" s="42">
        <v>1</v>
      </c>
      <c r="D7" s="43">
        <v>515001</v>
      </c>
      <c r="E7" s="44"/>
      <c r="F7" s="45">
        <f t="shared" ref="F7" si="0">ROUND(C7*D7*E7,2)</f>
        <v>0</v>
      </c>
      <c r="G7" s="45">
        <v>23</v>
      </c>
      <c r="H7" s="45">
        <f t="shared" ref="H7:H10" si="1">ROUND(F7*G7%,2)</f>
        <v>0</v>
      </c>
      <c r="I7" s="45">
        <f t="shared" ref="I7" si="2">F7+H7</f>
        <v>0</v>
      </c>
    </row>
    <row r="8" spans="1:9" s="5" customFormat="1" x14ac:dyDescent="0.25">
      <c r="A8" s="41" t="s">
        <v>24</v>
      </c>
      <c r="B8" s="42" t="s">
        <v>18</v>
      </c>
      <c r="C8" s="46">
        <v>1</v>
      </c>
      <c r="D8" s="45">
        <v>12</v>
      </c>
      <c r="E8" s="47"/>
      <c r="F8" s="45">
        <f t="shared" ref="F8:F10" si="3">ROUND(C8*D8*E8,2)</f>
        <v>0</v>
      </c>
      <c r="G8" s="45">
        <v>23</v>
      </c>
      <c r="H8" s="45">
        <f t="shared" si="1"/>
        <v>0</v>
      </c>
      <c r="I8" s="45">
        <f>F8+H8</f>
        <v>0</v>
      </c>
    </row>
    <row r="9" spans="1:9" x14ac:dyDescent="0.25">
      <c r="A9" s="36" t="s">
        <v>2</v>
      </c>
      <c r="B9" s="17" t="s">
        <v>1</v>
      </c>
      <c r="C9" s="17">
        <v>1</v>
      </c>
      <c r="D9" s="31">
        <f>D7</f>
        <v>515001</v>
      </c>
      <c r="E9" s="32">
        <v>1.985E-2</v>
      </c>
      <c r="F9" s="20">
        <f t="shared" si="3"/>
        <v>10222.77</v>
      </c>
      <c r="G9" s="20">
        <v>23</v>
      </c>
      <c r="H9" s="20">
        <f t="shared" si="1"/>
        <v>2351.2399999999998</v>
      </c>
      <c r="I9" s="20">
        <f>F9+H9</f>
        <v>12574.01</v>
      </c>
    </row>
    <row r="10" spans="1:9" ht="25.5" customHeight="1" x14ac:dyDescent="0.25">
      <c r="A10" s="40" t="s">
        <v>13</v>
      </c>
      <c r="B10" s="17" t="s">
        <v>3</v>
      </c>
      <c r="C10" s="17">
        <v>1</v>
      </c>
      <c r="D10" s="30">
        <v>2400240</v>
      </c>
      <c r="E10" s="32">
        <v>4.8500000000000001E-3</v>
      </c>
      <c r="F10" s="20">
        <f t="shared" si="3"/>
        <v>11641.16</v>
      </c>
      <c r="G10" s="20">
        <v>23</v>
      </c>
      <c r="H10" s="20">
        <f t="shared" si="1"/>
        <v>2677.47</v>
      </c>
      <c r="I10" s="20">
        <f>F10+H10</f>
        <v>14318.63</v>
      </c>
    </row>
    <row r="11" spans="1:9" x14ac:dyDescent="0.25">
      <c r="A11" s="9"/>
      <c r="B11" s="9"/>
      <c r="C11" s="9"/>
      <c r="D11" s="33"/>
      <c r="E11" s="34"/>
      <c r="F11" s="35"/>
      <c r="G11" s="21" t="s">
        <v>4</v>
      </c>
      <c r="H11" s="21">
        <f>SUM(H7:H10)</f>
        <v>5028.7099999999991</v>
      </c>
      <c r="I11" s="21">
        <f>SUM(I7:I10)</f>
        <v>26892.639999999999</v>
      </c>
    </row>
    <row r="12" spans="1:9" x14ac:dyDescent="0.25">
      <c r="A12" s="22"/>
      <c r="B12" s="9"/>
      <c r="C12" s="9"/>
      <c r="D12" s="9"/>
      <c r="E12" s="10"/>
      <c r="F12" s="9"/>
      <c r="G12" s="23"/>
      <c r="H12" s="23"/>
      <c r="I12" s="24"/>
    </row>
    <row r="13" spans="1:9" x14ac:dyDescent="0.25">
      <c r="A13" s="9">
        <v>2</v>
      </c>
      <c r="B13" s="9"/>
      <c r="C13" s="9"/>
      <c r="D13" s="9"/>
      <c r="E13" s="10"/>
      <c r="F13" s="11"/>
      <c r="G13" s="11" t="s">
        <v>28</v>
      </c>
      <c r="H13" s="11"/>
      <c r="I13" s="11" t="s">
        <v>21</v>
      </c>
    </row>
    <row r="14" spans="1:9" ht="48" x14ac:dyDescent="0.25">
      <c r="A14" s="12" t="s">
        <v>10</v>
      </c>
      <c r="B14" s="12" t="s">
        <v>0</v>
      </c>
      <c r="C14" s="13" t="s">
        <v>17</v>
      </c>
      <c r="D14" s="14" t="s">
        <v>16</v>
      </c>
      <c r="E14" s="15" t="s">
        <v>11</v>
      </c>
      <c r="F14" s="16" t="s">
        <v>9</v>
      </c>
      <c r="G14" s="16" t="s">
        <v>12</v>
      </c>
      <c r="H14" s="16" t="s">
        <v>7</v>
      </c>
      <c r="I14" s="16" t="s">
        <v>8</v>
      </c>
    </row>
    <row r="15" spans="1:9" x14ac:dyDescent="0.25">
      <c r="A15" s="12">
        <v>1</v>
      </c>
      <c r="B15" s="17">
        <v>2</v>
      </c>
      <c r="C15" s="18">
        <v>3</v>
      </c>
      <c r="D15" s="14">
        <v>4</v>
      </c>
      <c r="E15" s="15">
        <v>5</v>
      </c>
      <c r="F15" s="39">
        <v>6</v>
      </c>
      <c r="G15" s="39">
        <v>7</v>
      </c>
      <c r="H15" s="39">
        <v>8</v>
      </c>
      <c r="I15" s="39">
        <v>9</v>
      </c>
    </row>
    <row r="16" spans="1:9" s="5" customFormat="1" x14ac:dyDescent="0.25">
      <c r="A16" s="41" t="s">
        <v>22</v>
      </c>
      <c r="B16" s="42" t="s">
        <v>1</v>
      </c>
      <c r="C16" s="42">
        <v>1</v>
      </c>
      <c r="D16" s="43">
        <v>148509</v>
      </c>
      <c r="E16" s="44"/>
      <c r="F16" s="45">
        <f>ROUND(C16*D16*E16,2)</f>
        <v>0</v>
      </c>
      <c r="G16" s="45">
        <v>23</v>
      </c>
      <c r="H16" s="45">
        <f t="shared" ref="H16:H19" si="4">ROUND(F16*G16%,2)</f>
        <v>0</v>
      </c>
      <c r="I16" s="45">
        <f t="shared" ref="I16:I19" si="5">F16+H16</f>
        <v>0</v>
      </c>
    </row>
    <row r="17" spans="1:9" s="5" customFormat="1" x14ac:dyDescent="0.25">
      <c r="A17" s="41" t="s">
        <v>23</v>
      </c>
      <c r="B17" s="42" t="s">
        <v>6</v>
      </c>
      <c r="C17" s="46">
        <v>2</v>
      </c>
      <c r="D17" s="45">
        <v>12</v>
      </c>
      <c r="E17" s="47"/>
      <c r="F17" s="45">
        <f t="shared" ref="F17:F19" si="6">ROUND(C17*D17*E17,2)</f>
        <v>0</v>
      </c>
      <c r="G17" s="45">
        <v>23</v>
      </c>
      <c r="H17" s="45">
        <f>ROUND(F17*G17%,2)</f>
        <v>0</v>
      </c>
      <c r="I17" s="45">
        <f t="shared" si="5"/>
        <v>0</v>
      </c>
    </row>
    <row r="18" spans="1:9" x14ac:dyDescent="0.25">
      <c r="A18" s="36" t="s">
        <v>2</v>
      </c>
      <c r="B18" s="17" t="s">
        <v>1</v>
      </c>
      <c r="C18" s="17">
        <v>1</v>
      </c>
      <c r="D18" s="31">
        <f>D16</f>
        <v>148509</v>
      </c>
      <c r="E18" s="32">
        <v>3.4189999999999998E-2</v>
      </c>
      <c r="F18" s="20">
        <f t="shared" si="6"/>
        <v>5077.5200000000004</v>
      </c>
      <c r="G18" s="20">
        <v>23</v>
      </c>
      <c r="H18" s="20">
        <f t="shared" si="4"/>
        <v>1167.83</v>
      </c>
      <c r="I18" s="20">
        <f t="shared" si="5"/>
        <v>6245.35</v>
      </c>
    </row>
    <row r="19" spans="1:9" x14ac:dyDescent="0.25">
      <c r="A19" s="36" t="s">
        <v>5</v>
      </c>
      <c r="B19" s="17" t="s">
        <v>6</v>
      </c>
      <c r="C19" s="17">
        <f>C17</f>
        <v>2</v>
      </c>
      <c r="D19" s="20">
        <f>D17</f>
        <v>12</v>
      </c>
      <c r="E19" s="32">
        <v>30.69</v>
      </c>
      <c r="F19" s="20">
        <f t="shared" si="6"/>
        <v>736.56</v>
      </c>
      <c r="G19" s="20">
        <v>23</v>
      </c>
      <c r="H19" s="20">
        <f t="shared" si="4"/>
        <v>169.41</v>
      </c>
      <c r="I19" s="20">
        <f t="shared" si="5"/>
        <v>905.96999999999991</v>
      </c>
    </row>
    <row r="20" spans="1:9" x14ac:dyDescent="0.25">
      <c r="A20" s="9"/>
      <c r="B20" s="9"/>
      <c r="C20" s="9"/>
      <c r="D20" s="33"/>
      <c r="E20" s="34"/>
      <c r="F20" s="35"/>
      <c r="G20" s="21" t="s">
        <v>4</v>
      </c>
      <c r="H20" s="21">
        <f>SUM(H16:H19)</f>
        <v>1337.24</v>
      </c>
      <c r="I20" s="21">
        <f>SUM(I16:I19)</f>
        <v>7151.3200000000006</v>
      </c>
    </row>
    <row r="21" spans="1:9" x14ac:dyDescent="0.25">
      <c r="A21" s="9"/>
      <c r="B21" s="9"/>
      <c r="C21" s="9"/>
      <c r="D21" s="33"/>
      <c r="E21" s="34"/>
      <c r="F21" s="35"/>
      <c r="G21" s="38"/>
      <c r="H21" s="38"/>
      <c r="I21" s="38"/>
    </row>
    <row r="22" spans="1:9" x14ac:dyDescent="0.25">
      <c r="A22" s="9">
        <v>3</v>
      </c>
      <c r="B22" s="9"/>
      <c r="C22" s="9"/>
      <c r="D22" s="9"/>
      <c r="E22" s="10"/>
      <c r="F22" s="11"/>
      <c r="G22" s="11" t="s">
        <v>30</v>
      </c>
      <c r="H22" s="11"/>
      <c r="I22" s="11" t="s">
        <v>21</v>
      </c>
    </row>
    <row r="23" spans="1:9" ht="48" x14ac:dyDescent="0.25">
      <c r="A23" s="12" t="s">
        <v>10</v>
      </c>
      <c r="B23" s="12" t="s">
        <v>0</v>
      </c>
      <c r="C23" s="13" t="s">
        <v>17</v>
      </c>
      <c r="D23" s="14" t="s">
        <v>16</v>
      </c>
      <c r="E23" s="15" t="s">
        <v>11</v>
      </c>
      <c r="F23" s="16" t="s">
        <v>9</v>
      </c>
      <c r="G23" s="16" t="s">
        <v>12</v>
      </c>
      <c r="H23" s="16" t="s">
        <v>7</v>
      </c>
      <c r="I23" s="16" t="s">
        <v>8</v>
      </c>
    </row>
    <row r="24" spans="1:9" x14ac:dyDescent="0.25">
      <c r="A24" s="12">
        <v>1</v>
      </c>
      <c r="B24" s="17">
        <v>2</v>
      </c>
      <c r="C24" s="18">
        <v>3</v>
      </c>
      <c r="D24" s="14">
        <v>4</v>
      </c>
      <c r="E24" s="15">
        <v>5</v>
      </c>
      <c r="F24" s="39">
        <v>6</v>
      </c>
      <c r="G24" s="39">
        <v>7</v>
      </c>
      <c r="H24" s="39">
        <v>8</v>
      </c>
      <c r="I24" s="39">
        <v>9</v>
      </c>
    </row>
    <row r="25" spans="1:9" x14ac:dyDescent="0.25">
      <c r="A25" s="41" t="s">
        <v>22</v>
      </c>
      <c r="B25" s="42" t="s">
        <v>1</v>
      </c>
      <c r="C25" s="42">
        <v>1</v>
      </c>
      <c r="D25" s="43">
        <v>3431</v>
      </c>
      <c r="E25" s="44"/>
      <c r="F25" s="45">
        <f>ROUND(C25*D25*E25,2)</f>
        <v>0</v>
      </c>
      <c r="G25" s="45">
        <v>23</v>
      </c>
      <c r="H25" s="45">
        <f t="shared" ref="H25" si="7">ROUND(F25*G25%,2)</f>
        <v>0</v>
      </c>
      <c r="I25" s="45">
        <f t="shared" ref="I25:I28" si="8">F25+H25</f>
        <v>0</v>
      </c>
    </row>
    <row r="26" spans="1:9" x14ac:dyDescent="0.25">
      <c r="A26" s="41" t="s">
        <v>23</v>
      </c>
      <c r="B26" s="42" t="s">
        <v>6</v>
      </c>
      <c r="C26" s="46">
        <v>2</v>
      </c>
      <c r="D26" s="45">
        <v>12</v>
      </c>
      <c r="E26" s="47"/>
      <c r="F26" s="45">
        <f t="shared" ref="F26:F28" si="9">ROUND(C26*D26*E26,2)</f>
        <v>0</v>
      </c>
      <c r="G26" s="45">
        <v>23</v>
      </c>
      <c r="H26" s="45">
        <f>ROUND(F26*G26%,2)</f>
        <v>0</v>
      </c>
      <c r="I26" s="45">
        <f t="shared" si="8"/>
        <v>0</v>
      </c>
    </row>
    <row r="27" spans="1:9" x14ac:dyDescent="0.25">
      <c r="A27" s="36" t="s">
        <v>2</v>
      </c>
      <c r="B27" s="17" t="s">
        <v>1</v>
      </c>
      <c r="C27" s="17">
        <v>1</v>
      </c>
      <c r="D27" s="31">
        <f>D25</f>
        <v>3431</v>
      </c>
      <c r="E27" s="32">
        <v>4.6809999999999997E-2</v>
      </c>
      <c r="F27" s="20">
        <f t="shared" si="9"/>
        <v>160.61000000000001</v>
      </c>
      <c r="G27" s="20">
        <v>23</v>
      </c>
      <c r="H27" s="20">
        <f t="shared" ref="H27:H28" si="10">ROUND(F27*G27%,2)</f>
        <v>36.94</v>
      </c>
      <c r="I27" s="20">
        <f t="shared" si="8"/>
        <v>197.55</v>
      </c>
    </row>
    <row r="28" spans="1:9" x14ac:dyDescent="0.25">
      <c r="A28" s="36" t="s">
        <v>5</v>
      </c>
      <c r="B28" s="17" t="s">
        <v>6</v>
      </c>
      <c r="C28" s="17">
        <f>C26</f>
        <v>2</v>
      </c>
      <c r="D28" s="20">
        <f>D26</f>
        <v>12</v>
      </c>
      <c r="E28" s="32">
        <v>4.05</v>
      </c>
      <c r="F28" s="20">
        <f t="shared" si="9"/>
        <v>97.2</v>
      </c>
      <c r="G28" s="20">
        <v>23</v>
      </c>
      <c r="H28" s="20">
        <f t="shared" si="10"/>
        <v>22.36</v>
      </c>
      <c r="I28" s="20">
        <f t="shared" si="8"/>
        <v>119.56</v>
      </c>
    </row>
    <row r="29" spans="1:9" x14ac:dyDescent="0.25">
      <c r="A29" s="9"/>
      <c r="B29" s="9"/>
      <c r="C29" s="9"/>
      <c r="D29" s="33"/>
      <c r="E29" s="34"/>
      <c r="F29" s="35"/>
      <c r="G29" s="21" t="s">
        <v>4</v>
      </c>
      <c r="H29" s="21">
        <f>SUM(H25:H28)</f>
        <v>59.3</v>
      </c>
      <c r="I29" s="21">
        <f>SUM(I25:I28)</f>
        <v>317.11</v>
      </c>
    </row>
    <row r="30" spans="1:9" x14ac:dyDescent="0.25">
      <c r="A30" s="9"/>
      <c r="B30" s="9"/>
      <c r="C30" s="9"/>
      <c r="D30" s="33"/>
      <c r="E30" s="34"/>
      <c r="F30" s="35"/>
      <c r="G30" s="38"/>
      <c r="H30" s="38"/>
      <c r="I30" s="38"/>
    </row>
    <row r="31" spans="1:9" x14ac:dyDescent="0.25">
      <c r="A31" s="9"/>
      <c r="B31" s="9"/>
      <c r="C31" s="9"/>
      <c r="D31" s="33"/>
      <c r="E31" s="34"/>
      <c r="F31" s="35"/>
      <c r="G31" s="38"/>
      <c r="H31" s="38"/>
      <c r="I31" s="38"/>
    </row>
    <row r="33" spans="1:12" ht="13.5" customHeight="1" x14ac:dyDescent="0.25">
      <c r="E33" s="62" t="s">
        <v>33</v>
      </c>
      <c r="F33" s="62"/>
      <c r="G33" s="62"/>
      <c r="H33" s="62"/>
    </row>
    <row r="34" spans="1:12" ht="18" customHeight="1" x14ac:dyDescent="0.25">
      <c r="A34" s="3"/>
      <c r="B34" s="5"/>
      <c r="C34" s="25"/>
      <c r="D34" s="25"/>
      <c r="E34" s="61" t="s">
        <v>25</v>
      </c>
      <c r="F34" s="61"/>
      <c r="G34" s="61"/>
      <c r="H34" s="61"/>
      <c r="I34" s="26">
        <f>I11+I20+I29</f>
        <v>34361.07</v>
      </c>
      <c r="J34" s="27"/>
      <c r="K34" s="27"/>
    </row>
    <row r="35" spans="1:12" ht="16.5" customHeight="1" x14ac:dyDescent="0.25">
      <c r="A35" s="3" t="s">
        <v>14</v>
      </c>
      <c r="B35" s="4">
        <f>D7+D16+D25</f>
        <v>666941</v>
      </c>
      <c r="C35" s="4"/>
      <c r="D35" s="5"/>
      <c r="E35" s="60" t="s">
        <v>26</v>
      </c>
      <c r="F35" s="60"/>
      <c r="G35" s="60"/>
      <c r="H35" s="60"/>
      <c r="I35" s="37">
        <f>I34/1.23</f>
        <v>27935.829268292684</v>
      </c>
      <c r="J35" s="28"/>
      <c r="K35" s="28"/>
    </row>
    <row r="36" spans="1:12" ht="21.6" customHeight="1" x14ac:dyDescent="0.25">
      <c r="A36" s="29" t="s">
        <v>15</v>
      </c>
      <c r="B36" s="4">
        <f>D10</f>
        <v>2400240</v>
      </c>
      <c r="C36" s="5"/>
      <c r="D36" s="5"/>
      <c r="H36" s="27"/>
      <c r="I36" s="27"/>
      <c r="J36" s="28"/>
      <c r="K36" s="28"/>
    </row>
    <row r="37" spans="1:12" ht="22.5" customHeight="1" x14ac:dyDescent="0.25">
      <c r="H37" s="48"/>
      <c r="I37" s="48"/>
      <c r="J37" s="28"/>
      <c r="K37" s="28"/>
    </row>
    <row r="38" spans="1:12" x14ac:dyDescent="0.25">
      <c r="I38" s="51"/>
      <c r="J38" s="27"/>
      <c r="K38" s="27"/>
      <c r="L38" s="27"/>
    </row>
    <row r="39" spans="1:12" ht="54" customHeight="1" x14ac:dyDescent="0.25">
      <c r="A39" s="57" t="s">
        <v>29</v>
      </c>
      <c r="B39" s="57"/>
      <c r="C39" s="57"/>
      <c r="D39" s="57"/>
      <c r="E39" s="57"/>
      <c r="F39" s="57"/>
      <c r="G39" s="57"/>
      <c r="H39" s="57"/>
      <c r="I39" s="57"/>
    </row>
    <row r="40" spans="1:12" ht="12" customHeight="1" x14ac:dyDescent="0.25">
      <c r="A40" s="49"/>
      <c r="B40" s="49"/>
      <c r="C40" s="49"/>
      <c r="D40" s="49"/>
    </row>
    <row r="41" spans="1:12" ht="12" customHeight="1" x14ac:dyDescent="0.25">
      <c r="A41" s="49"/>
      <c r="B41" s="49"/>
      <c r="C41" s="49"/>
      <c r="D41" s="49"/>
    </row>
    <row r="45" spans="1:12" x14ac:dyDescent="0.25">
      <c r="J45" s="1" t="s">
        <v>19</v>
      </c>
    </row>
  </sheetData>
  <mergeCells count="6">
    <mergeCell ref="A39:I39"/>
    <mergeCell ref="G1:I1"/>
    <mergeCell ref="A2:I2"/>
    <mergeCell ref="E35:H35"/>
    <mergeCell ref="E34:H34"/>
    <mergeCell ref="E33:H33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F3861-A5A3-48DD-BA9F-C3BF642E3605}">
  <dimension ref="A1:I14"/>
  <sheetViews>
    <sheetView workbookViewId="0">
      <selection activeCell="E12" sqref="E12:H12"/>
    </sheetView>
  </sheetViews>
  <sheetFormatPr defaultRowHeight="14.4" x14ac:dyDescent="0.3"/>
  <cols>
    <col min="1" max="1" width="27.109375" customWidth="1"/>
    <col min="5" max="6" width="12.5546875" customWidth="1"/>
    <col min="9" max="9" width="13.5546875" customWidth="1"/>
  </cols>
  <sheetData>
    <row r="1" spans="1:9" ht="21.6" customHeight="1" x14ac:dyDescent="0.3">
      <c r="G1" s="56" t="s">
        <v>36</v>
      </c>
      <c r="H1" s="54"/>
    </row>
    <row r="2" spans="1:9" x14ac:dyDescent="0.3">
      <c r="A2" s="9">
        <v>1</v>
      </c>
      <c r="B2" s="9"/>
      <c r="C2" s="9"/>
      <c r="D2" s="9"/>
      <c r="E2" s="10"/>
      <c r="F2" s="11"/>
      <c r="G2" s="11" t="s">
        <v>31</v>
      </c>
      <c r="H2" s="11"/>
      <c r="I2" s="11" t="s">
        <v>21</v>
      </c>
    </row>
    <row r="3" spans="1:9" ht="48" x14ac:dyDescent="0.3">
      <c r="A3" s="12" t="s">
        <v>10</v>
      </c>
      <c r="B3" s="12" t="s">
        <v>0</v>
      </c>
      <c r="C3" s="13" t="s">
        <v>17</v>
      </c>
      <c r="D3" s="14" t="s">
        <v>16</v>
      </c>
      <c r="E3" s="15" t="s">
        <v>11</v>
      </c>
      <c r="F3" s="16" t="s">
        <v>9</v>
      </c>
      <c r="G3" s="16" t="s">
        <v>12</v>
      </c>
      <c r="H3" s="16" t="s">
        <v>7</v>
      </c>
      <c r="I3" s="16" t="s">
        <v>8</v>
      </c>
    </row>
    <row r="4" spans="1:9" x14ac:dyDescent="0.3">
      <c r="A4" s="12">
        <v>1</v>
      </c>
      <c r="B4" s="17">
        <v>2</v>
      </c>
      <c r="C4" s="18">
        <v>3</v>
      </c>
      <c r="D4" s="13">
        <v>4</v>
      </c>
      <c r="E4" s="15">
        <v>5</v>
      </c>
      <c r="F4" s="19">
        <v>6</v>
      </c>
      <c r="G4" s="19">
        <v>7</v>
      </c>
      <c r="H4" s="19">
        <v>8</v>
      </c>
      <c r="I4" s="19">
        <v>9</v>
      </c>
    </row>
    <row r="5" spans="1:9" x14ac:dyDescent="0.3">
      <c r="A5" s="41" t="s">
        <v>22</v>
      </c>
      <c r="B5" s="42" t="s">
        <v>1</v>
      </c>
      <c r="C5" s="42">
        <v>1</v>
      </c>
      <c r="D5" s="43">
        <v>1467557</v>
      </c>
      <c r="E5" s="44"/>
      <c r="F5" s="45">
        <f t="shared" ref="F5:F8" si="0">ROUND(C5*D5*E5,2)</f>
        <v>0</v>
      </c>
      <c r="G5" s="45">
        <v>23</v>
      </c>
      <c r="H5" s="45">
        <f t="shared" ref="H5:H8" si="1">ROUND(F5*G5%,2)</f>
        <v>0</v>
      </c>
      <c r="I5" s="45">
        <f t="shared" ref="I5" si="2">F5+H5</f>
        <v>0</v>
      </c>
    </row>
    <row r="6" spans="1:9" x14ac:dyDescent="0.3">
      <c r="A6" s="41" t="s">
        <v>24</v>
      </c>
      <c r="B6" s="42" t="s">
        <v>18</v>
      </c>
      <c r="C6" s="46">
        <v>1</v>
      </c>
      <c r="D6" s="45">
        <v>12</v>
      </c>
      <c r="E6" s="47"/>
      <c r="F6" s="45">
        <f t="shared" si="0"/>
        <v>0</v>
      </c>
      <c r="G6" s="45">
        <v>23</v>
      </c>
      <c r="H6" s="45">
        <f t="shared" si="1"/>
        <v>0</v>
      </c>
      <c r="I6" s="45">
        <f>F6+H6</f>
        <v>0</v>
      </c>
    </row>
    <row r="7" spans="1:9" x14ac:dyDescent="0.3">
      <c r="A7" s="36" t="s">
        <v>2</v>
      </c>
      <c r="B7" s="17" t="s">
        <v>1</v>
      </c>
      <c r="C7" s="17">
        <v>1</v>
      </c>
      <c r="D7" s="31">
        <f>D5</f>
        <v>1467557</v>
      </c>
      <c r="E7" s="32">
        <v>1.541E-2</v>
      </c>
      <c r="F7" s="20">
        <f t="shared" si="0"/>
        <v>22615.05</v>
      </c>
      <c r="G7" s="20">
        <v>23</v>
      </c>
      <c r="H7" s="20">
        <f t="shared" si="1"/>
        <v>5201.46</v>
      </c>
      <c r="I7" s="20">
        <f>F7+H7</f>
        <v>27816.51</v>
      </c>
    </row>
    <row r="8" spans="1:9" ht="45.6" customHeight="1" x14ac:dyDescent="0.3">
      <c r="A8" s="50" t="s">
        <v>13</v>
      </c>
      <c r="B8" s="17" t="s">
        <v>3</v>
      </c>
      <c r="C8" s="17">
        <v>1</v>
      </c>
      <c r="D8" s="30">
        <v>6386040</v>
      </c>
      <c r="E8" s="32">
        <v>2.8300000000000001E-3</v>
      </c>
      <c r="F8" s="20">
        <f t="shared" si="0"/>
        <v>18072.490000000002</v>
      </c>
      <c r="G8" s="20">
        <v>23</v>
      </c>
      <c r="H8" s="20">
        <f t="shared" si="1"/>
        <v>4156.67</v>
      </c>
      <c r="I8" s="20">
        <f>F8+H8</f>
        <v>22229.160000000003</v>
      </c>
    </row>
    <row r="9" spans="1:9" x14ac:dyDescent="0.3">
      <c r="A9" s="9"/>
      <c r="B9" s="9"/>
      <c r="C9" s="9"/>
      <c r="D9" s="33"/>
      <c r="E9" s="34"/>
      <c r="F9" s="35"/>
      <c r="G9" s="21" t="s">
        <v>4</v>
      </c>
      <c r="H9" s="21">
        <f>SUM(H5:H8)</f>
        <v>9358.130000000001</v>
      </c>
      <c r="I9" s="21">
        <f>SUM(I5:I8)</f>
        <v>50045.67</v>
      </c>
    </row>
    <row r="10" spans="1:9" x14ac:dyDescent="0.3">
      <c r="A10" s="9"/>
      <c r="B10" s="9"/>
      <c r="C10" s="9"/>
      <c r="D10" s="33"/>
      <c r="E10" s="34"/>
      <c r="F10" s="35"/>
      <c r="G10" s="38"/>
      <c r="H10" s="38"/>
      <c r="I10" s="38"/>
    </row>
    <row r="11" spans="1:9" x14ac:dyDescent="0.3">
      <c r="A11" s="1"/>
      <c r="B11" s="1"/>
      <c r="C11" s="1"/>
      <c r="D11" s="1"/>
      <c r="E11" s="2"/>
      <c r="F11" s="1"/>
      <c r="G11" s="1"/>
      <c r="H11" s="1"/>
      <c r="I11" s="1"/>
    </row>
    <row r="12" spans="1:9" x14ac:dyDescent="0.3">
      <c r="A12" s="1"/>
      <c r="B12" s="1"/>
      <c r="C12" s="1"/>
      <c r="D12" s="1"/>
      <c r="E12" s="62" t="s">
        <v>34</v>
      </c>
      <c r="F12" s="62"/>
      <c r="G12" s="62"/>
      <c r="H12" s="62"/>
      <c r="I12" s="1"/>
    </row>
    <row r="13" spans="1:9" x14ac:dyDescent="0.3">
      <c r="A13" s="3"/>
      <c r="B13" s="5"/>
      <c r="C13" s="25"/>
      <c r="D13" s="25"/>
      <c r="E13" s="61" t="s">
        <v>25</v>
      </c>
      <c r="F13" s="61"/>
      <c r="G13" s="61"/>
      <c r="H13" s="61"/>
      <c r="I13" s="26">
        <f>I9</f>
        <v>50045.67</v>
      </c>
    </row>
    <row r="14" spans="1:9" x14ac:dyDescent="0.3">
      <c r="A14" s="3"/>
      <c r="B14" s="4"/>
      <c r="C14" s="4"/>
      <c r="D14" s="5"/>
      <c r="E14" s="60" t="s">
        <v>26</v>
      </c>
      <c r="F14" s="60"/>
      <c r="G14" s="60"/>
      <c r="H14" s="60"/>
      <c r="I14" s="37">
        <f>I13/1.23</f>
        <v>40687.536585365851</v>
      </c>
    </row>
  </sheetData>
  <mergeCells count="3">
    <mergeCell ref="E12:H12"/>
    <mergeCell ref="E13:H13"/>
    <mergeCell ref="E14:H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I część zamówienia</vt:lpstr>
      <vt:lpstr>II część zamówienia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2022-04-20T07:44:43Z</dcterms:modified>
</cp:coreProperties>
</file>