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600" windowHeight="9390"/>
  </bookViews>
  <sheets>
    <sheet name="ZUS ratalny 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3" i="1"/>
  <c r="T198"/>
  <c r="T165"/>
  <c r="T144"/>
  <c r="T122"/>
  <c r="T112"/>
  <c r="T89"/>
  <c r="T80"/>
  <c r="T63"/>
  <c r="T41"/>
  <c r="T22"/>
  <c r="T195" l="1"/>
  <c r="T183"/>
  <c r="C198"/>
  <c r="D198"/>
  <c r="E198"/>
  <c r="F198"/>
  <c r="G198"/>
  <c r="H198"/>
  <c r="I198"/>
  <c r="J198"/>
  <c r="K198"/>
  <c r="L198"/>
  <c r="O198"/>
  <c r="P198"/>
  <c r="Q198"/>
  <c r="R198"/>
  <c r="O194"/>
  <c r="O182"/>
  <c r="R182"/>
  <c r="N195"/>
  <c r="M195"/>
  <c r="L195"/>
  <c r="K195"/>
  <c r="J195"/>
  <c r="I195"/>
  <c r="H195"/>
  <c r="G195"/>
  <c r="F195"/>
  <c r="E195"/>
  <c r="D195"/>
  <c r="C195"/>
  <c r="Q194"/>
  <c r="P194"/>
  <c r="R194"/>
  <c r="Q193"/>
  <c r="P193"/>
  <c r="O193"/>
  <c r="Q192"/>
  <c r="P192"/>
  <c r="O192"/>
  <c r="Q191"/>
  <c r="P191"/>
  <c r="O191"/>
  <c r="R191" s="1"/>
  <c r="Q190"/>
  <c r="P190"/>
  <c r="O190"/>
  <c r="Q189"/>
  <c r="P189"/>
  <c r="O189"/>
  <c r="Q188"/>
  <c r="P188"/>
  <c r="O188"/>
  <c r="Q187"/>
  <c r="P187"/>
  <c r="O187"/>
  <c r="R187" s="1"/>
  <c r="Q186"/>
  <c r="P186"/>
  <c r="O186"/>
  <c r="Q185"/>
  <c r="P185"/>
  <c r="O185"/>
  <c r="Q184"/>
  <c r="P184"/>
  <c r="O184"/>
  <c r="Q183"/>
  <c r="P183"/>
  <c r="O183"/>
  <c r="R183" s="1"/>
  <c r="Q182"/>
  <c r="P182"/>
  <c r="C41"/>
  <c r="E41"/>
  <c r="F41"/>
  <c r="H41"/>
  <c r="I41"/>
  <c r="K41"/>
  <c r="L41"/>
  <c r="Q44"/>
  <c r="P44"/>
  <c r="O44"/>
  <c r="R186" l="1"/>
  <c r="R190"/>
  <c r="P195"/>
  <c r="R185"/>
  <c r="R189"/>
  <c r="R193"/>
  <c r="Q195"/>
  <c r="R184"/>
  <c r="R188"/>
  <c r="R192"/>
  <c r="O195"/>
  <c r="Q4"/>
  <c r="Q5"/>
  <c r="Q3"/>
  <c r="O3"/>
  <c r="O4"/>
  <c r="R4" s="1"/>
  <c r="Q6"/>
  <c r="Q7"/>
  <c r="Q8"/>
  <c r="Q9"/>
  <c r="Q10"/>
  <c r="Q11"/>
  <c r="Q12"/>
  <c r="Q13"/>
  <c r="Q14"/>
  <c r="Q15"/>
  <c r="O6"/>
  <c r="O7"/>
  <c r="O8"/>
  <c r="O9"/>
  <c r="O10"/>
  <c r="O11"/>
  <c r="O12"/>
  <c r="O13"/>
  <c r="O14"/>
  <c r="O15"/>
  <c r="N41"/>
  <c r="O5"/>
  <c r="P23"/>
  <c r="P37"/>
  <c r="N179"/>
  <c r="M179"/>
  <c r="L179"/>
  <c r="K179"/>
  <c r="J179"/>
  <c r="I179"/>
  <c r="H179"/>
  <c r="G179"/>
  <c r="F179"/>
  <c r="E179"/>
  <c r="D179"/>
  <c r="C179"/>
  <c r="Q178"/>
  <c r="P178"/>
  <c r="O178"/>
  <c r="Q177"/>
  <c r="P177"/>
  <c r="O177"/>
  <c r="Q176"/>
  <c r="P176"/>
  <c r="O176"/>
  <c r="Q175"/>
  <c r="P175"/>
  <c r="O175"/>
  <c r="Q174"/>
  <c r="P174"/>
  <c r="O174"/>
  <c r="Q173"/>
  <c r="P173"/>
  <c r="O173"/>
  <c r="Q172"/>
  <c r="P172"/>
  <c r="O172"/>
  <c r="Q171"/>
  <c r="P171"/>
  <c r="O171"/>
  <c r="Q170"/>
  <c r="P170"/>
  <c r="O170"/>
  <c r="Q169"/>
  <c r="P169"/>
  <c r="O169"/>
  <c r="Q168"/>
  <c r="P168"/>
  <c r="O168"/>
  <c r="Q167"/>
  <c r="P167"/>
  <c r="O167"/>
  <c r="Q166"/>
  <c r="P166"/>
  <c r="O166"/>
  <c r="Q165"/>
  <c r="P165"/>
  <c r="O165"/>
  <c r="Q164"/>
  <c r="P164"/>
  <c r="O164"/>
  <c r="Q163"/>
  <c r="P163"/>
  <c r="O163"/>
  <c r="Q162"/>
  <c r="P162"/>
  <c r="O162"/>
  <c r="Q161"/>
  <c r="P161"/>
  <c r="O161"/>
  <c r="Q160"/>
  <c r="P160"/>
  <c r="O160"/>
  <c r="Q159"/>
  <c r="P159"/>
  <c r="O159"/>
  <c r="N156"/>
  <c r="M156"/>
  <c r="L156"/>
  <c r="K156"/>
  <c r="J156"/>
  <c r="I156"/>
  <c r="H156"/>
  <c r="G156"/>
  <c r="F156"/>
  <c r="E156"/>
  <c r="D156"/>
  <c r="C156"/>
  <c r="Q155"/>
  <c r="P155"/>
  <c r="O155"/>
  <c r="Q154"/>
  <c r="P154"/>
  <c r="O154"/>
  <c r="Q153"/>
  <c r="P153"/>
  <c r="O153"/>
  <c r="Q152"/>
  <c r="P152"/>
  <c r="O152"/>
  <c r="Q151"/>
  <c r="P151"/>
  <c r="O151"/>
  <c r="Q150"/>
  <c r="P150"/>
  <c r="O150"/>
  <c r="Q149"/>
  <c r="P149"/>
  <c r="O149"/>
  <c r="Q148"/>
  <c r="P148"/>
  <c r="O148"/>
  <c r="Q147"/>
  <c r="P147"/>
  <c r="O147"/>
  <c r="Q146"/>
  <c r="P146"/>
  <c r="O146"/>
  <c r="Q145"/>
  <c r="P145"/>
  <c r="O145"/>
  <c r="Q144"/>
  <c r="P144"/>
  <c r="O144"/>
  <c r="Q143"/>
  <c r="P143"/>
  <c r="O143"/>
  <c r="Q142"/>
  <c r="P142"/>
  <c r="O142"/>
  <c r="Q141"/>
  <c r="P141"/>
  <c r="O141"/>
  <c r="Q140"/>
  <c r="P140"/>
  <c r="O140"/>
  <c r="Q139"/>
  <c r="P139"/>
  <c r="O139"/>
  <c r="Q138"/>
  <c r="P138"/>
  <c r="O138"/>
  <c r="N135"/>
  <c r="M135"/>
  <c r="L135"/>
  <c r="K135"/>
  <c r="J135"/>
  <c r="I135"/>
  <c r="H135"/>
  <c r="G135"/>
  <c r="F135"/>
  <c r="E135"/>
  <c r="D135"/>
  <c r="C135"/>
  <c r="Q134"/>
  <c r="P134"/>
  <c r="O134"/>
  <c r="Q133"/>
  <c r="P133"/>
  <c r="O133"/>
  <c r="Q132"/>
  <c r="P132"/>
  <c r="O132"/>
  <c r="Q131"/>
  <c r="P131"/>
  <c r="O131"/>
  <c r="Q130"/>
  <c r="P130"/>
  <c r="O130"/>
  <c r="Q129"/>
  <c r="P129"/>
  <c r="O129"/>
  <c r="Q128"/>
  <c r="P128"/>
  <c r="O128"/>
  <c r="Q127"/>
  <c r="P127"/>
  <c r="O127"/>
  <c r="Q126"/>
  <c r="P126"/>
  <c r="O126"/>
  <c r="Q125"/>
  <c r="P125"/>
  <c r="O125"/>
  <c r="Q124"/>
  <c r="P124"/>
  <c r="O124"/>
  <c r="Q123"/>
  <c r="P123"/>
  <c r="O123"/>
  <c r="Q122"/>
  <c r="P122"/>
  <c r="O122"/>
  <c r="Q121"/>
  <c r="P121"/>
  <c r="O121"/>
  <c r="Q120"/>
  <c r="P120"/>
  <c r="O120"/>
  <c r="Q119"/>
  <c r="P119"/>
  <c r="O119"/>
  <c r="Q118"/>
  <c r="P118"/>
  <c r="O118"/>
  <c r="Q117"/>
  <c r="P117"/>
  <c r="O117"/>
  <c r="Q116"/>
  <c r="P116"/>
  <c r="O116"/>
  <c r="N113"/>
  <c r="M113"/>
  <c r="L113"/>
  <c r="K113"/>
  <c r="J113"/>
  <c r="I113"/>
  <c r="H113"/>
  <c r="G113"/>
  <c r="F113"/>
  <c r="E113"/>
  <c r="D113"/>
  <c r="C113"/>
  <c r="Q112"/>
  <c r="P112"/>
  <c r="O112"/>
  <c r="Q111"/>
  <c r="P111"/>
  <c r="O111"/>
  <c r="Q110"/>
  <c r="P110"/>
  <c r="O110"/>
  <c r="Q109"/>
  <c r="P109"/>
  <c r="O109"/>
  <c r="Q108"/>
  <c r="P108"/>
  <c r="O108"/>
  <c r="Q107"/>
  <c r="P107"/>
  <c r="O107"/>
  <c r="Q106"/>
  <c r="P106"/>
  <c r="O106"/>
  <c r="Q105"/>
  <c r="P105"/>
  <c r="O105"/>
  <c r="Q104"/>
  <c r="P104"/>
  <c r="O104"/>
  <c r="Q103"/>
  <c r="P103"/>
  <c r="O103"/>
  <c r="Q102"/>
  <c r="P102"/>
  <c r="O102"/>
  <c r="Q101"/>
  <c r="P101"/>
  <c r="O101"/>
  <c r="Q100"/>
  <c r="P100"/>
  <c r="O100"/>
  <c r="Q99"/>
  <c r="P99"/>
  <c r="O99"/>
  <c r="Q98"/>
  <c r="P98"/>
  <c r="O98"/>
  <c r="Q97"/>
  <c r="P97"/>
  <c r="O97"/>
  <c r="Q96"/>
  <c r="P96"/>
  <c r="O96"/>
  <c r="Q95"/>
  <c r="P95"/>
  <c r="O95"/>
  <c r="Q94"/>
  <c r="P94"/>
  <c r="O94"/>
  <c r="Q93"/>
  <c r="P93"/>
  <c r="O93"/>
  <c r="Q92"/>
  <c r="P92"/>
  <c r="O92"/>
  <c r="Q91"/>
  <c r="P91"/>
  <c r="O91"/>
  <c r="Q90"/>
  <c r="P90"/>
  <c r="O90"/>
  <c r="Q89"/>
  <c r="P89"/>
  <c r="O89"/>
  <c r="Q88"/>
  <c r="P88"/>
  <c r="O88"/>
  <c r="Q87"/>
  <c r="P87"/>
  <c r="O87"/>
  <c r="Q86"/>
  <c r="P86"/>
  <c r="O86"/>
  <c r="Q85"/>
  <c r="P85"/>
  <c r="O85"/>
  <c r="Q84"/>
  <c r="P84"/>
  <c r="O84"/>
  <c r="Q83"/>
  <c r="P83"/>
  <c r="O83"/>
  <c r="N80"/>
  <c r="M80"/>
  <c r="L80"/>
  <c r="K80"/>
  <c r="J80"/>
  <c r="I80"/>
  <c r="H80"/>
  <c r="G80"/>
  <c r="F80"/>
  <c r="E80"/>
  <c r="D80"/>
  <c r="C80"/>
  <c r="Q79"/>
  <c r="P79"/>
  <c r="O79"/>
  <c r="Q78"/>
  <c r="P78"/>
  <c r="O78"/>
  <c r="Q77"/>
  <c r="P77"/>
  <c r="O77"/>
  <c r="Q76"/>
  <c r="P76"/>
  <c r="O76"/>
  <c r="Q75"/>
  <c r="P75"/>
  <c r="O75"/>
  <c r="Q74"/>
  <c r="P74"/>
  <c r="O74"/>
  <c r="Q73"/>
  <c r="P73"/>
  <c r="O73"/>
  <c r="Q72"/>
  <c r="P72"/>
  <c r="O72"/>
  <c r="Q71"/>
  <c r="P71"/>
  <c r="O71"/>
  <c r="Q70"/>
  <c r="P70"/>
  <c r="O70"/>
  <c r="Q69"/>
  <c r="P69"/>
  <c r="O69"/>
  <c r="Q68"/>
  <c r="P68"/>
  <c r="O68"/>
  <c r="Q67"/>
  <c r="P67"/>
  <c r="O67"/>
  <c r="Q66"/>
  <c r="P66"/>
  <c r="O66"/>
  <c r="Q65"/>
  <c r="P65"/>
  <c r="O65"/>
  <c r="Q64"/>
  <c r="P64"/>
  <c r="O64"/>
  <c r="Q63"/>
  <c r="P63"/>
  <c r="O63"/>
  <c r="Q62"/>
  <c r="P62"/>
  <c r="O62"/>
  <c r="Q61"/>
  <c r="P61"/>
  <c r="O61"/>
  <c r="Q60"/>
  <c r="P60"/>
  <c r="O60"/>
  <c r="Q59"/>
  <c r="P59"/>
  <c r="O59"/>
  <c r="Q58"/>
  <c r="P58"/>
  <c r="O58"/>
  <c r="Q57"/>
  <c r="P57"/>
  <c r="O57"/>
  <c r="Q56"/>
  <c r="P56"/>
  <c r="O56"/>
  <c r="Q55"/>
  <c r="P55"/>
  <c r="O55"/>
  <c r="Q54"/>
  <c r="P54"/>
  <c r="O54"/>
  <c r="Q53"/>
  <c r="P53"/>
  <c r="O53"/>
  <c r="Q52"/>
  <c r="P52"/>
  <c r="O52"/>
  <c r="Q51"/>
  <c r="P51"/>
  <c r="O51"/>
  <c r="Q50"/>
  <c r="P50"/>
  <c r="O50"/>
  <c r="Q49"/>
  <c r="P49"/>
  <c r="O49"/>
  <c r="Q48"/>
  <c r="P48"/>
  <c r="O48"/>
  <c r="Q47"/>
  <c r="P47"/>
  <c r="O47"/>
  <c r="Q46"/>
  <c r="P46"/>
  <c r="O46"/>
  <c r="Q45"/>
  <c r="P45"/>
  <c r="O45"/>
  <c r="D41"/>
  <c r="Q40"/>
  <c r="P40"/>
  <c r="O40"/>
  <c r="Q39"/>
  <c r="P39"/>
  <c r="O39"/>
  <c r="Q38"/>
  <c r="P38"/>
  <c r="O38"/>
  <c r="Q37"/>
  <c r="O37"/>
  <c r="Q36"/>
  <c r="P36"/>
  <c r="O36"/>
  <c r="Q35"/>
  <c r="P35"/>
  <c r="O35"/>
  <c r="Q34"/>
  <c r="P34"/>
  <c r="O34"/>
  <c r="Q33"/>
  <c r="P33"/>
  <c r="O33"/>
  <c r="Q32"/>
  <c r="P32"/>
  <c r="O32"/>
  <c r="Q31"/>
  <c r="P31"/>
  <c r="O31"/>
  <c r="Q30"/>
  <c r="P30"/>
  <c r="O30"/>
  <c r="Q29"/>
  <c r="P29"/>
  <c r="O29"/>
  <c r="Q28"/>
  <c r="P28"/>
  <c r="O28"/>
  <c r="Q27"/>
  <c r="P27"/>
  <c r="O27"/>
  <c r="Q26"/>
  <c r="P26"/>
  <c r="O26"/>
  <c r="Q25"/>
  <c r="P25"/>
  <c r="O25"/>
  <c r="Q24"/>
  <c r="P24"/>
  <c r="O24"/>
  <c r="Q23"/>
  <c r="O23"/>
  <c r="Q22"/>
  <c r="P22"/>
  <c r="O22"/>
  <c r="Q21"/>
  <c r="P21"/>
  <c r="O21"/>
  <c r="Q20"/>
  <c r="P20"/>
  <c r="O20"/>
  <c r="Q19"/>
  <c r="P19"/>
  <c r="O19"/>
  <c r="Q18"/>
  <c r="P18"/>
  <c r="O18"/>
  <c r="Q17"/>
  <c r="P17"/>
  <c r="O17"/>
  <c r="Q16"/>
  <c r="P16"/>
  <c r="O16"/>
  <c r="P15"/>
  <c r="R10" l="1"/>
  <c r="R195"/>
  <c r="Q41"/>
  <c r="R5"/>
  <c r="R3"/>
  <c r="O41"/>
  <c r="R16"/>
  <c r="R11"/>
  <c r="R7"/>
  <c r="R49"/>
  <c r="R53"/>
  <c r="R61"/>
  <c r="R65"/>
  <c r="R73"/>
  <c r="R84"/>
  <c r="R96"/>
  <c r="R100"/>
  <c r="R104"/>
  <c r="R108"/>
  <c r="R112"/>
  <c r="R138"/>
  <c r="R142"/>
  <c r="R146"/>
  <c r="R150"/>
  <c r="R154"/>
  <c r="R161"/>
  <c r="R165"/>
  <c r="R169"/>
  <c r="R173"/>
  <c r="R177"/>
  <c r="R6"/>
  <c r="R8"/>
  <c r="R57"/>
  <c r="R69"/>
  <c r="R17"/>
  <c r="R12"/>
  <c r="R37"/>
  <c r="R14"/>
  <c r="R13"/>
  <c r="R9"/>
  <c r="R15"/>
  <c r="Q179"/>
  <c r="R87"/>
  <c r="R95"/>
  <c r="R99"/>
  <c r="R103"/>
  <c r="R107"/>
  <c r="R111"/>
  <c r="R118"/>
  <c r="R122"/>
  <c r="R126"/>
  <c r="R130"/>
  <c r="R134"/>
  <c r="R141"/>
  <c r="R145"/>
  <c r="R149"/>
  <c r="R153"/>
  <c r="O80"/>
  <c r="R78"/>
  <c r="R89"/>
  <c r="P80"/>
  <c r="R48"/>
  <c r="R52"/>
  <c r="R56"/>
  <c r="R60"/>
  <c r="R64"/>
  <c r="R68"/>
  <c r="R72"/>
  <c r="R77"/>
  <c r="O113"/>
  <c r="R88"/>
  <c r="R92"/>
  <c r="Q135"/>
  <c r="P156"/>
  <c r="R160"/>
  <c r="R164"/>
  <c r="R168"/>
  <c r="R172"/>
  <c r="R176"/>
  <c r="Q80"/>
  <c r="R47"/>
  <c r="R51"/>
  <c r="R55"/>
  <c r="R59"/>
  <c r="R63"/>
  <c r="R67"/>
  <c r="R71"/>
  <c r="R76"/>
  <c r="P113"/>
  <c r="R86"/>
  <c r="R91"/>
  <c r="R117"/>
  <c r="R121"/>
  <c r="R125"/>
  <c r="R129"/>
  <c r="R133"/>
  <c r="Q156"/>
  <c r="R140"/>
  <c r="R144"/>
  <c r="R148"/>
  <c r="R152"/>
  <c r="R159"/>
  <c r="R163"/>
  <c r="R167"/>
  <c r="R171"/>
  <c r="R175"/>
  <c r="N198"/>
  <c r="R46"/>
  <c r="R50"/>
  <c r="R54"/>
  <c r="R58"/>
  <c r="R62"/>
  <c r="R66"/>
  <c r="R70"/>
  <c r="R74"/>
  <c r="R75"/>
  <c r="R79"/>
  <c r="M198"/>
  <c r="Q113"/>
  <c r="R85"/>
  <c r="R90"/>
  <c r="R139"/>
  <c r="R143"/>
  <c r="R147"/>
  <c r="R151"/>
  <c r="R155"/>
  <c r="P179"/>
  <c r="R162"/>
  <c r="R166"/>
  <c r="R170"/>
  <c r="R174"/>
  <c r="R178"/>
  <c r="R21"/>
  <c r="R25"/>
  <c r="R29"/>
  <c r="R33"/>
  <c r="R40"/>
  <c r="R20"/>
  <c r="R24"/>
  <c r="R28"/>
  <c r="R32"/>
  <c r="R36"/>
  <c r="R39"/>
  <c r="R19"/>
  <c r="R23"/>
  <c r="R27"/>
  <c r="R31"/>
  <c r="R35"/>
  <c r="R38"/>
  <c r="R18"/>
  <c r="R22"/>
  <c r="R26"/>
  <c r="R30"/>
  <c r="R34"/>
  <c r="R45"/>
  <c r="R83"/>
  <c r="R94"/>
  <c r="R98"/>
  <c r="R102"/>
  <c r="R106"/>
  <c r="R110"/>
  <c r="R116"/>
  <c r="R120"/>
  <c r="R124"/>
  <c r="R128"/>
  <c r="R132"/>
  <c r="O156"/>
  <c r="R93"/>
  <c r="R97"/>
  <c r="R101"/>
  <c r="R105"/>
  <c r="R109"/>
  <c r="P135"/>
  <c r="R119"/>
  <c r="R123"/>
  <c r="R127"/>
  <c r="R131"/>
  <c r="O135"/>
  <c r="O179"/>
  <c r="T14" l="1"/>
  <c r="R41"/>
  <c r="R179"/>
  <c r="R156"/>
  <c r="R80"/>
  <c r="R135"/>
  <c r="R113"/>
  <c r="B42" l="1"/>
  <c r="B157"/>
  <c r="T156"/>
  <c r="B180"/>
  <c r="T178"/>
  <c r="B136"/>
  <c r="T135"/>
  <c r="B114"/>
  <c r="B81"/>
</calcChain>
</file>

<file path=xl/sharedStrings.xml><?xml version="1.0" encoding="utf-8"?>
<sst xmlns="http://schemas.openxmlformats.org/spreadsheetml/2006/main" count="237" uniqueCount="136">
  <si>
    <t>Nr umowy</t>
  </si>
  <si>
    <t>Kwota rozłożona na raty</t>
  </si>
  <si>
    <t>FUS</t>
  </si>
  <si>
    <t>FUZ</t>
  </si>
  <si>
    <t>FPiFGŚP</t>
  </si>
  <si>
    <t>FEP</t>
  </si>
  <si>
    <t>Suma raty</t>
  </si>
  <si>
    <t>SUMA RATY</t>
  </si>
  <si>
    <t>Termin płatności</t>
  </si>
  <si>
    <t>Należność główny</t>
  </si>
  <si>
    <t>Odsetki</t>
  </si>
  <si>
    <t>opłata prolongacyjna</t>
  </si>
  <si>
    <t>0600420000018/20</t>
  </si>
  <si>
    <t>20-01-2021</t>
  </si>
  <si>
    <t>22-02-2021</t>
  </si>
  <si>
    <t>22-03-2021</t>
  </si>
  <si>
    <t>20-04-2021</t>
  </si>
  <si>
    <t>20-05-2021</t>
  </si>
  <si>
    <t>21-06-2021</t>
  </si>
  <si>
    <t>20-07-2021</t>
  </si>
  <si>
    <t>20-08-2021</t>
  </si>
  <si>
    <t>20-09-2021</t>
  </si>
  <si>
    <t>20-10-2021</t>
  </si>
  <si>
    <t>22-11-2021</t>
  </si>
  <si>
    <t>20-12-2021</t>
  </si>
  <si>
    <t>20-01-2022</t>
  </si>
  <si>
    <t>21-02-2022</t>
  </si>
  <si>
    <t>21-03-2022</t>
  </si>
  <si>
    <t>20-04-2022</t>
  </si>
  <si>
    <t>20-05-2022</t>
  </si>
  <si>
    <t>20-06-2022</t>
  </si>
  <si>
    <t>20-07-2022</t>
  </si>
  <si>
    <t>22-08-2022</t>
  </si>
  <si>
    <t>20-09-2022</t>
  </si>
  <si>
    <t>20-10-2022</t>
  </si>
  <si>
    <t>21-11-2022</t>
  </si>
  <si>
    <t>20-12-2022</t>
  </si>
  <si>
    <t>20-01-2023</t>
  </si>
  <si>
    <t>20-02-2023</t>
  </si>
  <si>
    <t>SUMA</t>
  </si>
  <si>
    <t>060000081/20</t>
  </si>
  <si>
    <t>20-03-2023</t>
  </si>
  <si>
    <t>20-04-2023</t>
  </si>
  <si>
    <t>22-05-2023</t>
  </si>
  <si>
    <t>20-06-2023</t>
  </si>
  <si>
    <t>20-07-2023</t>
  </si>
  <si>
    <t>21-08-2023</t>
  </si>
  <si>
    <t>20-09-2023</t>
  </si>
  <si>
    <t>20-10-2023</t>
  </si>
  <si>
    <t>20-11-2023</t>
  </si>
  <si>
    <t>060000317/20</t>
  </si>
  <si>
    <t>06000/600/2020</t>
  </si>
  <si>
    <t>04-01-2021</t>
  </si>
  <si>
    <t>01-02-2021</t>
  </si>
  <si>
    <t>01-03-2021</t>
  </si>
  <si>
    <t>01-04-2021</t>
  </si>
  <si>
    <t>04-05-2021</t>
  </si>
  <si>
    <t>01-06-2021</t>
  </si>
  <si>
    <t>01-07-2021</t>
  </si>
  <si>
    <t>02-08-2021</t>
  </si>
  <si>
    <t>01-09-2021</t>
  </si>
  <si>
    <t>01-10-2021</t>
  </si>
  <si>
    <t>02-11-2021</t>
  </si>
  <si>
    <t>01-12-2021</t>
  </si>
  <si>
    <t>03-01-2022</t>
  </si>
  <si>
    <t>01-02-2022</t>
  </si>
  <si>
    <t>01-03-2022</t>
  </si>
  <si>
    <t>01-04-2022</t>
  </si>
  <si>
    <t>02-05-2022</t>
  </si>
  <si>
    <t>01-06-2022</t>
  </si>
  <si>
    <t>01-07-2022</t>
  </si>
  <si>
    <t>060000/586/2020</t>
  </si>
  <si>
    <t>06000/783/2020</t>
  </si>
  <si>
    <t>11-01-2021</t>
  </si>
  <si>
    <t>10-02-2021</t>
  </si>
  <si>
    <t>10-03-2021</t>
  </si>
  <si>
    <t>12-04-2021</t>
  </si>
  <si>
    <t>10-05-2021</t>
  </si>
  <si>
    <t>10-06-2021</t>
  </si>
  <si>
    <t>12-07-2021</t>
  </si>
  <si>
    <t>10-08-2021</t>
  </si>
  <si>
    <t>10-09-2021</t>
  </si>
  <si>
    <t>11-10-2021</t>
  </si>
  <si>
    <t>10-11-2021</t>
  </si>
  <si>
    <t>10-12-2021</t>
  </si>
  <si>
    <t>10-01-2022</t>
  </si>
  <si>
    <t>10-02-2022</t>
  </si>
  <si>
    <t>10-03-2022</t>
  </si>
  <si>
    <t>11-04-2022</t>
  </si>
  <si>
    <t>10-05-2022</t>
  </si>
  <si>
    <t>10-06-2022</t>
  </si>
  <si>
    <t>11-07-2022</t>
  </si>
  <si>
    <t>10-08-2022</t>
  </si>
  <si>
    <t xml:space="preserve">zapłacono </t>
  </si>
  <si>
    <t xml:space="preserve">SUMA </t>
  </si>
  <si>
    <t>pozostało do zapłaty</t>
  </si>
  <si>
    <t>za 2020 rok</t>
  </si>
  <si>
    <t>Pozostało do zapłaty</t>
  </si>
  <si>
    <t>zapłacono w 2020</t>
  </si>
  <si>
    <t>Suma całości z opłatami</t>
  </si>
  <si>
    <t>zapłacono</t>
  </si>
  <si>
    <t>Zapłacono w 2021</t>
  </si>
  <si>
    <t xml:space="preserve">Pozostało do zapłaty </t>
  </si>
  <si>
    <t xml:space="preserve">Zapłacono </t>
  </si>
  <si>
    <t xml:space="preserve"> </t>
  </si>
  <si>
    <t xml:space="preserve">pozostało do zapłaty </t>
  </si>
  <si>
    <t>06000/02238/21</t>
  </si>
  <si>
    <t>Należność główna</t>
  </si>
  <si>
    <t>15-07-2021</t>
  </si>
  <si>
    <t>15-10-2021</t>
  </si>
  <si>
    <t>15-11-2021</t>
  </si>
  <si>
    <t>15-12-2021</t>
  </si>
  <si>
    <t>17-01-2022</t>
  </si>
  <si>
    <t>15-02-2022</t>
  </si>
  <si>
    <t>15-03-2022</t>
  </si>
  <si>
    <t>15-04-2022</t>
  </si>
  <si>
    <t>16-05-2022</t>
  </si>
  <si>
    <t>15-06-2022</t>
  </si>
  <si>
    <t>15-07-2022</t>
  </si>
  <si>
    <t>zapłacone</t>
  </si>
  <si>
    <t>17-08-2021</t>
  </si>
  <si>
    <t>16-09-2021</t>
  </si>
  <si>
    <t xml:space="preserve">za IV/21 </t>
  </si>
  <si>
    <t xml:space="preserve">za V/21 </t>
  </si>
  <si>
    <t xml:space="preserve">za VII/21 </t>
  </si>
  <si>
    <t xml:space="preserve">Suma razem </t>
  </si>
  <si>
    <t>Suma układów ratalnych objętych umowami</t>
  </si>
  <si>
    <r>
      <t xml:space="preserve">za </t>
    </r>
    <r>
      <rPr>
        <b/>
        <sz val="8"/>
        <color theme="1"/>
        <rFont val="Calibri"/>
        <family val="2"/>
        <charset val="238"/>
        <scheme val="minor"/>
      </rPr>
      <t>11/2019</t>
    </r>
  </si>
  <si>
    <r>
      <t xml:space="preserve">za </t>
    </r>
    <r>
      <rPr>
        <b/>
        <sz val="8"/>
        <color theme="1"/>
        <rFont val="Calibri"/>
        <family val="2"/>
        <charset val="238"/>
        <scheme val="minor"/>
      </rPr>
      <t>12/2019</t>
    </r>
  </si>
  <si>
    <r>
      <t xml:space="preserve">za </t>
    </r>
    <r>
      <rPr>
        <b/>
        <sz val="8"/>
        <color theme="1"/>
        <rFont val="Calibri"/>
        <family val="2"/>
        <charset val="238"/>
        <scheme val="minor"/>
      </rPr>
      <t>01/2020</t>
    </r>
  </si>
  <si>
    <r>
      <t xml:space="preserve">za </t>
    </r>
    <r>
      <rPr>
        <b/>
        <sz val="8"/>
        <color theme="1"/>
        <rFont val="Calibri"/>
        <family val="2"/>
        <charset val="238"/>
        <scheme val="minor"/>
      </rPr>
      <t>03/2020</t>
    </r>
  </si>
  <si>
    <r>
      <t xml:space="preserve">za </t>
    </r>
    <r>
      <rPr>
        <b/>
        <sz val="8"/>
        <color theme="1"/>
        <rFont val="Calibri"/>
        <family val="2"/>
        <charset val="238"/>
        <scheme val="minor"/>
      </rPr>
      <t>04/2020</t>
    </r>
  </si>
  <si>
    <r>
      <t>za</t>
    </r>
    <r>
      <rPr>
        <b/>
        <sz val="8"/>
        <color theme="1"/>
        <rFont val="Calibri"/>
        <family val="2"/>
        <charset val="238"/>
        <scheme val="minor"/>
      </rPr>
      <t xml:space="preserve"> 05/2020</t>
    </r>
  </si>
  <si>
    <r>
      <t>za</t>
    </r>
    <r>
      <rPr>
        <b/>
        <sz val="8"/>
        <color theme="1"/>
        <rFont val="Calibri"/>
        <family val="2"/>
        <charset val="238"/>
        <scheme val="minor"/>
      </rPr>
      <t xml:space="preserve"> 03/2021</t>
    </r>
  </si>
  <si>
    <t xml:space="preserve">Suma wszystkich układów </t>
  </si>
  <si>
    <t>Układy ratalne zgłoszone do ZUS za 2021 bez opłat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</si>
</sst>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Alignment="1">
      <alignment wrapText="1"/>
    </xf>
    <xf numFmtId="4" fontId="3" fillId="0" borderId="0" xfId="0" applyNumberFormat="1" applyFont="1"/>
    <xf numFmtId="0" fontId="1" fillId="0" borderId="0" xfId="0" applyFont="1"/>
    <xf numFmtId="0" fontId="4" fillId="0" borderId="0" xfId="0" applyFont="1" applyAlignment="1">
      <alignment horizontal="center" wrapText="1"/>
    </xf>
    <xf numFmtId="0" fontId="5" fillId="0" borderId="0" xfId="0" applyFont="1"/>
    <xf numFmtId="0" fontId="4" fillId="0" borderId="1" xfId="0" applyFont="1" applyBorder="1" applyAlignment="1">
      <alignment horizontal="center" wrapText="1"/>
    </xf>
    <xf numFmtId="0" fontId="5" fillId="0" borderId="1" xfId="0" applyFont="1" applyBorder="1"/>
    <xf numFmtId="4" fontId="5" fillId="0" borderId="1" xfId="0" applyNumberFormat="1" applyFont="1" applyBorder="1"/>
    <xf numFmtId="2" fontId="5" fillId="3" borderId="1" xfId="0" applyNumberFormat="1" applyFont="1" applyFill="1" applyBorder="1" applyAlignment="1">
      <alignment horizontal="right" wrapText="1"/>
    </xf>
    <xf numFmtId="14" fontId="4" fillId="3" borderId="1" xfId="0" applyNumberFormat="1" applyFont="1" applyFill="1" applyBorder="1" applyAlignment="1">
      <alignment horizontal="center" wrapText="1"/>
    </xf>
    <xf numFmtId="2" fontId="5" fillId="3" borderId="1" xfId="0" applyNumberFormat="1" applyFont="1" applyFill="1" applyBorder="1" applyAlignment="1">
      <alignment horizontal="center" wrapText="1"/>
    </xf>
    <xf numFmtId="2" fontId="4" fillId="3" borderId="1" xfId="0" applyNumberFormat="1" applyFont="1" applyFill="1" applyBorder="1" applyAlignment="1">
      <alignment horizontal="center" wrapText="1"/>
    </xf>
    <xf numFmtId="0" fontId="4" fillId="0" borderId="0" xfId="0" applyFont="1" applyAlignment="1">
      <alignment horizontal="center"/>
    </xf>
    <xf numFmtId="2" fontId="4" fillId="0" borderId="0" xfId="0" applyNumberFormat="1" applyFont="1" applyAlignment="1">
      <alignment horizontal="center" wrapText="1"/>
    </xf>
    <xf numFmtId="4" fontId="5" fillId="2" borderId="1" xfId="0" applyNumberFormat="1" applyFont="1" applyFill="1" applyBorder="1"/>
    <xf numFmtId="2" fontId="5" fillId="2" borderId="1" xfId="0" applyNumberFormat="1" applyFont="1" applyFill="1" applyBorder="1" applyAlignment="1">
      <alignment horizontal="right" wrapText="1"/>
    </xf>
    <xf numFmtId="49" fontId="5" fillId="2" borderId="1" xfId="0" applyNumberFormat="1" applyFont="1" applyFill="1" applyBorder="1"/>
    <xf numFmtId="0" fontId="4" fillId="0" borderId="0" xfId="0" applyFont="1"/>
    <xf numFmtId="4" fontId="4" fillId="0" borderId="0" xfId="0" applyNumberFormat="1" applyFont="1"/>
    <xf numFmtId="2" fontId="5" fillId="0" borderId="1" xfId="0" applyNumberFormat="1" applyFont="1" applyBorder="1" applyAlignment="1">
      <alignment horizontal="right" wrapText="1"/>
    </xf>
    <xf numFmtId="49" fontId="5" fillId="0" borderId="1" xfId="0" applyNumberFormat="1" applyFont="1" applyBorder="1"/>
    <xf numFmtId="4" fontId="4" fillId="0" borderId="1" xfId="0" applyNumberFormat="1" applyFont="1" applyBorder="1"/>
    <xf numFmtId="49" fontId="4" fillId="0" borderId="1" xfId="0" applyNumberFormat="1" applyFont="1" applyBorder="1"/>
    <xf numFmtId="4" fontId="4" fillId="0" borderId="1" xfId="0" applyNumberFormat="1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4" fontId="5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4" fontId="5" fillId="0" borderId="0" xfId="0" applyNumberFormat="1" applyFont="1"/>
    <xf numFmtId="4" fontId="4" fillId="0" borderId="1" xfId="0" applyNumberFormat="1" applyFont="1" applyBorder="1" applyAlignment="1">
      <alignment horizontal="left"/>
    </xf>
    <xf numFmtId="0" fontId="4" fillId="0" borderId="0" xfId="0" applyFont="1" applyBorder="1" applyAlignment="1">
      <alignment horizontal="center" wrapText="1"/>
    </xf>
    <xf numFmtId="4" fontId="4" fillId="0" borderId="0" xfId="0" applyNumberFormat="1" applyFont="1" applyBorder="1" applyAlignment="1">
      <alignment horizontal="left"/>
    </xf>
    <xf numFmtId="4" fontId="4" fillId="0" borderId="0" xfId="0" applyNumberFormat="1" applyFont="1" applyBorder="1"/>
    <xf numFmtId="49" fontId="4" fillId="0" borderId="0" xfId="0" applyNumberFormat="1" applyFont="1" applyBorder="1"/>
    <xf numFmtId="4" fontId="5" fillId="5" borderId="1" xfId="0" applyNumberFormat="1" applyFont="1" applyFill="1" applyBorder="1"/>
    <xf numFmtId="49" fontId="5" fillId="5" borderId="1" xfId="0" applyNumberFormat="1" applyFont="1" applyFill="1" applyBorder="1"/>
    <xf numFmtId="4" fontId="4" fillId="5" borderId="1" xfId="0" applyNumberFormat="1" applyFont="1" applyFill="1" applyBorder="1"/>
    <xf numFmtId="49" fontId="4" fillId="5" borderId="1" xfId="0" applyNumberFormat="1" applyFont="1" applyFill="1" applyBorder="1"/>
    <xf numFmtId="49" fontId="5" fillId="0" borderId="0" xfId="0" applyNumberFormat="1" applyFont="1"/>
    <xf numFmtId="49" fontId="4" fillId="4" borderId="1" xfId="0" applyNumberFormat="1" applyFont="1" applyFill="1" applyBorder="1" applyAlignment="1">
      <alignment wrapText="1"/>
    </xf>
    <xf numFmtId="4" fontId="4" fillId="4" borderId="1" xfId="0" applyNumberFormat="1" applyFont="1" applyFill="1" applyBorder="1"/>
    <xf numFmtId="49" fontId="4" fillId="0" borderId="0" xfId="0" applyNumberFormat="1" applyFont="1"/>
    <xf numFmtId="0" fontId="5" fillId="0" borderId="0" xfId="0" applyFont="1" applyAlignment="1">
      <alignment wrapTex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213"/>
  <sheetViews>
    <sheetView tabSelected="1" workbookViewId="0">
      <pane ySplit="1" topLeftCell="A178" activePane="bottomLeft" state="frozen"/>
      <selection pane="bottomLeft" activeCell="H198" sqref="H198"/>
    </sheetView>
  </sheetViews>
  <sheetFormatPr defaultColWidth="8.85546875" defaultRowHeight="11.25"/>
  <cols>
    <col min="1" max="1" width="16" style="5" customWidth="1"/>
    <col min="2" max="2" width="10.42578125" style="5" customWidth="1"/>
    <col min="3" max="3" width="12.7109375" style="5" customWidth="1"/>
    <col min="4" max="5" width="8.85546875" style="5"/>
    <col min="6" max="6" width="10.7109375" style="5" customWidth="1"/>
    <col min="7" max="8" width="8.85546875" style="5"/>
    <col min="9" max="9" width="9.85546875" style="5" customWidth="1"/>
    <col min="10" max="14" width="8.85546875" style="5"/>
    <col min="15" max="15" width="12.85546875" style="5" customWidth="1"/>
    <col min="16" max="17" width="8.85546875" style="5"/>
    <col min="18" max="18" width="13.42578125" style="5" customWidth="1"/>
    <col min="19" max="19" width="11.85546875" style="5" customWidth="1"/>
    <col min="20" max="20" width="11.42578125" style="5" bestFit="1" customWidth="1"/>
    <col min="21" max="16384" width="8.85546875" style="5"/>
  </cols>
  <sheetData>
    <row r="1" spans="1:20">
      <c r="A1" s="43" t="s">
        <v>0</v>
      </c>
      <c r="B1" s="43" t="s">
        <v>1</v>
      </c>
      <c r="C1" s="43" t="s">
        <v>2</v>
      </c>
      <c r="D1" s="43"/>
      <c r="E1" s="43"/>
      <c r="F1" s="43" t="s">
        <v>3</v>
      </c>
      <c r="G1" s="43"/>
      <c r="H1" s="43"/>
      <c r="I1" s="43" t="s">
        <v>4</v>
      </c>
      <c r="J1" s="43"/>
      <c r="K1" s="43"/>
      <c r="L1" s="43" t="s">
        <v>5</v>
      </c>
      <c r="M1" s="43"/>
      <c r="N1" s="43"/>
      <c r="O1" s="43" t="s">
        <v>6</v>
      </c>
      <c r="P1" s="43"/>
      <c r="Q1" s="43"/>
      <c r="R1" s="43" t="s">
        <v>7</v>
      </c>
      <c r="S1" s="43" t="s">
        <v>8</v>
      </c>
      <c r="T1" s="4"/>
    </row>
    <row r="2" spans="1:20" ht="33.75">
      <c r="A2" s="43"/>
      <c r="B2" s="43"/>
      <c r="C2" s="6" t="s">
        <v>107</v>
      </c>
      <c r="D2" s="6" t="s">
        <v>10</v>
      </c>
      <c r="E2" s="6" t="s">
        <v>11</v>
      </c>
      <c r="F2" s="6" t="s">
        <v>9</v>
      </c>
      <c r="G2" s="6" t="s">
        <v>10</v>
      </c>
      <c r="H2" s="6" t="s">
        <v>11</v>
      </c>
      <c r="I2" s="6" t="s">
        <v>9</v>
      </c>
      <c r="J2" s="6" t="s">
        <v>10</v>
      </c>
      <c r="K2" s="6" t="s">
        <v>11</v>
      </c>
      <c r="L2" s="6" t="s">
        <v>9</v>
      </c>
      <c r="M2" s="6" t="s">
        <v>10</v>
      </c>
      <c r="N2" s="6" t="s">
        <v>11</v>
      </c>
      <c r="O2" s="6" t="s">
        <v>9</v>
      </c>
      <c r="P2" s="6" t="s">
        <v>10</v>
      </c>
      <c r="Q2" s="6" t="s">
        <v>11</v>
      </c>
      <c r="R2" s="43"/>
      <c r="S2" s="43"/>
      <c r="T2" s="4"/>
    </row>
    <row r="3" spans="1:20">
      <c r="A3" s="7" t="s">
        <v>12</v>
      </c>
      <c r="B3" s="8">
        <v>296121.88</v>
      </c>
      <c r="C3" s="9">
        <v>2433.83</v>
      </c>
      <c r="D3" s="9">
        <v>0</v>
      </c>
      <c r="E3" s="9">
        <v>9</v>
      </c>
      <c r="F3" s="9">
        <v>2062.4699999999998</v>
      </c>
      <c r="G3" s="9">
        <v>0</v>
      </c>
      <c r="H3" s="9">
        <v>8</v>
      </c>
      <c r="I3" s="9">
        <v>1980.79</v>
      </c>
      <c r="J3" s="9">
        <v>0</v>
      </c>
      <c r="K3" s="9">
        <v>8</v>
      </c>
      <c r="L3" s="9">
        <v>1144.79</v>
      </c>
      <c r="M3" s="9">
        <v>0</v>
      </c>
      <c r="N3" s="9">
        <v>4</v>
      </c>
      <c r="O3" s="9">
        <f>C3+F3+I3+L3</f>
        <v>7621.8799999999992</v>
      </c>
      <c r="P3" s="9">
        <v>0</v>
      </c>
      <c r="Q3" s="9">
        <f>E3+H3+K3+N3</f>
        <v>29</v>
      </c>
      <c r="R3" s="9">
        <f t="shared" ref="R3:R8" si="0">O3+P3+Q3</f>
        <v>7650.8799999999992</v>
      </c>
      <c r="S3" s="10">
        <v>43850</v>
      </c>
      <c r="T3" s="4"/>
    </row>
    <row r="4" spans="1:20">
      <c r="A4" s="7" t="s">
        <v>127</v>
      </c>
      <c r="B4" s="6"/>
      <c r="C4" s="9">
        <v>2700</v>
      </c>
      <c r="D4" s="9">
        <v>0</v>
      </c>
      <c r="E4" s="9">
        <v>20</v>
      </c>
      <c r="F4" s="9">
        <v>2000</v>
      </c>
      <c r="G4" s="9">
        <v>0</v>
      </c>
      <c r="H4" s="9">
        <v>14</v>
      </c>
      <c r="I4" s="9">
        <v>2000</v>
      </c>
      <c r="J4" s="9">
        <v>0</v>
      </c>
      <c r="K4" s="9">
        <v>14</v>
      </c>
      <c r="L4" s="9">
        <v>1000</v>
      </c>
      <c r="M4" s="9">
        <v>0</v>
      </c>
      <c r="N4" s="9">
        <v>7</v>
      </c>
      <c r="O4" s="9">
        <f>C4+F4+I4+L4</f>
        <v>7700</v>
      </c>
      <c r="P4" s="9">
        <v>0</v>
      </c>
      <c r="Q4" s="9">
        <f t="shared" ref="Q4:Q5" si="1">E4+H4+K4+N4</f>
        <v>55</v>
      </c>
      <c r="R4" s="9">
        <f t="shared" si="0"/>
        <v>7755</v>
      </c>
      <c r="S4" s="10">
        <v>43881</v>
      </c>
      <c r="T4" s="4"/>
    </row>
    <row r="5" spans="1:20">
      <c r="A5" s="6"/>
      <c r="B5" s="6"/>
      <c r="C5" s="9">
        <v>2700</v>
      </c>
      <c r="D5" s="9">
        <v>0</v>
      </c>
      <c r="E5" s="9">
        <v>28</v>
      </c>
      <c r="F5" s="9">
        <v>2000</v>
      </c>
      <c r="G5" s="9">
        <v>0</v>
      </c>
      <c r="H5" s="9">
        <v>21</v>
      </c>
      <c r="I5" s="9">
        <v>2000</v>
      </c>
      <c r="J5" s="9">
        <v>0</v>
      </c>
      <c r="K5" s="9">
        <v>21</v>
      </c>
      <c r="L5" s="9">
        <v>1000</v>
      </c>
      <c r="M5" s="9">
        <v>0</v>
      </c>
      <c r="N5" s="9">
        <v>10</v>
      </c>
      <c r="O5" s="9">
        <f t="shared" ref="O5:O14" si="2">C5+F5+I5+L5</f>
        <v>7700</v>
      </c>
      <c r="P5" s="9">
        <v>0</v>
      </c>
      <c r="Q5" s="9">
        <f t="shared" si="1"/>
        <v>80</v>
      </c>
      <c r="R5" s="9">
        <f t="shared" si="0"/>
        <v>7780</v>
      </c>
      <c r="S5" s="10">
        <v>43910</v>
      </c>
      <c r="T5" s="4"/>
    </row>
    <row r="6" spans="1:20">
      <c r="A6" s="6"/>
      <c r="B6" s="6"/>
      <c r="C6" s="9">
        <v>3700</v>
      </c>
      <c r="D6" s="9">
        <v>0</v>
      </c>
      <c r="E6" s="9">
        <v>51</v>
      </c>
      <c r="F6" s="9">
        <v>2000</v>
      </c>
      <c r="G6" s="9">
        <v>0</v>
      </c>
      <c r="H6" s="9">
        <v>28</v>
      </c>
      <c r="I6" s="9">
        <v>2000</v>
      </c>
      <c r="J6" s="9">
        <v>0</v>
      </c>
      <c r="K6" s="9">
        <v>28</v>
      </c>
      <c r="L6" s="11"/>
      <c r="M6" s="11"/>
      <c r="N6" s="11"/>
      <c r="O6" s="9">
        <f t="shared" si="2"/>
        <v>7700</v>
      </c>
      <c r="P6" s="9">
        <v>0</v>
      </c>
      <c r="Q6" s="9">
        <f t="shared" ref="Q6:Q14" si="3">E6+H6+K6</f>
        <v>107</v>
      </c>
      <c r="R6" s="9">
        <f t="shared" si="0"/>
        <v>7807</v>
      </c>
      <c r="S6" s="10">
        <v>43941</v>
      </c>
      <c r="T6" s="4"/>
    </row>
    <row r="7" spans="1:20">
      <c r="A7" s="6"/>
      <c r="B7" s="6"/>
      <c r="C7" s="9">
        <v>3700</v>
      </c>
      <c r="D7" s="9">
        <v>0</v>
      </c>
      <c r="E7" s="9">
        <v>63</v>
      </c>
      <c r="F7" s="9">
        <v>2000</v>
      </c>
      <c r="G7" s="9">
        <v>0</v>
      </c>
      <c r="H7" s="9">
        <v>34</v>
      </c>
      <c r="I7" s="9">
        <v>2000</v>
      </c>
      <c r="J7" s="9">
        <v>0</v>
      </c>
      <c r="K7" s="9">
        <v>34</v>
      </c>
      <c r="L7" s="12"/>
      <c r="M7" s="12"/>
      <c r="N7" s="12"/>
      <c r="O7" s="9">
        <f t="shared" si="2"/>
        <v>7700</v>
      </c>
      <c r="P7" s="9">
        <v>0</v>
      </c>
      <c r="Q7" s="9">
        <f t="shared" si="3"/>
        <v>131</v>
      </c>
      <c r="R7" s="9">
        <f t="shared" si="0"/>
        <v>7831</v>
      </c>
      <c r="S7" s="10">
        <v>43971</v>
      </c>
      <c r="T7" s="4"/>
    </row>
    <row r="8" spans="1:20">
      <c r="A8" s="6"/>
      <c r="B8" s="6"/>
      <c r="C8" s="9">
        <v>3700</v>
      </c>
      <c r="D8" s="9">
        <v>0</v>
      </c>
      <c r="E8" s="9">
        <v>77</v>
      </c>
      <c r="F8" s="9">
        <v>2000</v>
      </c>
      <c r="G8" s="9">
        <v>0</v>
      </c>
      <c r="H8" s="9">
        <v>41</v>
      </c>
      <c r="I8" s="9">
        <v>2000</v>
      </c>
      <c r="J8" s="9">
        <v>0</v>
      </c>
      <c r="K8" s="9">
        <v>41</v>
      </c>
      <c r="L8" s="12"/>
      <c r="M8" s="12"/>
      <c r="N8" s="12"/>
      <c r="O8" s="9">
        <f t="shared" si="2"/>
        <v>7700</v>
      </c>
      <c r="P8" s="9">
        <v>0</v>
      </c>
      <c r="Q8" s="9">
        <f t="shared" si="3"/>
        <v>159</v>
      </c>
      <c r="R8" s="9">
        <f t="shared" si="0"/>
        <v>7859</v>
      </c>
      <c r="S8" s="10">
        <v>44004</v>
      </c>
      <c r="T8" s="4"/>
    </row>
    <row r="9" spans="1:20">
      <c r="A9" s="6"/>
      <c r="B9" s="6"/>
      <c r="C9" s="9">
        <v>3700</v>
      </c>
      <c r="D9" s="9">
        <v>0</v>
      </c>
      <c r="E9" s="9">
        <v>88</v>
      </c>
      <c r="F9" s="9">
        <v>2000</v>
      </c>
      <c r="G9" s="9">
        <v>0</v>
      </c>
      <c r="H9" s="9">
        <v>48</v>
      </c>
      <c r="I9" s="9">
        <v>2000</v>
      </c>
      <c r="J9" s="9">
        <v>0</v>
      </c>
      <c r="K9" s="9">
        <v>48</v>
      </c>
      <c r="L9" s="12"/>
      <c r="M9" s="12"/>
      <c r="N9" s="12"/>
      <c r="O9" s="9">
        <f t="shared" si="2"/>
        <v>7700</v>
      </c>
      <c r="P9" s="9">
        <v>0</v>
      </c>
      <c r="Q9" s="9">
        <f t="shared" si="3"/>
        <v>184</v>
      </c>
      <c r="R9" s="9">
        <f t="shared" ref="R9:R14" si="4">O9+P9+Q9</f>
        <v>7884</v>
      </c>
      <c r="S9" s="10">
        <v>44032</v>
      </c>
      <c r="T9" s="4"/>
    </row>
    <row r="10" spans="1:20">
      <c r="A10" s="6"/>
      <c r="B10" s="6"/>
      <c r="C10" s="9">
        <v>3700</v>
      </c>
      <c r="D10" s="9">
        <v>0</v>
      </c>
      <c r="E10" s="9">
        <v>101</v>
      </c>
      <c r="F10" s="9">
        <v>2000</v>
      </c>
      <c r="G10" s="9">
        <v>0</v>
      </c>
      <c r="H10" s="9">
        <v>54</v>
      </c>
      <c r="I10" s="9">
        <v>2000</v>
      </c>
      <c r="J10" s="9">
        <v>0</v>
      </c>
      <c r="K10" s="9">
        <v>54</v>
      </c>
      <c r="L10" s="12"/>
      <c r="M10" s="12"/>
      <c r="N10" s="12"/>
      <c r="O10" s="9">
        <f t="shared" si="2"/>
        <v>7700</v>
      </c>
      <c r="P10" s="9">
        <v>0</v>
      </c>
      <c r="Q10" s="9">
        <f t="shared" si="3"/>
        <v>209</v>
      </c>
      <c r="R10" s="9">
        <f t="shared" si="4"/>
        <v>7909</v>
      </c>
      <c r="S10" s="10">
        <v>44063</v>
      </c>
      <c r="T10" s="4"/>
    </row>
    <row r="11" spans="1:20">
      <c r="A11" s="6"/>
      <c r="B11" s="6"/>
      <c r="C11" s="9">
        <v>6370</v>
      </c>
      <c r="D11" s="9">
        <v>0</v>
      </c>
      <c r="E11" s="9">
        <v>195</v>
      </c>
      <c r="F11" s="9">
        <v>1450</v>
      </c>
      <c r="G11" s="9">
        <v>0</v>
      </c>
      <c r="H11" s="9">
        <v>44</v>
      </c>
      <c r="I11" s="12"/>
      <c r="J11" s="12"/>
      <c r="K11" s="12"/>
      <c r="L11" s="12"/>
      <c r="M11" s="12"/>
      <c r="N11" s="12"/>
      <c r="O11" s="9">
        <f t="shared" si="2"/>
        <v>7820</v>
      </c>
      <c r="P11" s="9">
        <v>0</v>
      </c>
      <c r="Q11" s="9">
        <f t="shared" si="3"/>
        <v>239</v>
      </c>
      <c r="R11" s="9">
        <f t="shared" si="4"/>
        <v>8059</v>
      </c>
      <c r="S11" s="10">
        <v>44095</v>
      </c>
      <c r="T11" s="4"/>
    </row>
    <row r="12" spans="1:20">
      <c r="A12" s="6"/>
      <c r="B12" s="6"/>
      <c r="C12" s="9">
        <v>5870</v>
      </c>
      <c r="D12" s="9">
        <v>0</v>
      </c>
      <c r="E12" s="9">
        <v>199</v>
      </c>
      <c r="F12" s="9">
        <v>1950</v>
      </c>
      <c r="G12" s="9">
        <v>0</v>
      </c>
      <c r="H12" s="9">
        <v>66</v>
      </c>
      <c r="I12" s="12"/>
      <c r="J12" s="12"/>
      <c r="K12" s="12"/>
      <c r="L12" s="12"/>
      <c r="M12" s="12"/>
      <c r="N12" s="12"/>
      <c r="O12" s="9">
        <f t="shared" si="2"/>
        <v>7820</v>
      </c>
      <c r="P12" s="9">
        <v>0</v>
      </c>
      <c r="Q12" s="9">
        <f t="shared" si="3"/>
        <v>265</v>
      </c>
      <c r="R12" s="9">
        <f t="shared" si="4"/>
        <v>8085</v>
      </c>
      <c r="S12" s="10">
        <v>44124</v>
      </c>
      <c r="T12" s="4"/>
    </row>
    <row r="13" spans="1:20">
      <c r="A13" s="6"/>
      <c r="B13" s="6"/>
      <c r="C13" s="9">
        <v>5870</v>
      </c>
      <c r="D13" s="9">
        <v>0</v>
      </c>
      <c r="E13" s="9">
        <v>219</v>
      </c>
      <c r="F13" s="9">
        <v>1950</v>
      </c>
      <c r="G13" s="9">
        <v>0</v>
      </c>
      <c r="H13" s="9">
        <v>73</v>
      </c>
      <c r="I13" s="12"/>
      <c r="J13" s="12"/>
      <c r="K13" s="12"/>
      <c r="L13" s="12"/>
      <c r="M13" s="12"/>
      <c r="N13" s="12"/>
      <c r="O13" s="9">
        <f t="shared" si="2"/>
        <v>7820</v>
      </c>
      <c r="P13" s="9">
        <v>0</v>
      </c>
      <c r="Q13" s="9">
        <f t="shared" si="3"/>
        <v>292</v>
      </c>
      <c r="R13" s="9">
        <f t="shared" si="4"/>
        <v>8112</v>
      </c>
      <c r="S13" s="10">
        <v>44155</v>
      </c>
      <c r="T13" s="13" t="s">
        <v>98</v>
      </c>
    </row>
    <row r="14" spans="1:20">
      <c r="A14" s="6"/>
      <c r="B14" s="6"/>
      <c r="C14" s="9">
        <v>5870</v>
      </c>
      <c r="D14" s="9">
        <v>0</v>
      </c>
      <c r="E14" s="9">
        <v>239</v>
      </c>
      <c r="F14" s="9">
        <v>1950</v>
      </c>
      <c r="G14" s="9">
        <v>0</v>
      </c>
      <c r="H14" s="9">
        <v>79</v>
      </c>
      <c r="I14" s="12"/>
      <c r="J14" s="12"/>
      <c r="K14" s="12"/>
      <c r="L14" s="12"/>
      <c r="M14" s="12"/>
      <c r="N14" s="12"/>
      <c r="O14" s="9">
        <f t="shared" si="2"/>
        <v>7820</v>
      </c>
      <c r="P14" s="9">
        <v>0</v>
      </c>
      <c r="Q14" s="9">
        <f t="shared" si="3"/>
        <v>318</v>
      </c>
      <c r="R14" s="9">
        <f t="shared" si="4"/>
        <v>8138</v>
      </c>
      <c r="S14" s="10">
        <v>44186</v>
      </c>
      <c r="T14" s="14">
        <f>SUM(R3:R14)</f>
        <v>94869.88</v>
      </c>
    </row>
    <row r="15" spans="1:20">
      <c r="A15" s="7"/>
      <c r="B15" s="8"/>
      <c r="C15" s="15">
        <v>5870</v>
      </c>
      <c r="D15" s="15">
        <v>0</v>
      </c>
      <c r="E15" s="15">
        <v>258</v>
      </c>
      <c r="F15" s="15">
        <v>1950</v>
      </c>
      <c r="G15" s="16">
        <v>0</v>
      </c>
      <c r="H15" s="15">
        <v>86</v>
      </c>
      <c r="I15" s="15"/>
      <c r="J15" s="15"/>
      <c r="K15" s="15"/>
      <c r="L15" s="15"/>
      <c r="M15" s="15"/>
      <c r="N15" s="15"/>
      <c r="O15" s="15">
        <f>C15+F15+I15+L15</f>
        <v>7820</v>
      </c>
      <c r="P15" s="15">
        <f>D15+G15+J15+M15</f>
        <v>0</v>
      </c>
      <c r="Q15" s="15">
        <f>E15+H15</f>
        <v>344</v>
      </c>
      <c r="R15" s="15">
        <f>O15+Q15+P15</f>
        <v>8164</v>
      </c>
      <c r="S15" s="17" t="s">
        <v>13</v>
      </c>
    </row>
    <row r="16" spans="1:20">
      <c r="A16" s="7"/>
      <c r="B16" s="8"/>
      <c r="C16" s="15">
        <v>5870</v>
      </c>
      <c r="D16" s="15">
        <v>0</v>
      </c>
      <c r="E16" s="15">
        <v>279</v>
      </c>
      <c r="F16" s="15">
        <v>1950</v>
      </c>
      <c r="G16" s="16">
        <v>0</v>
      </c>
      <c r="H16" s="15">
        <v>93</v>
      </c>
      <c r="I16" s="15"/>
      <c r="J16" s="15"/>
      <c r="K16" s="15"/>
      <c r="L16" s="15"/>
      <c r="M16" s="15"/>
      <c r="N16" s="15"/>
      <c r="O16" s="15">
        <f t="shared" ref="O16:P40" si="5">C16+F16+I16+L16</f>
        <v>7820</v>
      </c>
      <c r="P16" s="15">
        <f t="shared" si="5"/>
        <v>0</v>
      </c>
      <c r="Q16" s="15">
        <f t="shared" ref="Q16:Q40" si="6">E16+H16</f>
        <v>372</v>
      </c>
      <c r="R16" s="15">
        <f>O16+Q16+P16</f>
        <v>8192</v>
      </c>
      <c r="S16" s="17" t="s">
        <v>14</v>
      </c>
    </row>
    <row r="17" spans="1:20">
      <c r="A17" s="7"/>
      <c r="B17" s="8"/>
      <c r="C17" s="15">
        <v>5870</v>
      </c>
      <c r="D17" s="15">
        <v>0</v>
      </c>
      <c r="E17" s="15">
        <v>297</v>
      </c>
      <c r="F17" s="15">
        <v>1950</v>
      </c>
      <c r="G17" s="16">
        <v>0</v>
      </c>
      <c r="H17" s="15">
        <v>99</v>
      </c>
      <c r="I17" s="15"/>
      <c r="J17" s="15"/>
      <c r="K17" s="15"/>
      <c r="L17" s="15"/>
      <c r="M17" s="15"/>
      <c r="N17" s="15"/>
      <c r="O17" s="15">
        <f t="shared" si="5"/>
        <v>7820</v>
      </c>
      <c r="P17" s="15">
        <f t="shared" si="5"/>
        <v>0</v>
      </c>
      <c r="Q17" s="15">
        <f t="shared" si="6"/>
        <v>396</v>
      </c>
      <c r="R17" s="15">
        <f>O17+Q17+P17</f>
        <v>8216</v>
      </c>
      <c r="S17" s="17" t="s">
        <v>15</v>
      </c>
    </row>
    <row r="18" spans="1:20">
      <c r="A18" s="7"/>
      <c r="B18" s="8"/>
      <c r="C18" s="15">
        <v>5870</v>
      </c>
      <c r="D18" s="15">
        <v>0</v>
      </c>
      <c r="E18" s="15">
        <v>316</v>
      </c>
      <c r="F18" s="15">
        <v>1950</v>
      </c>
      <c r="G18" s="16">
        <v>0</v>
      </c>
      <c r="H18" s="15">
        <v>105</v>
      </c>
      <c r="I18" s="15"/>
      <c r="J18" s="15"/>
      <c r="K18" s="15"/>
      <c r="L18" s="15"/>
      <c r="M18" s="15"/>
      <c r="N18" s="15"/>
      <c r="O18" s="15">
        <f t="shared" si="5"/>
        <v>7820</v>
      </c>
      <c r="P18" s="15">
        <f t="shared" si="5"/>
        <v>0</v>
      </c>
      <c r="Q18" s="15">
        <f t="shared" si="6"/>
        <v>421</v>
      </c>
      <c r="R18" s="15">
        <f t="shared" ref="R18:R40" si="7">O18+Q18+P18</f>
        <v>8241</v>
      </c>
      <c r="S18" s="17" t="s">
        <v>16</v>
      </c>
    </row>
    <row r="19" spans="1:20">
      <c r="A19" s="7"/>
      <c r="B19" s="8"/>
      <c r="C19" s="15">
        <v>5870</v>
      </c>
      <c r="D19" s="15">
        <v>0</v>
      </c>
      <c r="E19" s="15">
        <v>335</v>
      </c>
      <c r="F19" s="15">
        <v>1950</v>
      </c>
      <c r="G19" s="16">
        <v>0</v>
      </c>
      <c r="H19" s="15">
        <v>111</v>
      </c>
      <c r="I19" s="15"/>
      <c r="J19" s="15"/>
      <c r="K19" s="15"/>
      <c r="L19" s="15"/>
      <c r="M19" s="15"/>
      <c r="N19" s="15"/>
      <c r="O19" s="15">
        <f t="shared" si="5"/>
        <v>7820</v>
      </c>
      <c r="P19" s="15">
        <f t="shared" si="5"/>
        <v>0</v>
      </c>
      <c r="Q19" s="15">
        <f t="shared" si="6"/>
        <v>446</v>
      </c>
      <c r="R19" s="15">
        <f t="shared" si="7"/>
        <v>8266</v>
      </c>
      <c r="S19" s="17" t="s">
        <v>17</v>
      </c>
    </row>
    <row r="20" spans="1:20">
      <c r="A20" s="7"/>
      <c r="B20" s="8"/>
      <c r="C20" s="15">
        <v>5870</v>
      </c>
      <c r="D20" s="15">
        <v>0</v>
      </c>
      <c r="E20" s="15">
        <v>356</v>
      </c>
      <c r="F20" s="15">
        <v>1950</v>
      </c>
      <c r="G20" s="16">
        <v>0</v>
      </c>
      <c r="H20" s="15">
        <v>118</v>
      </c>
      <c r="I20" s="15"/>
      <c r="J20" s="15"/>
      <c r="K20" s="15"/>
      <c r="L20" s="15"/>
      <c r="M20" s="15"/>
      <c r="N20" s="15"/>
      <c r="O20" s="15">
        <f t="shared" si="5"/>
        <v>7820</v>
      </c>
      <c r="P20" s="15">
        <f t="shared" si="5"/>
        <v>0</v>
      </c>
      <c r="Q20" s="15">
        <f t="shared" si="6"/>
        <v>474</v>
      </c>
      <c r="R20" s="15">
        <f t="shared" si="7"/>
        <v>8294</v>
      </c>
      <c r="S20" s="17" t="s">
        <v>18</v>
      </c>
      <c r="T20" s="18" t="s">
        <v>93</v>
      </c>
    </row>
    <row r="21" spans="1:20">
      <c r="A21" s="7"/>
      <c r="B21" s="8"/>
      <c r="C21" s="15">
        <v>5870</v>
      </c>
      <c r="D21" s="15">
        <v>0</v>
      </c>
      <c r="E21" s="15">
        <v>374</v>
      </c>
      <c r="F21" s="15">
        <v>1950</v>
      </c>
      <c r="G21" s="16">
        <v>0</v>
      </c>
      <c r="H21" s="15">
        <v>124</v>
      </c>
      <c r="I21" s="15"/>
      <c r="J21" s="15"/>
      <c r="K21" s="15"/>
      <c r="L21" s="15"/>
      <c r="M21" s="15"/>
      <c r="N21" s="15"/>
      <c r="O21" s="15">
        <f t="shared" si="5"/>
        <v>7820</v>
      </c>
      <c r="P21" s="15">
        <f t="shared" si="5"/>
        <v>0</v>
      </c>
      <c r="Q21" s="15">
        <f t="shared" si="6"/>
        <v>498</v>
      </c>
      <c r="R21" s="15">
        <f t="shared" si="7"/>
        <v>8318</v>
      </c>
      <c r="S21" s="17" t="s">
        <v>19</v>
      </c>
      <c r="T21" s="19"/>
    </row>
    <row r="22" spans="1:20">
      <c r="A22" s="7"/>
      <c r="B22" s="8"/>
      <c r="C22" s="15">
        <v>5870</v>
      </c>
      <c r="D22" s="15">
        <v>0</v>
      </c>
      <c r="E22" s="15">
        <v>394</v>
      </c>
      <c r="F22" s="15">
        <v>1950</v>
      </c>
      <c r="G22" s="16">
        <v>0</v>
      </c>
      <c r="H22" s="15">
        <v>131</v>
      </c>
      <c r="I22" s="15"/>
      <c r="J22" s="15"/>
      <c r="K22" s="15"/>
      <c r="L22" s="15"/>
      <c r="M22" s="15"/>
      <c r="N22" s="15"/>
      <c r="O22" s="15">
        <f t="shared" si="5"/>
        <v>7820</v>
      </c>
      <c r="P22" s="15">
        <f t="shared" si="5"/>
        <v>0</v>
      </c>
      <c r="Q22" s="15">
        <f t="shared" si="6"/>
        <v>525</v>
      </c>
      <c r="R22" s="15">
        <f t="shared" si="7"/>
        <v>8345</v>
      </c>
      <c r="S22" s="17" t="s">
        <v>20</v>
      </c>
      <c r="T22" s="19">
        <f>SUM(R16:R22)</f>
        <v>57872</v>
      </c>
    </row>
    <row r="23" spans="1:20">
      <c r="A23" s="7"/>
      <c r="B23" s="8"/>
      <c r="C23" s="8">
        <v>5870</v>
      </c>
      <c r="D23" s="8">
        <v>0</v>
      </c>
      <c r="E23" s="8">
        <v>414</v>
      </c>
      <c r="F23" s="8">
        <v>1950</v>
      </c>
      <c r="G23" s="20">
        <v>0</v>
      </c>
      <c r="H23" s="8">
        <v>138</v>
      </c>
      <c r="I23" s="8"/>
      <c r="J23" s="8"/>
      <c r="K23" s="8"/>
      <c r="L23" s="8"/>
      <c r="M23" s="8"/>
      <c r="N23" s="8"/>
      <c r="O23" s="8">
        <f t="shared" si="5"/>
        <v>7820</v>
      </c>
      <c r="P23" s="8">
        <f>D23+G23+J23+M23</f>
        <v>0</v>
      </c>
      <c r="Q23" s="8">
        <f t="shared" si="6"/>
        <v>552</v>
      </c>
      <c r="R23" s="8">
        <f t="shared" si="7"/>
        <v>8372</v>
      </c>
      <c r="S23" s="21" t="s">
        <v>21</v>
      </c>
    </row>
    <row r="24" spans="1:20">
      <c r="A24" s="7"/>
      <c r="B24" s="8"/>
      <c r="C24" s="8">
        <v>5870</v>
      </c>
      <c r="D24" s="8">
        <v>0</v>
      </c>
      <c r="E24" s="8">
        <v>434</v>
      </c>
      <c r="F24" s="8">
        <v>1950</v>
      </c>
      <c r="G24" s="20">
        <v>0</v>
      </c>
      <c r="H24" s="8">
        <v>144</v>
      </c>
      <c r="I24" s="8"/>
      <c r="J24" s="8"/>
      <c r="K24" s="8"/>
      <c r="L24" s="8"/>
      <c r="M24" s="8"/>
      <c r="N24" s="8"/>
      <c r="O24" s="8">
        <f t="shared" si="5"/>
        <v>7820</v>
      </c>
      <c r="P24" s="8">
        <f t="shared" si="5"/>
        <v>0</v>
      </c>
      <c r="Q24" s="8">
        <f t="shared" si="6"/>
        <v>578</v>
      </c>
      <c r="R24" s="8">
        <f t="shared" si="7"/>
        <v>8398</v>
      </c>
      <c r="S24" s="21" t="s">
        <v>22</v>
      </c>
    </row>
    <row r="25" spans="1:20">
      <c r="A25" s="7"/>
      <c r="B25" s="8"/>
      <c r="C25" s="8">
        <v>5870</v>
      </c>
      <c r="D25" s="8">
        <v>0</v>
      </c>
      <c r="E25" s="8">
        <v>455</v>
      </c>
      <c r="F25" s="8">
        <v>1950</v>
      </c>
      <c r="G25" s="20">
        <v>0</v>
      </c>
      <c r="H25" s="8">
        <v>151</v>
      </c>
      <c r="I25" s="8"/>
      <c r="J25" s="8"/>
      <c r="K25" s="8"/>
      <c r="L25" s="8"/>
      <c r="M25" s="8"/>
      <c r="N25" s="8"/>
      <c r="O25" s="8">
        <f t="shared" si="5"/>
        <v>7820</v>
      </c>
      <c r="P25" s="8">
        <f t="shared" si="5"/>
        <v>0</v>
      </c>
      <c r="Q25" s="8">
        <f t="shared" si="6"/>
        <v>606</v>
      </c>
      <c r="R25" s="8">
        <f t="shared" si="7"/>
        <v>8426</v>
      </c>
      <c r="S25" s="21" t="s">
        <v>23</v>
      </c>
    </row>
    <row r="26" spans="1:20">
      <c r="A26" s="7"/>
      <c r="B26" s="8"/>
      <c r="C26" s="8">
        <v>5870</v>
      </c>
      <c r="D26" s="8">
        <v>0</v>
      </c>
      <c r="E26" s="8">
        <v>473</v>
      </c>
      <c r="F26" s="8">
        <v>1950</v>
      </c>
      <c r="G26" s="20">
        <v>0</v>
      </c>
      <c r="H26" s="8">
        <v>157</v>
      </c>
      <c r="I26" s="8"/>
      <c r="J26" s="8"/>
      <c r="K26" s="8"/>
      <c r="L26" s="8"/>
      <c r="M26" s="8"/>
      <c r="N26" s="8"/>
      <c r="O26" s="8">
        <f t="shared" si="5"/>
        <v>7820</v>
      </c>
      <c r="P26" s="8">
        <f t="shared" si="5"/>
        <v>0</v>
      </c>
      <c r="Q26" s="8">
        <f t="shared" si="6"/>
        <v>630</v>
      </c>
      <c r="R26" s="8">
        <f t="shared" si="7"/>
        <v>8450</v>
      </c>
      <c r="S26" s="21" t="s">
        <v>24</v>
      </c>
    </row>
    <row r="27" spans="1:20">
      <c r="A27" s="7"/>
      <c r="B27" s="8"/>
      <c r="C27" s="8">
        <v>5870</v>
      </c>
      <c r="D27" s="8">
        <v>0</v>
      </c>
      <c r="E27" s="8">
        <v>493</v>
      </c>
      <c r="F27" s="8">
        <v>1950</v>
      </c>
      <c r="G27" s="20">
        <v>0</v>
      </c>
      <c r="H27" s="8">
        <v>164</v>
      </c>
      <c r="I27" s="8"/>
      <c r="J27" s="8"/>
      <c r="K27" s="8"/>
      <c r="L27" s="8"/>
      <c r="M27" s="8"/>
      <c r="N27" s="8"/>
      <c r="O27" s="8">
        <f t="shared" si="5"/>
        <v>7820</v>
      </c>
      <c r="P27" s="8">
        <f t="shared" si="5"/>
        <v>0</v>
      </c>
      <c r="Q27" s="8">
        <f t="shared" si="6"/>
        <v>657</v>
      </c>
      <c r="R27" s="8">
        <f t="shared" si="7"/>
        <v>8477</v>
      </c>
      <c r="S27" s="21" t="s">
        <v>25</v>
      </c>
    </row>
    <row r="28" spans="1:20">
      <c r="A28" s="7"/>
      <c r="B28" s="8"/>
      <c r="C28" s="8">
        <v>5870</v>
      </c>
      <c r="D28" s="8">
        <v>0</v>
      </c>
      <c r="E28" s="8">
        <v>513</v>
      </c>
      <c r="F28" s="8">
        <v>1950</v>
      </c>
      <c r="G28" s="20">
        <v>0</v>
      </c>
      <c r="H28" s="8">
        <v>171</v>
      </c>
      <c r="I28" s="8"/>
      <c r="J28" s="8"/>
      <c r="K28" s="8"/>
      <c r="L28" s="8"/>
      <c r="M28" s="8"/>
      <c r="N28" s="8"/>
      <c r="O28" s="8">
        <f t="shared" si="5"/>
        <v>7820</v>
      </c>
      <c r="P28" s="8">
        <f t="shared" si="5"/>
        <v>0</v>
      </c>
      <c r="Q28" s="8">
        <f t="shared" si="6"/>
        <v>684</v>
      </c>
      <c r="R28" s="8">
        <f t="shared" si="7"/>
        <v>8504</v>
      </c>
      <c r="S28" s="21" t="s">
        <v>26</v>
      </c>
    </row>
    <row r="29" spans="1:20">
      <c r="A29" s="7"/>
      <c r="B29" s="8"/>
      <c r="C29" s="8">
        <v>5870</v>
      </c>
      <c r="D29" s="8">
        <v>0</v>
      </c>
      <c r="E29" s="8">
        <v>531</v>
      </c>
      <c r="F29" s="8">
        <v>1950</v>
      </c>
      <c r="G29" s="20">
        <v>0</v>
      </c>
      <c r="H29" s="8">
        <v>177</v>
      </c>
      <c r="I29" s="8"/>
      <c r="J29" s="8"/>
      <c r="K29" s="8"/>
      <c r="L29" s="8"/>
      <c r="M29" s="8"/>
      <c r="N29" s="8"/>
      <c r="O29" s="8">
        <f t="shared" si="5"/>
        <v>7820</v>
      </c>
      <c r="P29" s="8">
        <f t="shared" si="5"/>
        <v>0</v>
      </c>
      <c r="Q29" s="8">
        <f t="shared" si="6"/>
        <v>708</v>
      </c>
      <c r="R29" s="8">
        <f t="shared" si="7"/>
        <v>8528</v>
      </c>
      <c r="S29" s="21" t="s">
        <v>27</v>
      </c>
    </row>
    <row r="30" spans="1:20">
      <c r="A30" s="7"/>
      <c r="B30" s="8"/>
      <c r="C30" s="8">
        <v>5870</v>
      </c>
      <c r="D30" s="8">
        <v>0</v>
      </c>
      <c r="E30" s="8">
        <v>551</v>
      </c>
      <c r="F30" s="8">
        <v>1950</v>
      </c>
      <c r="G30" s="20">
        <v>0</v>
      </c>
      <c r="H30" s="8">
        <v>183</v>
      </c>
      <c r="I30" s="8"/>
      <c r="J30" s="8"/>
      <c r="K30" s="8"/>
      <c r="L30" s="8"/>
      <c r="M30" s="8"/>
      <c r="N30" s="8"/>
      <c r="O30" s="8">
        <f t="shared" si="5"/>
        <v>7820</v>
      </c>
      <c r="P30" s="8">
        <f t="shared" si="5"/>
        <v>0</v>
      </c>
      <c r="Q30" s="8">
        <f t="shared" si="6"/>
        <v>734</v>
      </c>
      <c r="R30" s="8">
        <f t="shared" si="7"/>
        <v>8554</v>
      </c>
      <c r="S30" s="21" t="s">
        <v>28</v>
      </c>
    </row>
    <row r="31" spans="1:20">
      <c r="A31" s="7"/>
      <c r="B31" s="8"/>
      <c r="C31" s="8">
        <v>5870</v>
      </c>
      <c r="D31" s="8">
        <v>0</v>
      </c>
      <c r="E31" s="8">
        <v>570</v>
      </c>
      <c r="F31" s="8">
        <v>1950</v>
      </c>
      <c r="G31" s="20">
        <v>0</v>
      </c>
      <c r="H31" s="8">
        <v>189</v>
      </c>
      <c r="I31" s="8"/>
      <c r="J31" s="8"/>
      <c r="K31" s="8"/>
      <c r="L31" s="8"/>
      <c r="M31" s="8"/>
      <c r="N31" s="8"/>
      <c r="O31" s="8">
        <f t="shared" si="5"/>
        <v>7820</v>
      </c>
      <c r="P31" s="8">
        <f t="shared" si="5"/>
        <v>0</v>
      </c>
      <c r="Q31" s="8">
        <f t="shared" si="6"/>
        <v>759</v>
      </c>
      <c r="R31" s="8">
        <f t="shared" si="7"/>
        <v>8579</v>
      </c>
      <c r="S31" s="21" t="s">
        <v>29</v>
      </c>
    </row>
    <row r="32" spans="1:20">
      <c r="A32" s="7"/>
      <c r="B32" s="8"/>
      <c r="C32" s="8">
        <v>5870</v>
      </c>
      <c r="D32" s="8">
        <v>0</v>
      </c>
      <c r="E32" s="8">
        <v>590</v>
      </c>
      <c r="F32" s="8">
        <v>1950</v>
      </c>
      <c r="G32" s="20">
        <v>0</v>
      </c>
      <c r="H32" s="8">
        <v>196</v>
      </c>
      <c r="I32" s="8"/>
      <c r="J32" s="8"/>
      <c r="K32" s="8"/>
      <c r="L32" s="8"/>
      <c r="M32" s="8"/>
      <c r="N32" s="8"/>
      <c r="O32" s="8">
        <f t="shared" si="5"/>
        <v>7820</v>
      </c>
      <c r="P32" s="8">
        <f t="shared" si="5"/>
        <v>0</v>
      </c>
      <c r="Q32" s="8">
        <f t="shared" si="6"/>
        <v>786</v>
      </c>
      <c r="R32" s="8">
        <f t="shared" si="7"/>
        <v>8606</v>
      </c>
      <c r="S32" s="21" t="s">
        <v>30</v>
      </c>
    </row>
    <row r="33" spans="1:20">
      <c r="A33" s="7"/>
      <c r="B33" s="8"/>
      <c r="C33" s="8">
        <v>5870</v>
      </c>
      <c r="D33" s="8">
        <v>0</v>
      </c>
      <c r="E33" s="8">
        <v>609</v>
      </c>
      <c r="F33" s="8">
        <v>1950</v>
      </c>
      <c r="G33" s="20">
        <v>0</v>
      </c>
      <c r="H33" s="8">
        <v>202</v>
      </c>
      <c r="I33" s="8"/>
      <c r="J33" s="8"/>
      <c r="K33" s="8"/>
      <c r="L33" s="8"/>
      <c r="M33" s="8"/>
      <c r="N33" s="8"/>
      <c r="O33" s="8">
        <f t="shared" si="5"/>
        <v>7820</v>
      </c>
      <c r="P33" s="8">
        <f t="shared" si="5"/>
        <v>0</v>
      </c>
      <c r="Q33" s="8">
        <f t="shared" si="6"/>
        <v>811</v>
      </c>
      <c r="R33" s="8">
        <f t="shared" si="7"/>
        <v>8631</v>
      </c>
      <c r="S33" s="21" t="s">
        <v>31</v>
      </c>
    </row>
    <row r="34" spans="1:20">
      <c r="A34" s="7"/>
      <c r="B34" s="8"/>
      <c r="C34" s="8">
        <v>5870</v>
      </c>
      <c r="D34" s="8">
        <v>0</v>
      </c>
      <c r="E34" s="8">
        <v>630</v>
      </c>
      <c r="F34" s="8">
        <v>1950</v>
      </c>
      <c r="G34" s="20">
        <v>0</v>
      </c>
      <c r="H34" s="8">
        <v>209</v>
      </c>
      <c r="I34" s="8"/>
      <c r="J34" s="8"/>
      <c r="K34" s="8"/>
      <c r="L34" s="8"/>
      <c r="M34" s="8"/>
      <c r="N34" s="8"/>
      <c r="O34" s="8">
        <f t="shared" si="5"/>
        <v>7820</v>
      </c>
      <c r="P34" s="8">
        <f t="shared" si="5"/>
        <v>0</v>
      </c>
      <c r="Q34" s="8">
        <f t="shared" si="6"/>
        <v>839</v>
      </c>
      <c r="R34" s="8">
        <f t="shared" si="7"/>
        <v>8659</v>
      </c>
      <c r="S34" s="21" t="s">
        <v>32</v>
      </c>
    </row>
    <row r="35" spans="1:20">
      <c r="A35" s="7"/>
      <c r="B35" s="8"/>
      <c r="C35" s="8">
        <v>5870</v>
      </c>
      <c r="D35" s="8">
        <v>0</v>
      </c>
      <c r="E35" s="8">
        <v>649</v>
      </c>
      <c r="F35" s="8">
        <v>1950</v>
      </c>
      <c r="G35" s="20">
        <v>0</v>
      </c>
      <c r="H35" s="8">
        <v>216</v>
      </c>
      <c r="I35" s="8"/>
      <c r="J35" s="8"/>
      <c r="K35" s="8"/>
      <c r="L35" s="8"/>
      <c r="M35" s="8"/>
      <c r="N35" s="8"/>
      <c r="O35" s="8">
        <f t="shared" si="5"/>
        <v>7820</v>
      </c>
      <c r="P35" s="8">
        <f t="shared" si="5"/>
        <v>0</v>
      </c>
      <c r="Q35" s="8">
        <f t="shared" si="6"/>
        <v>865</v>
      </c>
      <c r="R35" s="8">
        <f t="shared" si="7"/>
        <v>8685</v>
      </c>
      <c r="S35" s="21" t="s">
        <v>33</v>
      </c>
    </row>
    <row r="36" spans="1:20">
      <c r="A36" s="7"/>
      <c r="B36" s="8"/>
      <c r="C36" s="8">
        <v>5870</v>
      </c>
      <c r="D36" s="8">
        <v>0</v>
      </c>
      <c r="E36" s="8">
        <v>668</v>
      </c>
      <c r="F36" s="8">
        <v>1950</v>
      </c>
      <c r="G36" s="20">
        <v>0</v>
      </c>
      <c r="H36" s="8">
        <v>222</v>
      </c>
      <c r="I36" s="8"/>
      <c r="J36" s="8"/>
      <c r="K36" s="8"/>
      <c r="L36" s="8"/>
      <c r="M36" s="8"/>
      <c r="N36" s="8"/>
      <c r="O36" s="8">
        <f t="shared" si="5"/>
        <v>7820</v>
      </c>
      <c r="P36" s="8">
        <f t="shared" si="5"/>
        <v>0</v>
      </c>
      <c r="Q36" s="8">
        <f t="shared" si="6"/>
        <v>890</v>
      </c>
      <c r="R36" s="8">
        <f t="shared" si="7"/>
        <v>8710</v>
      </c>
      <c r="S36" s="21" t="s">
        <v>34</v>
      </c>
    </row>
    <row r="37" spans="1:20">
      <c r="A37" s="7"/>
      <c r="B37" s="8"/>
      <c r="C37" s="8">
        <v>5870</v>
      </c>
      <c r="D37" s="8">
        <v>0</v>
      </c>
      <c r="E37" s="8">
        <v>689</v>
      </c>
      <c r="F37" s="8">
        <v>1950</v>
      </c>
      <c r="G37" s="20">
        <v>0</v>
      </c>
      <c r="H37" s="8">
        <v>229</v>
      </c>
      <c r="I37" s="8"/>
      <c r="J37" s="8"/>
      <c r="K37" s="8"/>
      <c r="L37" s="8"/>
      <c r="M37" s="8"/>
      <c r="N37" s="8"/>
      <c r="O37" s="8">
        <f t="shared" si="5"/>
        <v>7820</v>
      </c>
      <c r="P37" s="8">
        <f>D37+G37+J37+M37</f>
        <v>0</v>
      </c>
      <c r="Q37" s="8">
        <f t="shared" si="6"/>
        <v>918</v>
      </c>
      <c r="R37" s="8">
        <f t="shared" si="7"/>
        <v>8738</v>
      </c>
      <c r="S37" s="21" t="s">
        <v>35</v>
      </c>
    </row>
    <row r="38" spans="1:20">
      <c r="A38" s="7"/>
      <c r="B38" s="8"/>
      <c r="C38" s="8">
        <v>5870</v>
      </c>
      <c r="D38" s="8">
        <v>0</v>
      </c>
      <c r="E38" s="8">
        <v>708</v>
      </c>
      <c r="F38" s="8">
        <v>1950</v>
      </c>
      <c r="G38" s="20">
        <v>0</v>
      </c>
      <c r="H38" s="8">
        <v>235</v>
      </c>
      <c r="I38" s="8"/>
      <c r="J38" s="8"/>
      <c r="K38" s="8"/>
      <c r="L38" s="8"/>
      <c r="M38" s="8"/>
      <c r="N38" s="8"/>
      <c r="O38" s="8">
        <f t="shared" si="5"/>
        <v>7820</v>
      </c>
      <c r="P38" s="8">
        <f t="shared" si="5"/>
        <v>0</v>
      </c>
      <c r="Q38" s="8">
        <f t="shared" si="6"/>
        <v>943</v>
      </c>
      <c r="R38" s="8">
        <f t="shared" si="7"/>
        <v>8763</v>
      </c>
      <c r="S38" s="21" t="s">
        <v>36</v>
      </c>
    </row>
    <row r="39" spans="1:20">
      <c r="A39" s="7"/>
      <c r="B39" s="8"/>
      <c r="C39" s="8">
        <v>5870</v>
      </c>
      <c r="D39" s="8">
        <v>0</v>
      </c>
      <c r="E39" s="8">
        <v>728</v>
      </c>
      <c r="F39" s="8">
        <v>1950</v>
      </c>
      <c r="G39" s="20">
        <v>0</v>
      </c>
      <c r="H39" s="8">
        <v>242</v>
      </c>
      <c r="I39" s="8"/>
      <c r="J39" s="8"/>
      <c r="K39" s="8"/>
      <c r="L39" s="8"/>
      <c r="M39" s="8"/>
      <c r="N39" s="8"/>
      <c r="O39" s="8">
        <f t="shared" si="5"/>
        <v>7820</v>
      </c>
      <c r="P39" s="8">
        <f t="shared" si="5"/>
        <v>0</v>
      </c>
      <c r="Q39" s="8">
        <f t="shared" si="6"/>
        <v>970</v>
      </c>
      <c r="R39" s="8">
        <f t="shared" si="7"/>
        <v>8790</v>
      </c>
      <c r="S39" s="21" t="s">
        <v>37</v>
      </c>
    </row>
    <row r="40" spans="1:20">
      <c r="A40" s="7"/>
      <c r="B40" s="8"/>
      <c r="C40" s="8">
        <v>5870</v>
      </c>
      <c r="D40" s="8">
        <v>0</v>
      </c>
      <c r="E40" s="8">
        <v>748</v>
      </c>
      <c r="F40" s="8">
        <v>1950</v>
      </c>
      <c r="G40" s="20">
        <v>0</v>
      </c>
      <c r="H40" s="8">
        <v>248</v>
      </c>
      <c r="I40" s="8"/>
      <c r="J40" s="8"/>
      <c r="K40" s="8"/>
      <c r="L40" s="8"/>
      <c r="M40" s="8"/>
      <c r="N40" s="8"/>
      <c r="O40" s="8">
        <f t="shared" si="5"/>
        <v>7820</v>
      </c>
      <c r="P40" s="8">
        <f t="shared" si="5"/>
        <v>0</v>
      </c>
      <c r="Q40" s="8">
        <f t="shared" si="6"/>
        <v>996</v>
      </c>
      <c r="R40" s="8">
        <f t="shared" si="7"/>
        <v>8816</v>
      </c>
      <c r="S40" s="21" t="s">
        <v>38</v>
      </c>
      <c r="T40" s="5" t="s">
        <v>95</v>
      </c>
    </row>
    <row r="41" spans="1:20">
      <c r="A41" s="45" t="s">
        <v>94</v>
      </c>
      <c r="B41" s="45"/>
      <c r="C41" s="22">
        <f>SUM(C15:C40)</f>
        <v>152620</v>
      </c>
      <c r="D41" s="22">
        <f>SUM(D15:D40)</f>
        <v>0</v>
      </c>
      <c r="E41" s="22">
        <f>SUM(E15:E40)</f>
        <v>13062</v>
      </c>
      <c r="F41" s="22">
        <f>SUM(F15:F40)</f>
        <v>50700</v>
      </c>
      <c r="G41" s="20">
        <v>0</v>
      </c>
      <c r="H41" s="22">
        <f>SUM(H15:H40)</f>
        <v>4340</v>
      </c>
      <c r="I41" s="22">
        <f>SUM(I15:I40)</f>
        <v>0</v>
      </c>
      <c r="J41" s="22"/>
      <c r="K41" s="22">
        <f>SUM(K15:K40)</f>
        <v>0</v>
      </c>
      <c r="L41" s="22">
        <f>SUM(L15:L40)</f>
        <v>0</v>
      </c>
      <c r="M41" s="22"/>
      <c r="N41" s="22">
        <f>SUM(N15:N40)</f>
        <v>0</v>
      </c>
      <c r="O41" s="22">
        <f>SUM(O15:O40)</f>
        <v>203320</v>
      </c>
      <c r="P41" s="22"/>
      <c r="Q41" s="22">
        <f>SUM(Q15:Q40)</f>
        <v>17402</v>
      </c>
      <c r="R41" s="22">
        <f>SUM(R15:R40)</f>
        <v>220722</v>
      </c>
      <c r="S41" s="23"/>
      <c r="T41" s="19">
        <f>R41-T22</f>
        <v>162850</v>
      </c>
    </row>
    <row r="42" spans="1:20" ht="22.5">
      <c r="A42" s="6" t="s">
        <v>99</v>
      </c>
      <c r="B42" s="24">
        <f>R41+T14</f>
        <v>315591.88</v>
      </c>
      <c r="C42" s="22"/>
      <c r="D42" s="22"/>
      <c r="E42" s="22"/>
      <c r="F42" s="22"/>
      <c r="G42" s="20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3"/>
      <c r="T42" s="19"/>
    </row>
    <row r="43" spans="1:20">
      <c r="A43" s="44"/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</row>
    <row r="44" spans="1:20">
      <c r="A44" s="7" t="s">
        <v>40</v>
      </c>
      <c r="B44" s="8">
        <v>358596.08</v>
      </c>
      <c r="C44" s="25">
        <v>30162.75</v>
      </c>
      <c r="D44" s="25">
        <v>6.61</v>
      </c>
      <c r="E44" s="25">
        <v>660</v>
      </c>
      <c r="F44" s="25">
        <v>21022.57</v>
      </c>
      <c r="G44" s="25">
        <v>4.5199999999999996</v>
      </c>
      <c r="H44" s="25">
        <v>449</v>
      </c>
      <c r="I44" s="25">
        <v>14499.72</v>
      </c>
      <c r="J44" s="25">
        <v>3.1</v>
      </c>
      <c r="K44" s="25">
        <v>315</v>
      </c>
      <c r="L44" s="25"/>
      <c r="M44" s="25"/>
      <c r="N44" s="25"/>
      <c r="O44" s="26">
        <f>C44+F44+I44+L44</f>
        <v>65685.039999999994</v>
      </c>
      <c r="P44" s="26">
        <f t="shared" ref="P44" si="8">D44+G44+J44+M44</f>
        <v>14.229999999999999</v>
      </c>
      <c r="Q44" s="26">
        <f t="shared" ref="Q44" si="9">E44+H44</f>
        <v>1109</v>
      </c>
      <c r="R44" s="26">
        <v>75248.08</v>
      </c>
      <c r="S44" s="27" t="s">
        <v>96</v>
      </c>
      <c r="T44" s="18"/>
    </row>
    <row r="45" spans="1:20">
      <c r="A45" s="7" t="s">
        <v>128</v>
      </c>
      <c r="B45" s="8"/>
      <c r="C45" s="15">
        <v>3199.3</v>
      </c>
      <c r="D45" s="15">
        <v>0.7</v>
      </c>
      <c r="E45" s="15">
        <v>130</v>
      </c>
      <c r="F45" s="15">
        <v>1999.57</v>
      </c>
      <c r="G45" s="15">
        <v>0.43</v>
      </c>
      <c r="H45" s="15">
        <v>81</v>
      </c>
      <c r="I45" s="15">
        <v>1499.68</v>
      </c>
      <c r="J45" s="15">
        <v>0.32</v>
      </c>
      <c r="K45" s="15">
        <v>61</v>
      </c>
      <c r="L45" s="15"/>
      <c r="M45" s="15"/>
      <c r="N45" s="15"/>
      <c r="O45" s="15">
        <f>C45+F45+I45+L45</f>
        <v>6698.55</v>
      </c>
      <c r="P45" s="15">
        <f>D45+G45+J45+M45</f>
        <v>1.45</v>
      </c>
      <c r="Q45" s="15">
        <f>E45+H45+K45+N45</f>
        <v>272</v>
      </c>
      <c r="R45" s="15">
        <f>O45+P45+Q45</f>
        <v>6972</v>
      </c>
      <c r="S45" s="17" t="s">
        <v>13</v>
      </c>
      <c r="T45" s="28"/>
    </row>
    <row r="46" spans="1:20">
      <c r="B46" s="7"/>
      <c r="C46" s="15">
        <v>3399.26</v>
      </c>
      <c r="D46" s="15">
        <v>0.74</v>
      </c>
      <c r="E46" s="15">
        <v>150</v>
      </c>
      <c r="F46" s="15">
        <v>1999.57</v>
      </c>
      <c r="G46" s="15">
        <v>0.43</v>
      </c>
      <c r="H46" s="15">
        <v>88</v>
      </c>
      <c r="I46" s="15">
        <v>1379.7</v>
      </c>
      <c r="J46" s="15">
        <v>0.3</v>
      </c>
      <c r="K46" s="15">
        <v>61</v>
      </c>
      <c r="L46" s="15"/>
      <c r="M46" s="15"/>
      <c r="N46" s="15"/>
      <c r="O46" s="15">
        <f t="shared" ref="O46:Q79" si="10">C46+F46+I46+L46</f>
        <v>6778.53</v>
      </c>
      <c r="P46" s="15">
        <f t="shared" si="10"/>
        <v>1.47</v>
      </c>
      <c r="Q46" s="15">
        <f t="shared" si="10"/>
        <v>299</v>
      </c>
      <c r="R46" s="15">
        <f t="shared" ref="R46:R78" si="11">O46+P46+Q46</f>
        <v>7079</v>
      </c>
      <c r="S46" s="17" t="s">
        <v>14</v>
      </c>
    </row>
    <row r="47" spans="1:20">
      <c r="A47" s="7"/>
      <c r="B47" s="8"/>
      <c r="C47" s="15">
        <v>3399.26</v>
      </c>
      <c r="D47" s="15">
        <v>0.74</v>
      </c>
      <c r="E47" s="15">
        <v>161</v>
      </c>
      <c r="F47" s="15">
        <v>1999.57</v>
      </c>
      <c r="G47" s="15">
        <v>0.43</v>
      </c>
      <c r="H47" s="15">
        <v>94</v>
      </c>
      <c r="I47" s="15">
        <v>1379.7</v>
      </c>
      <c r="J47" s="15">
        <v>0.3</v>
      </c>
      <c r="K47" s="15">
        <v>65</v>
      </c>
      <c r="L47" s="15"/>
      <c r="M47" s="15"/>
      <c r="N47" s="15"/>
      <c r="O47" s="15">
        <f t="shared" si="10"/>
        <v>6778.53</v>
      </c>
      <c r="P47" s="15">
        <f t="shared" si="10"/>
        <v>1.47</v>
      </c>
      <c r="Q47" s="15">
        <f t="shared" si="10"/>
        <v>320</v>
      </c>
      <c r="R47" s="15">
        <f t="shared" si="11"/>
        <v>7100</v>
      </c>
      <c r="S47" s="17" t="s">
        <v>15</v>
      </c>
    </row>
    <row r="48" spans="1:20">
      <c r="A48" s="7"/>
      <c r="B48" s="8"/>
      <c r="C48" s="15">
        <v>3399.26</v>
      </c>
      <c r="D48" s="15">
        <v>0.74</v>
      </c>
      <c r="E48" s="15">
        <v>171</v>
      </c>
      <c r="F48" s="15">
        <v>1999.57</v>
      </c>
      <c r="G48" s="15">
        <v>0.43</v>
      </c>
      <c r="H48" s="15">
        <v>101</v>
      </c>
      <c r="I48" s="15">
        <v>1379.7</v>
      </c>
      <c r="J48" s="15">
        <v>0.3</v>
      </c>
      <c r="K48" s="15">
        <v>70</v>
      </c>
      <c r="L48" s="15"/>
      <c r="M48" s="15"/>
      <c r="N48" s="15"/>
      <c r="O48" s="15">
        <f t="shared" si="10"/>
        <v>6778.53</v>
      </c>
      <c r="P48" s="15">
        <f t="shared" si="10"/>
        <v>1.47</v>
      </c>
      <c r="Q48" s="15">
        <f t="shared" si="10"/>
        <v>342</v>
      </c>
      <c r="R48" s="15">
        <f t="shared" si="11"/>
        <v>7122</v>
      </c>
      <c r="S48" s="17" t="s">
        <v>16</v>
      </c>
    </row>
    <row r="49" spans="1:20">
      <c r="A49" s="7"/>
      <c r="B49" s="8"/>
      <c r="C49" s="15">
        <v>3399.26</v>
      </c>
      <c r="D49" s="15">
        <v>0.74</v>
      </c>
      <c r="E49" s="15">
        <v>183</v>
      </c>
      <c r="F49" s="15">
        <v>1999.57</v>
      </c>
      <c r="G49" s="15">
        <v>0.43</v>
      </c>
      <c r="H49" s="15">
        <v>107</v>
      </c>
      <c r="I49" s="15">
        <v>1379.7</v>
      </c>
      <c r="J49" s="15">
        <v>0.3</v>
      </c>
      <c r="K49" s="15">
        <v>74</v>
      </c>
      <c r="L49" s="15"/>
      <c r="M49" s="15"/>
      <c r="N49" s="15"/>
      <c r="O49" s="15">
        <f t="shared" si="10"/>
        <v>6778.53</v>
      </c>
      <c r="P49" s="15">
        <f t="shared" si="10"/>
        <v>1.47</v>
      </c>
      <c r="Q49" s="15">
        <f t="shared" si="10"/>
        <v>364</v>
      </c>
      <c r="R49" s="15">
        <f t="shared" si="11"/>
        <v>7144</v>
      </c>
      <c r="S49" s="17" t="s">
        <v>17</v>
      </c>
    </row>
    <row r="50" spans="1:20">
      <c r="A50" s="7"/>
      <c r="B50" s="8"/>
      <c r="C50" s="15">
        <v>3399.26</v>
      </c>
      <c r="D50" s="15">
        <v>0.74</v>
      </c>
      <c r="E50" s="15">
        <v>194</v>
      </c>
      <c r="F50" s="15">
        <v>1999.57</v>
      </c>
      <c r="G50" s="15">
        <v>0.43</v>
      </c>
      <c r="H50" s="15">
        <v>114</v>
      </c>
      <c r="I50" s="15">
        <v>1379.7</v>
      </c>
      <c r="J50" s="15">
        <v>0.3</v>
      </c>
      <c r="K50" s="15">
        <v>79</v>
      </c>
      <c r="L50" s="15"/>
      <c r="M50" s="15"/>
      <c r="N50" s="15"/>
      <c r="O50" s="15">
        <f t="shared" si="10"/>
        <v>6778.53</v>
      </c>
      <c r="P50" s="15">
        <f t="shared" si="10"/>
        <v>1.47</v>
      </c>
      <c r="Q50" s="15">
        <f t="shared" si="10"/>
        <v>387</v>
      </c>
      <c r="R50" s="15">
        <f t="shared" si="11"/>
        <v>7167</v>
      </c>
      <c r="S50" s="17" t="s">
        <v>18</v>
      </c>
    </row>
    <row r="51" spans="1:20">
      <c r="A51" s="7"/>
      <c r="B51" s="8"/>
      <c r="C51" s="15">
        <v>3399.26</v>
      </c>
      <c r="D51" s="15">
        <v>0.74</v>
      </c>
      <c r="E51" s="15">
        <v>205</v>
      </c>
      <c r="F51" s="15">
        <v>1999.57</v>
      </c>
      <c r="G51" s="15">
        <v>0.43</v>
      </c>
      <c r="H51" s="15">
        <v>121</v>
      </c>
      <c r="I51" s="15">
        <v>1379.7</v>
      </c>
      <c r="J51" s="15">
        <v>0.3</v>
      </c>
      <c r="K51" s="15">
        <v>83</v>
      </c>
      <c r="L51" s="15"/>
      <c r="M51" s="15"/>
      <c r="N51" s="15"/>
      <c r="O51" s="15">
        <f t="shared" si="10"/>
        <v>6778.53</v>
      </c>
      <c r="P51" s="15">
        <f t="shared" si="10"/>
        <v>1.47</v>
      </c>
      <c r="Q51" s="15">
        <f t="shared" si="10"/>
        <v>409</v>
      </c>
      <c r="R51" s="15">
        <f t="shared" si="11"/>
        <v>7189</v>
      </c>
      <c r="S51" s="17" t="s">
        <v>19</v>
      </c>
    </row>
    <row r="52" spans="1:20">
      <c r="A52" s="7"/>
      <c r="B52" s="8"/>
      <c r="C52" s="15">
        <v>3399.26</v>
      </c>
      <c r="D52" s="15">
        <v>0.74</v>
      </c>
      <c r="E52" s="15">
        <v>217</v>
      </c>
      <c r="F52" s="15">
        <v>1999.57</v>
      </c>
      <c r="G52" s="15">
        <v>0.43</v>
      </c>
      <c r="H52" s="15">
        <v>128</v>
      </c>
      <c r="I52" s="15">
        <v>1379.7</v>
      </c>
      <c r="J52" s="15">
        <v>0.3</v>
      </c>
      <c r="K52" s="15">
        <v>88</v>
      </c>
      <c r="L52" s="15"/>
      <c r="M52" s="15"/>
      <c r="N52" s="15"/>
      <c r="O52" s="15">
        <f t="shared" si="10"/>
        <v>6778.53</v>
      </c>
      <c r="P52" s="15">
        <f t="shared" si="10"/>
        <v>1.47</v>
      </c>
      <c r="Q52" s="15">
        <f t="shared" si="10"/>
        <v>433</v>
      </c>
      <c r="R52" s="15">
        <f t="shared" si="11"/>
        <v>7213</v>
      </c>
      <c r="S52" s="17" t="s">
        <v>20</v>
      </c>
    </row>
    <row r="53" spans="1:20">
      <c r="A53" s="7"/>
      <c r="B53" s="8"/>
      <c r="C53" s="15">
        <v>3399.26</v>
      </c>
      <c r="D53" s="15">
        <v>0.74</v>
      </c>
      <c r="E53" s="15">
        <v>228</v>
      </c>
      <c r="F53" s="15">
        <v>1999.57</v>
      </c>
      <c r="G53" s="15">
        <v>0.43</v>
      </c>
      <c r="H53" s="15">
        <v>134</v>
      </c>
      <c r="I53" s="15">
        <v>1379.7</v>
      </c>
      <c r="J53" s="15">
        <v>0.3</v>
      </c>
      <c r="K53" s="15">
        <v>93</v>
      </c>
      <c r="L53" s="15"/>
      <c r="M53" s="15"/>
      <c r="N53" s="15"/>
      <c r="O53" s="15">
        <f t="shared" si="10"/>
        <v>6778.53</v>
      </c>
      <c r="P53" s="15">
        <f t="shared" si="10"/>
        <v>1.47</v>
      </c>
      <c r="Q53" s="15">
        <f t="shared" si="10"/>
        <v>455</v>
      </c>
      <c r="R53" s="15">
        <f t="shared" si="11"/>
        <v>7235</v>
      </c>
      <c r="S53" s="17" t="s">
        <v>21</v>
      </c>
    </row>
    <row r="54" spans="1:20">
      <c r="A54" s="7"/>
      <c r="B54" s="8"/>
      <c r="C54" s="15">
        <v>3399.26</v>
      </c>
      <c r="D54" s="15">
        <v>0.74</v>
      </c>
      <c r="E54" s="15">
        <v>240</v>
      </c>
      <c r="F54" s="15">
        <v>1999.57</v>
      </c>
      <c r="G54" s="15">
        <v>0.43</v>
      </c>
      <c r="H54" s="15">
        <v>141</v>
      </c>
      <c r="I54" s="15">
        <v>1379.7</v>
      </c>
      <c r="J54" s="15">
        <v>0.3</v>
      </c>
      <c r="K54" s="15">
        <v>97</v>
      </c>
      <c r="L54" s="15"/>
      <c r="M54" s="15"/>
      <c r="N54" s="15"/>
      <c r="O54" s="15">
        <f t="shared" si="10"/>
        <v>6778.53</v>
      </c>
      <c r="P54" s="15">
        <f t="shared" si="10"/>
        <v>1.47</v>
      </c>
      <c r="Q54" s="15">
        <f t="shared" si="10"/>
        <v>478</v>
      </c>
      <c r="R54" s="15">
        <f t="shared" si="11"/>
        <v>7258</v>
      </c>
      <c r="S54" s="17" t="s">
        <v>22</v>
      </c>
    </row>
    <row r="55" spans="1:20">
      <c r="A55" s="7"/>
      <c r="B55" s="8"/>
      <c r="C55" s="15">
        <v>3399.26</v>
      </c>
      <c r="D55" s="15">
        <v>0.74</v>
      </c>
      <c r="E55" s="15">
        <v>252</v>
      </c>
      <c r="F55" s="15">
        <v>1999.57</v>
      </c>
      <c r="G55" s="15">
        <v>0.43</v>
      </c>
      <c r="H55" s="15">
        <v>148</v>
      </c>
      <c r="I55" s="15">
        <v>1379.71</v>
      </c>
      <c r="J55" s="15">
        <v>0.28999999999999998</v>
      </c>
      <c r="K55" s="15">
        <v>102</v>
      </c>
      <c r="L55" s="15"/>
      <c r="M55" s="15"/>
      <c r="N55" s="15"/>
      <c r="O55" s="15">
        <f t="shared" si="10"/>
        <v>6778.54</v>
      </c>
      <c r="P55" s="15">
        <f t="shared" si="10"/>
        <v>1.46</v>
      </c>
      <c r="Q55" s="15">
        <f t="shared" si="10"/>
        <v>502</v>
      </c>
      <c r="R55" s="15">
        <f t="shared" si="11"/>
        <v>7282</v>
      </c>
      <c r="S55" s="17" t="s">
        <v>23</v>
      </c>
    </row>
    <row r="56" spans="1:20">
      <c r="A56" s="7"/>
      <c r="B56" s="8"/>
      <c r="C56" s="15">
        <v>3399.26</v>
      </c>
      <c r="D56" s="15">
        <v>0.74</v>
      </c>
      <c r="E56" s="15">
        <v>262</v>
      </c>
      <c r="F56" s="15">
        <v>1999.57</v>
      </c>
      <c r="G56" s="15">
        <v>0.43</v>
      </c>
      <c r="H56" s="15">
        <v>154</v>
      </c>
      <c r="I56" s="15">
        <v>1379.7</v>
      </c>
      <c r="J56" s="15">
        <v>0.3</v>
      </c>
      <c r="K56" s="15">
        <v>106</v>
      </c>
      <c r="L56" s="15"/>
      <c r="M56" s="15"/>
      <c r="N56" s="15"/>
      <c r="O56" s="15">
        <f t="shared" si="10"/>
        <v>6778.53</v>
      </c>
      <c r="P56" s="15">
        <f t="shared" si="10"/>
        <v>1.47</v>
      </c>
      <c r="Q56" s="15">
        <f t="shared" si="10"/>
        <v>522</v>
      </c>
      <c r="R56" s="15">
        <f t="shared" si="11"/>
        <v>7302</v>
      </c>
      <c r="S56" s="17" t="s">
        <v>24</v>
      </c>
    </row>
    <row r="57" spans="1:20">
      <c r="A57" s="7"/>
      <c r="B57" s="8"/>
      <c r="C57" s="15">
        <v>3399.26</v>
      </c>
      <c r="D57" s="15">
        <v>0.74</v>
      </c>
      <c r="E57" s="15">
        <v>274</v>
      </c>
      <c r="F57" s="15">
        <v>1999.57</v>
      </c>
      <c r="G57" s="15">
        <v>0.43</v>
      </c>
      <c r="H57" s="15">
        <v>161</v>
      </c>
      <c r="I57" s="15">
        <v>1379.71</v>
      </c>
      <c r="J57" s="15">
        <v>0.28999999999999998</v>
      </c>
      <c r="K57" s="15">
        <v>111</v>
      </c>
      <c r="L57" s="15"/>
      <c r="M57" s="15"/>
      <c r="N57" s="15"/>
      <c r="O57" s="15">
        <f t="shared" si="10"/>
        <v>6778.54</v>
      </c>
      <c r="P57" s="15">
        <f t="shared" si="10"/>
        <v>1.46</v>
      </c>
      <c r="Q57" s="15">
        <f t="shared" si="10"/>
        <v>546</v>
      </c>
      <c r="R57" s="15">
        <f t="shared" si="11"/>
        <v>7326</v>
      </c>
      <c r="S57" s="17" t="s">
        <v>25</v>
      </c>
    </row>
    <row r="58" spans="1:20">
      <c r="A58" s="7"/>
      <c r="B58" s="8"/>
      <c r="C58" s="15">
        <v>6738.53</v>
      </c>
      <c r="D58" s="15">
        <v>1.47</v>
      </c>
      <c r="E58" s="15">
        <v>566</v>
      </c>
      <c r="F58" s="15">
        <v>1899.59</v>
      </c>
      <c r="G58" s="15">
        <v>0.41</v>
      </c>
      <c r="H58" s="15">
        <v>160</v>
      </c>
      <c r="I58" s="15"/>
      <c r="J58" s="15"/>
      <c r="K58" s="15"/>
      <c r="L58" s="15"/>
      <c r="M58" s="15"/>
      <c r="N58" s="15"/>
      <c r="O58" s="15">
        <f t="shared" si="10"/>
        <v>8638.119999999999</v>
      </c>
      <c r="P58" s="15">
        <f t="shared" si="10"/>
        <v>1.88</v>
      </c>
      <c r="Q58" s="15">
        <f t="shared" si="10"/>
        <v>726</v>
      </c>
      <c r="R58" s="15">
        <f t="shared" si="11"/>
        <v>9365.9999999999982</v>
      </c>
      <c r="S58" s="17" t="s">
        <v>26</v>
      </c>
    </row>
    <row r="59" spans="1:20">
      <c r="A59" s="7"/>
      <c r="B59" s="8"/>
      <c r="C59" s="15">
        <v>6858.51</v>
      </c>
      <c r="D59" s="15">
        <v>1.49</v>
      </c>
      <c r="E59" s="15">
        <v>598</v>
      </c>
      <c r="F59" s="15">
        <v>2099.5500000000002</v>
      </c>
      <c r="G59" s="15">
        <v>0.45</v>
      </c>
      <c r="H59" s="15">
        <v>183</v>
      </c>
      <c r="I59" s="15"/>
      <c r="J59" s="15"/>
      <c r="K59" s="15"/>
      <c r="L59" s="15"/>
      <c r="M59" s="15"/>
      <c r="N59" s="15"/>
      <c r="O59" s="15">
        <f t="shared" si="10"/>
        <v>8958.0600000000013</v>
      </c>
      <c r="P59" s="15">
        <f t="shared" si="10"/>
        <v>1.94</v>
      </c>
      <c r="Q59" s="15">
        <f t="shared" si="10"/>
        <v>781</v>
      </c>
      <c r="R59" s="15">
        <f t="shared" si="11"/>
        <v>9741.0000000000018</v>
      </c>
      <c r="S59" s="17" t="s">
        <v>27</v>
      </c>
    </row>
    <row r="60" spans="1:20">
      <c r="A60" s="7"/>
      <c r="B60" s="8"/>
      <c r="C60" s="15">
        <v>6858.51</v>
      </c>
      <c r="D60" s="15">
        <v>1.49</v>
      </c>
      <c r="E60" s="15">
        <v>620</v>
      </c>
      <c r="F60" s="15">
        <v>2099.5500000000002</v>
      </c>
      <c r="G60" s="15">
        <v>0.45</v>
      </c>
      <c r="H60" s="15">
        <v>190</v>
      </c>
      <c r="I60" s="15"/>
      <c r="J60" s="15"/>
      <c r="K60" s="15"/>
      <c r="L60" s="15"/>
      <c r="M60" s="15"/>
      <c r="N60" s="15"/>
      <c r="O60" s="15">
        <f t="shared" si="10"/>
        <v>8958.0600000000013</v>
      </c>
      <c r="P60" s="15">
        <f t="shared" si="10"/>
        <v>1.94</v>
      </c>
      <c r="Q60" s="15">
        <f t="shared" si="10"/>
        <v>810</v>
      </c>
      <c r="R60" s="15">
        <f t="shared" si="11"/>
        <v>9770.0000000000018</v>
      </c>
      <c r="S60" s="17" t="s">
        <v>28</v>
      </c>
    </row>
    <row r="61" spans="1:20">
      <c r="A61" s="7"/>
      <c r="B61" s="8"/>
      <c r="C61" s="15">
        <v>6858.51</v>
      </c>
      <c r="D61" s="15">
        <v>1.49</v>
      </c>
      <c r="E61" s="15">
        <v>643</v>
      </c>
      <c r="F61" s="15">
        <v>2099.5500000000002</v>
      </c>
      <c r="G61" s="15">
        <v>0.45</v>
      </c>
      <c r="H61" s="15">
        <v>197</v>
      </c>
      <c r="I61" s="15"/>
      <c r="J61" s="15"/>
      <c r="K61" s="15"/>
      <c r="L61" s="15"/>
      <c r="M61" s="15"/>
      <c r="N61" s="15"/>
      <c r="O61" s="15">
        <f t="shared" si="10"/>
        <v>8958.0600000000013</v>
      </c>
      <c r="P61" s="15">
        <f t="shared" si="10"/>
        <v>1.94</v>
      </c>
      <c r="Q61" s="15">
        <f t="shared" si="10"/>
        <v>840</v>
      </c>
      <c r="R61" s="15">
        <f t="shared" si="11"/>
        <v>9800.0000000000018</v>
      </c>
      <c r="S61" s="17" t="s">
        <v>29</v>
      </c>
    </row>
    <row r="62" spans="1:20">
      <c r="A62" s="7"/>
      <c r="B62" s="8"/>
      <c r="C62" s="15">
        <v>6858.51</v>
      </c>
      <c r="D62" s="15">
        <v>1.49</v>
      </c>
      <c r="E62" s="15">
        <v>666</v>
      </c>
      <c r="F62" s="15">
        <v>2099.5500000000002</v>
      </c>
      <c r="G62" s="15">
        <v>0.45</v>
      </c>
      <c r="H62" s="15">
        <v>204</v>
      </c>
      <c r="I62" s="15"/>
      <c r="J62" s="15"/>
      <c r="K62" s="15"/>
      <c r="L62" s="15"/>
      <c r="M62" s="15"/>
      <c r="N62" s="15"/>
      <c r="O62" s="15">
        <f t="shared" si="10"/>
        <v>8958.0600000000013</v>
      </c>
      <c r="P62" s="15">
        <f t="shared" si="10"/>
        <v>1.94</v>
      </c>
      <c r="Q62" s="15">
        <f t="shared" si="10"/>
        <v>870</v>
      </c>
      <c r="R62" s="15">
        <f t="shared" si="11"/>
        <v>9830.0000000000018</v>
      </c>
      <c r="S62" s="17" t="s">
        <v>30</v>
      </c>
      <c r="T62" s="18" t="s">
        <v>101</v>
      </c>
    </row>
    <row r="63" spans="1:20">
      <c r="A63" s="7"/>
      <c r="B63" s="8"/>
      <c r="C63" s="15">
        <v>6858.51</v>
      </c>
      <c r="D63" s="15">
        <v>1.49</v>
      </c>
      <c r="E63" s="15">
        <v>688</v>
      </c>
      <c r="F63" s="15">
        <v>2099.5500000000002</v>
      </c>
      <c r="G63" s="15">
        <v>0.45</v>
      </c>
      <c r="H63" s="15">
        <v>211</v>
      </c>
      <c r="I63" s="15"/>
      <c r="J63" s="15"/>
      <c r="K63" s="15"/>
      <c r="L63" s="15"/>
      <c r="M63" s="15"/>
      <c r="N63" s="15"/>
      <c r="O63" s="15">
        <f t="shared" si="10"/>
        <v>8958.0600000000013</v>
      </c>
      <c r="P63" s="15">
        <f t="shared" si="10"/>
        <v>1.94</v>
      </c>
      <c r="Q63" s="15">
        <f t="shared" si="10"/>
        <v>899</v>
      </c>
      <c r="R63" s="15">
        <f t="shared" si="11"/>
        <v>9859.0000000000018</v>
      </c>
      <c r="S63" s="17" t="s">
        <v>31</v>
      </c>
      <c r="T63" s="19">
        <f>SUM(R45:R64)</f>
        <v>161646</v>
      </c>
    </row>
    <row r="64" spans="1:20">
      <c r="A64" s="7"/>
      <c r="B64" s="8"/>
      <c r="C64" s="15">
        <v>6858.51</v>
      </c>
      <c r="D64" s="15">
        <v>1.49</v>
      </c>
      <c r="E64" s="15">
        <v>713</v>
      </c>
      <c r="F64" s="15">
        <v>2099.5500000000002</v>
      </c>
      <c r="G64" s="15">
        <v>0.45</v>
      </c>
      <c r="H64" s="15">
        <v>218</v>
      </c>
      <c r="I64" s="15"/>
      <c r="J64" s="15"/>
      <c r="K64" s="15"/>
      <c r="L64" s="15"/>
      <c r="M64" s="15"/>
      <c r="N64" s="15"/>
      <c r="O64" s="15">
        <f t="shared" si="10"/>
        <v>8958.0600000000013</v>
      </c>
      <c r="P64" s="15">
        <f t="shared" si="10"/>
        <v>1.94</v>
      </c>
      <c r="Q64" s="15">
        <f t="shared" si="10"/>
        <v>931</v>
      </c>
      <c r="R64" s="15">
        <f t="shared" si="11"/>
        <v>9891.0000000000018</v>
      </c>
      <c r="S64" s="17" t="s">
        <v>32</v>
      </c>
    </row>
    <row r="65" spans="1:20">
      <c r="A65" s="7"/>
      <c r="B65" s="8"/>
      <c r="C65" s="8">
        <v>6858.51</v>
      </c>
      <c r="D65" s="8">
        <v>1.49</v>
      </c>
      <c r="E65" s="8">
        <v>735</v>
      </c>
      <c r="F65" s="8">
        <v>2099.5500000000002</v>
      </c>
      <c r="G65" s="8">
        <v>0.45</v>
      </c>
      <c r="H65" s="8">
        <v>225</v>
      </c>
      <c r="I65" s="8"/>
      <c r="J65" s="8"/>
      <c r="K65" s="8"/>
      <c r="L65" s="8"/>
      <c r="M65" s="8"/>
      <c r="N65" s="8"/>
      <c r="O65" s="8">
        <f t="shared" si="10"/>
        <v>8958.0600000000013</v>
      </c>
      <c r="P65" s="8">
        <f t="shared" si="10"/>
        <v>1.94</v>
      </c>
      <c r="Q65" s="8">
        <f t="shared" si="10"/>
        <v>960</v>
      </c>
      <c r="R65" s="8">
        <f t="shared" si="11"/>
        <v>9920.0000000000018</v>
      </c>
      <c r="S65" s="21" t="s">
        <v>33</v>
      </c>
    </row>
    <row r="66" spans="1:20">
      <c r="A66" s="7"/>
      <c r="B66" s="8"/>
      <c r="C66" s="8">
        <v>6858.51</v>
      </c>
      <c r="D66" s="8">
        <v>1.49</v>
      </c>
      <c r="E66" s="8">
        <v>758</v>
      </c>
      <c r="F66" s="8">
        <v>2099.5500000000002</v>
      </c>
      <c r="G66" s="8">
        <v>0.45</v>
      </c>
      <c r="H66" s="8">
        <v>232</v>
      </c>
      <c r="I66" s="8"/>
      <c r="J66" s="8"/>
      <c r="K66" s="8"/>
      <c r="L66" s="8"/>
      <c r="M66" s="8"/>
      <c r="N66" s="8"/>
      <c r="O66" s="8">
        <f t="shared" si="10"/>
        <v>8958.0600000000013</v>
      </c>
      <c r="P66" s="8">
        <f t="shared" si="10"/>
        <v>1.94</v>
      </c>
      <c r="Q66" s="8">
        <f t="shared" si="10"/>
        <v>990</v>
      </c>
      <c r="R66" s="8">
        <f t="shared" si="11"/>
        <v>9950.0000000000018</v>
      </c>
      <c r="S66" s="21" t="s">
        <v>34</v>
      </c>
    </row>
    <row r="67" spans="1:20">
      <c r="A67" s="7"/>
      <c r="B67" s="8"/>
      <c r="C67" s="8">
        <v>6858.51</v>
      </c>
      <c r="D67" s="8">
        <v>1.49</v>
      </c>
      <c r="E67" s="8">
        <v>782</v>
      </c>
      <c r="F67" s="8">
        <v>2099.5500000000002</v>
      </c>
      <c r="G67" s="8">
        <v>0.45</v>
      </c>
      <c r="H67" s="8">
        <v>239</v>
      </c>
      <c r="I67" s="8"/>
      <c r="J67" s="8"/>
      <c r="K67" s="8"/>
      <c r="L67" s="8"/>
      <c r="M67" s="8"/>
      <c r="N67" s="8"/>
      <c r="O67" s="8">
        <f t="shared" si="10"/>
        <v>8958.0600000000013</v>
      </c>
      <c r="P67" s="8">
        <f t="shared" si="10"/>
        <v>1.94</v>
      </c>
      <c r="Q67" s="8">
        <f t="shared" si="10"/>
        <v>1021</v>
      </c>
      <c r="R67" s="8">
        <f t="shared" si="11"/>
        <v>9981.0000000000018</v>
      </c>
      <c r="S67" s="21" t="s">
        <v>35</v>
      </c>
    </row>
    <row r="68" spans="1:20">
      <c r="A68" s="7"/>
      <c r="B68" s="8"/>
      <c r="C68" s="8">
        <v>6858.51</v>
      </c>
      <c r="D68" s="8">
        <v>1.49</v>
      </c>
      <c r="E68" s="8">
        <v>803</v>
      </c>
      <c r="F68" s="8">
        <v>2099.5500000000002</v>
      </c>
      <c r="G68" s="8">
        <v>0.45</v>
      </c>
      <c r="H68" s="8">
        <v>246</v>
      </c>
      <c r="I68" s="8"/>
      <c r="J68" s="8"/>
      <c r="K68" s="8"/>
      <c r="L68" s="8"/>
      <c r="M68" s="8"/>
      <c r="N68" s="8"/>
      <c r="O68" s="8">
        <f t="shared" si="10"/>
        <v>8958.0600000000013</v>
      </c>
      <c r="P68" s="8">
        <f t="shared" si="10"/>
        <v>1.94</v>
      </c>
      <c r="Q68" s="8">
        <f t="shared" si="10"/>
        <v>1049</v>
      </c>
      <c r="R68" s="8">
        <f t="shared" si="11"/>
        <v>10009.000000000002</v>
      </c>
      <c r="S68" s="21" t="s">
        <v>36</v>
      </c>
    </row>
    <row r="69" spans="1:20">
      <c r="A69" s="7"/>
      <c r="B69" s="8"/>
      <c r="C69" s="8">
        <v>6858.51</v>
      </c>
      <c r="D69" s="8">
        <v>1.49</v>
      </c>
      <c r="E69" s="8">
        <v>827</v>
      </c>
      <c r="F69" s="8">
        <v>2099.5500000000002</v>
      </c>
      <c r="G69" s="8">
        <v>0.45</v>
      </c>
      <c r="H69" s="8">
        <v>253</v>
      </c>
      <c r="I69" s="8"/>
      <c r="J69" s="8"/>
      <c r="K69" s="8"/>
      <c r="L69" s="8"/>
      <c r="M69" s="8"/>
      <c r="N69" s="8"/>
      <c r="O69" s="8">
        <f t="shared" si="10"/>
        <v>8958.0600000000013</v>
      </c>
      <c r="P69" s="8">
        <f t="shared" si="10"/>
        <v>1.94</v>
      </c>
      <c r="Q69" s="8">
        <f t="shared" si="10"/>
        <v>1080</v>
      </c>
      <c r="R69" s="8">
        <f t="shared" si="11"/>
        <v>10040.000000000002</v>
      </c>
      <c r="S69" s="21" t="s">
        <v>37</v>
      </c>
    </row>
    <row r="70" spans="1:20">
      <c r="A70" s="7"/>
      <c r="B70" s="8"/>
      <c r="C70" s="8">
        <v>6858.5</v>
      </c>
      <c r="D70" s="8">
        <v>1.5</v>
      </c>
      <c r="E70" s="8">
        <v>850</v>
      </c>
      <c r="F70" s="8">
        <v>2099.5500000000002</v>
      </c>
      <c r="G70" s="8">
        <v>0.45</v>
      </c>
      <c r="H70" s="8">
        <v>260</v>
      </c>
      <c r="I70" s="8"/>
      <c r="J70" s="8"/>
      <c r="K70" s="8"/>
      <c r="L70" s="8"/>
      <c r="M70" s="8"/>
      <c r="N70" s="8"/>
      <c r="O70" s="8">
        <f t="shared" si="10"/>
        <v>8958.0499999999993</v>
      </c>
      <c r="P70" s="8">
        <f t="shared" si="10"/>
        <v>1.95</v>
      </c>
      <c r="Q70" s="8">
        <f t="shared" si="10"/>
        <v>1110</v>
      </c>
      <c r="R70" s="8">
        <f t="shared" si="11"/>
        <v>10070</v>
      </c>
      <c r="S70" s="21" t="s">
        <v>38</v>
      </c>
    </row>
    <row r="71" spans="1:20">
      <c r="A71" s="7"/>
      <c r="B71" s="8"/>
      <c r="C71" s="8">
        <v>6858.51</v>
      </c>
      <c r="D71" s="8">
        <v>1.49</v>
      </c>
      <c r="E71" s="8">
        <v>871</v>
      </c>
      <c r="F71" s="8">
        <v>2099.5500000000002</v>
      </c>
      <c r="G71" s="8">
        <v>0.45</v>
      </c>
      <c r="H71" s="8">
        <v>267</v>
      </c>
      <c r="I71" s="8"/>
      <c r="J71" s="8"/>
      <c r="K71" s="8"/>
      <c r="L71" s="8"/>
      <c r="M71" s="8"/>
      <c r="N71" s="8"/>
      <c r="O71" s="8">
        <f t="shared" si="10"/>
        <v>8958.0600000000013</v>
      </c>
      <c r="P71" s="8">
        <f t="shared" si="10"/>
        <v>1.94</v>
      </c>
      <c r="Q71" s="8">
        <f t="shared" si="10"/>
        <v>1138</v>
      </c>
      <c r="R71" s="8">
        <f t="shared" si="11"/>
        <v>10098.000000000002</v>
      </c>
      <c r="S71" s="21" t="s">
        <v>41</v>
      </c>
    </row>
    <row r="72" spans="1:20">
      <c r="A72" s="7"/>
      <c r="B72" s="8"/>
      <c r="C72" s="8">
        <v>6858.5</v>
      </c>
      <c r="D72" s="8">
        <v>1.5</v>
      </c>
      <c r="E72" s="8">
        <v>894</v>
      </c>
      <c r="F72" s="8">
        <v>2099.5500000000002</v>
      </c>
      <c r="G72" s="8">
        <v>0.45</v>
      </c>
      <c r="H72" s="8">
        <v>274</v>
      </c>
      <c r="I72" s="8"/>
      <c r="J72" s="8"/>
      <c r="K72" s="8"/>
      <c r="L72" s="8"/>
      <c r="M72" s="8"/>
      <c r="N72" s="8"/>
      <c r="O72" s="8">
        <f t="shared" si="10"/>
        <v>8958.0499999999993</v>
      </c>
      <c r="P72" s="8">
        <f t="shared" si="10"/>
        <v>1.95</v>
      </c>
      <c r="Q72" s="8">
        <f t="shared" si="10"/>
        <v>1168</v>
      </c>
      <c r="R72" s="8">
        <f t="shared" si="11"/>
        <v>10128</v>
      </c>
      <c r="S72" s="21" t="s">
        <v>42</v>
      </c>
    </row>
    <row r="73" spans="1:20">
      <c r="A73" s="7"/>
      <c r="B73" s="8"/>
      <c r="C73" s="8">
        <v>6858.51</v>
      </c>
      <c r="D73" s="8">
        <v>1.49</v>
      </c>
      <c r="E73" s="8">
        <v>918</v>
      </c>
      <c r="F73" s="8">
        <v>2099.5500000000002</v>
      </c>
      <c r="G73" s="8">
        <v>0.45</v>
      </c>
      <c r="H73" s="8">
        <v>281</v>
      </c>
      <c r="I73" s="8"/>
      <c r="J73" s="8"/>
      <c r="K73" s="8"/>
      <c r="L73" s="8"/>
      <c r="M73" s="8"/>
      <c r="N73" s="8"/>
      <c r="O73" s="8">
        <f t="shared" si="10"/>
        <v>8958.0600000000013</v>
      </c>
      <c r="P73" s="8">
        <f t="shared" si="10"/>
        <v>1.94</v>
      </c>
      <c r="Q73" s="8">
        <f t="shared" si="10"/>
        <v>1199</v>
      </c>
      <c r="R73" s="8">
        <f t="shared" si="11"/>
        <v>10159.000000000002</v>
      </c>
      <c r="S73" s="21" t="s">
        <v>43</v>
      </c>
    </row>
    <row r="74" spans="1:20">
      <c r="A74" s="7"/>
      <c r="B74" s="8"/>
      <c r="C74" s="8">
        <v>6858.5</v>
      </c>
      <c r="D74" s="8">
        <v>1.5</v>
      </c>
      <c r="E74" s="8">
        <v>940</v>
      </c>
      <c r="F74" s="8">
        <v>2099.54</v>
      </c>
      <c r="G74" s="8">
        <v>0.46</v>
      </c>
      <c r="H74" s="8">
        <v>288</v>
      </c>
      <c r="I74" s="8"/>
      <c r="J74" s="8"/>
      <c r="K74" s="8"/>
      <c r="L74" s="8"/>
      <c r="M74" s="8"/>
      <c r="N74" s="8"/>
      <c r="O74" s="8">
        <f t="shared" si="10"/>
        <v>8958.0400000000009</v>
      </c>
      <c r="P74" s="8">
        <f t="shared" si="10"/>
        <v>1.96</v>
      </c>
      <c r="Q74" s="8">
        <f t="shared" si="10"/>
        <v>1228</v>
      </c>
      <c r="R74" s="8">
        <f t="shared" si="11"/>
        <v>10188</v>
      </c>
      <c r="S74" s="21" t="s">
        <v>44</v>
      </c>
    </row>
    <row r="75" spans="1:20">
      <c r="A75" s="7"/>
      <c r="B75" s="8"/>
      <c r="C75" s="8">
        <v>6858.51</v>
      </c>
      <c r="D75" s="8">
        <v>1.49</v>
      </c>
      <c r="E75" s="8">
        <v>963</v>
      </c>
      <c r="F75" s="8">
        <v>2099.5500000000002</v>
      </c>
      <c r="G75" s="8">
        <v>0.45</v>
      </c>
      <c r="H75" s="8">
        <v>295</v>
      </c>
      <c r="I75" s="8"/>
      <c r="J75" s="8"/>
      <c r="K75" s="8"/>
      <c r="L75" s="8"/>
      <c r="M75" s="8"/>
      <c r="N75" s="8"/>
      <c r="O75" s="8">
        <f t="shared" si="10"/>
        <v>8958.0600000000013</v>
      </c>
      <c r="P75" s="8">
        <f t="shared" si="10"/>
        <v>1.94</v>
      </c>
      <c r="Q75" s="8">
        <f t="shared" si="10"/>
        <v>1258</v>
      </c>
      <c r="R75" s="8">
        <f t="shared" si="11"/>
        <v>10218.000000000002</v>
      </c>
      <c r="S75" s="21" t="s">
        <v>45</v>
      </c>
    </row>
    <row r="76" spans="1:20">
      <c r="A76" s="7"/>
      <c r="B76" s="8"/>
      <c r="C76" s="8">
        <v>6858.5</v>
      </c>
      <c r="D76" s="8">
        <v>1.5</v>
      </c>
      <c r="E76" s="8">
        <v>987</v>
      </c>
      <c r="F76" s="8">
        <v>2099.54</v>
      </c>
      <c r="G76" s="8">
        <v>0.46</v>
      </c>
      <c r="H76" s="8">
        <v>302</v>
      </c>
      <c r="I76" s="8"/>
      <c r="J76" s="8"/>
      <c r="K76" s="8"/>
      <c r="L76" s="8"/>
      <c r="M76" s="8"/>
      <c r="N76" s="8"/>
      <c r="O76" s="8">
        <f t="shared" si="10"/>
        <v>8958.0400000000009</v>
      </c>
      <c r="P76" s="8">
        <f t="shared" si="10"/>
        <v>1.96</v>
      </c>
      <c r="Q76" s="8">
        <f t="shared" si="10"/>
        <v>1289</v>
      </c>
      <c r="R76" s="8">
        <f t="shared" si="11"/>
        <v>10249</v>
      </c>
      <c r="S76" s="21" t="s">
        <v>46</v>
      </c>
    </row>
    <row r="77" spans="1:20">
      <c r="A77" s="7"/>
      <c r="B77" s="8"/>
      <c r="C77" s="8">
        <v>6858.51</v>
      </c>
      <c r="D77" s="8">
        <v>1.49</v>
      </c>
      <c r="E77" s="8">
        <v>1009</v>
      </c>
      <c r="F77" s="8">
        <v>2099.5500000000002</v>
      </c>
      <c r="G77" s="8">
        <v>0.45</v>
      </c>
      <c r="H77" s="8">
        <v>309</v>
      </c>
      <c r="I77" s="8"/>
      <c r="J77" s="8"/>
      <c r="K77" s="8"/>
      <c r="L77" s="8"/>
      <c r="M77" s="8"/>
      <c r="N77" s="8"/>
      <c r="O77" s="8">
        <f t="shared" si="10"/>
        <v>8958.0600000000013</v>
      </c>
      <c r="P77" s="8">
        <f t="shared" si="10"/>
        <v>1.94</v>
      </c>
      <c r="Q77" s="8">
        <f t="shared" si="10"/>
        <v>1318</v>
      </c>
      <c r="R77" s="8">
        <f t="shared" si="11"/>
        <v>10278.000000000002</v>
      </c>
      <c r="S77" s="21" t="s">
        <v>47</v>
      </c>
    </row>
    <row r="78" spans="1:20">
      <c r="A78" s="7"/>
      <c r="B78" s="8"/>
      <c r="C78" s="8">
        <v>6858.5</v>
      </c>
      <c r="D78" s="8">
        <v>1.5</v>
      </c>
      <c r="E78" s="8">
        <v>1032</v>
      </c>
      <c r="F78" s="8">
        <v>2099.54</v>
      </c>
      <c r="G78" s="8">
        <v>0.46</v>
      </c>
      <c r="H78" s="8">
        <v>316</v>
      </c>
      <c r="I78" s="8"/>
      <c r="J78" s="8"/>
      <c r="K78" s="8"/>
      <c r="L78" s="8"/>
      <c r="M78" s="8"/>
      <c r="N78" s="8"/>
      <c r="O78" s="8">
        <f t="shared" si="10"/>
        <v>8958.0400000000009</v>
      </c>
      <c r="P78" s="8">
        <f t="shared" si="10"/>
        <v>1.96</v>
      </c>
      <c r="Q78" s="8">
        <f t="shared" si="10"/>
        <v>1348</v>
      </c>
      <c r="R78" s="8">
        <f t="shared" si="11"/>
        <v>10308</v>
      </c>
      <c r="S78" s="21" t="s">
        <v>48</v>
      </c>
    </row>
    <row r="79" spans="1:20">
      <c r="A79" s="7"/>
      <c r="B79" s="8"/>
      <c r="C79" s="8">
        <v>6858.51</v>
      </c>
      <c r="D79" s="8">
        <v>1.49</v>
      </c>
      <c r="E79" s="8">
        <v>1055</v>
      </c>
      <c r="F79" s="8">
        <v>2099.5500000000002</v>
      </c>
      <c r="G79" s="8">
        <v>0.45</v>
      </c>
      <c r="H79" s="8">
        <v>323</v>
      </c>
      <c r="I79" s="8"/>
      <c r="J79" s="8"/>
      <c r="K79" s="8"/>
      <c r="L79" s="8"/>
      <c r="M79" s="8"/>
      <c r="N79" s="8"/>
      <c r="O79" s="8">
        <f t="shared" si="10"/>
        <v>8958.0600000000013</v>
      </c>
      <c r="P79" s="8">
        <f t="shared" si="10"/>
        <v>1.94</v>
      </c>
      <c r="Q79" s="8">
        <f t="shared" si="10"/>
        <v>1378</v>
      </c>
      <c r="R79" s="8">
        <f>O79+P79+Q79</f>
        <v>10338.000000000002</v>
      </c>
      <c r="S79" s="21" t="s">
        <v>49</v>
      </c>
      <c r="T79" s="18" t="s">
        <v>97</v>
      </c>
    </row>
    <row r="80" spans="1:20">
      <c r="A80" s="45" t="s">
        <v>39</v>
      </c>
      <c r="B80" s="45"/>
      <c r="C80" s="22">
        <f>SUM(C45:C79)</f>
        <v>194757.61000000002</v>
      </c>
      <c r="D80" s="22">
        <f t="shared" ref="D80:Q80" si="12">SUM(D45:D79)</f>
        <v>42.389999999999993</v>
      </c>
      <c r="E80" s="22">
        <f t="shared" si="12"/>
        <v>20585</v>
      </c>
      <c r="F80" s="22">
        <f t="shared" si="12"/>
        <v>71984.520000000033</v>
      </c>
      <c r="G80" s="22">
        <f t="shared" si="12"/>
        <v>15.479999999999993</v>
      </c>
      <c r="H80" s="22">
        <f t="shared" si="12"/>
        <v>7045</v>
      </c>
      <c r="I80" s="22">
        <f t="shared" si="12"/>
        <v>18056.100000000002</v>
      </c>
      <c r="J80" s="22">
        <f t="shared" si="12"/>
        <v>3.8999999999999995</v>
      </c>
      <c r="K80" s="22">
        <f t="shared" si="12"/>
        <v>1090</v>
      </c>
      <c r="L80" s="22">
        <f t="shared" si="12"/>
        <v>0</v>
      </c>
      <c r="M80" s="22">
        <f t="shared" si="12"/>
        <v>0</v>
      </c>
      <c r="N80" s="22">
        <f t="shared" si="12"/>
        <v>0</v>
      </c>
      <c r="O80" s="22">
        <f t="shared" si="12"/>
        <v>284798.22999999992</v>
      </c>
      <c r="P80" s="22">
        <f t="shared" si="12"/>
        <v>61.769999999999989</v>
      </c>
      <c r="Q80" s="22">
        <f t="shared" si="12"/>
        <v>28720</v>
      </c>
      <c r="R80" s="22">
        <f>SUM(R45:R79)</f>
        <v>313580</v>
      </c>
      <c r="S80" s="23"/>
      <c r="T80" s="19">
        <f>R80-T63</f>
        <v>151934</v>
      </c>
    </row>
    <row r="81" spans="1:20" ht="22.5">
      <c r="A81" s="6" t="s">
        <v>99</v>
      </c>
      <c r="B81" s="29">
        <f>R80+R44</f>
        <v>388828.08</v>
      </c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3"/>
      <c r="T81" s="19"/>
    </row>
    <row r="82" spans="1:20">
      <c r="A82" s="44"/>
      <c r="B82" s="44"/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</row>
    <row r="83" spans="1:20">
      <c r="A83" s="7" t="s">
        <v>50</v>
      </c>
      <c r="B83" s="8">
        <v>393489.08</v>
      </c>
      <c r="C83" s="15">
        <v>7691</v>
      </c>
      <c r="D83" s="15"/>
      <c r="E83" s="15">
        <v>285</v>
      </c>
      <c r="F83" s="15">
        <v>2152</v>
      </c>
      <c r="G83" s="15"/>
      <c r="H83" s="15">
        <v>80</v>
      </c>
      <c r="I83" s="15"/>
      <c r="J83" s="15"/>
      <c r="K83" s="15"/>
      <c r="L83" s="15"/>
      <c r="M83" s="15"/>
      <c r="N83" s="15"/>
      <c r="O83" s="15">
        <f>C83+F83+I83+L83</f>
        <v>9843</v>
      </c>
      <c r="P83" s="15">
        <f>D83+G83+J83+M83</f>
        <v>0</v>
      </c>
      <c r="Q83" s="15">
        <f>E83+H83+K83+N83</f>
        <v>365</v>
      </c>
      <c r="R83" s="15">
        <f>O83+P83+Q83</f>
        <v>10208</v>
      </c>
      <c r="S83" s="17" t="s">
        <v>13</v>
      </c>
    </row>
    <row r="84" spans="1:20">
      <c r="A84" s="7" t="s">
        <v>129</v>
      </c>
      <c r="B84" s="8"/>
      <c r="C84" s="15">
        <v>7691</v>
      </c>
      <c r="D84" s="15"/>
      <c r="E84" s="15">
        <v>313</v>
      </c>
      <c r="F84" s="15">
        <v>2152</v>
      </c>
      <c r="G84" s="15"/>
      <c r="H84" s="15">
        <v>87</v>
      </c>
      <c r="I84" s="15"/>
      <c r="J84" s="15"/>
      <c r="K84" s="15"/>
      <c r="L84" s="15"/>
      <c r="M84" s="15"/>
      <c r="N84" s="15"/>
      <c r="O84" s="15">
        <f t="shared" ref="O84:Q112" si="13">C84+F84+I84+L84</f>
        <v>9843</v>
      </c>
      <c r="P84" s="15">
        <f t="shared" si="13"/>
        <v>0</v>
      </c>
      <c r="Q84" s="15">
        <f t="shared" si="13"/>
        <v>400</v>
      </c>
      <c r="R84" s="15">
        <f t="shared" ref="R84:R112" si="14">O84+P84+Q84</f>
        <v>10243</v>
      </c>
      <c r="S84" s="17" t="s">
        <v>14</v>
      </c>
    </row>
    <row r="85" spans="1:20">
      <c r="A85" s="7"/>
      <c r="B85" s="8"/>
      <c r="C85" s="15">
        <v>7691</v>
      </c>
      <c r="D85" s="15"/>
      <c r="E85" s="15">
        <v>336</v>
      </c>
      <c r="F85" s="15">
        <v>2152</v>
      </c>
      <c r="G85" s="15"/>
      <c r="H85" s="15">
        <v>94</v>
      </c>
      <c r="I85" s="15"/>
      <c r="J85" s="15"/>
      <c r="K85" s="15"/>
      <c r="L85" s="15"/>
      <c r="M85" s="15"/>
      <c r="N85" s="15"/>
      <c r="O85" s="15">
        <f t="shared" si="13"/>
        <v>9843</v>
      </c>
      <c r="P85" s="15">
        <f t="shared" si="13"/>
        <v>0</v>
      </c>
      <c r="Q85" s="15">
        <f t="shared" si="13"/>
        <v>430</v>
      </c>
      <c r="R85" s="15">
        <f t="shared" si="14"/>
        <v>10273</v>
      </c>
      <c r="S85" s="17" t="s">
        <v>15</v>
      </c>
    </row>
    <row r="86" spans="1:20">
      <c r="A86" s="7"/>
      <c r="B86" s="8"/>
      <c r="C86" s="15">
        <v>7691</v>
      </c>
      <c r="D86" s="15"/>
      <c r="E86" s="15">
        <v>361</v>
      </c>
      <c r="F86" s="15">
        <v>2152</v>
      </c>
      <c r="G86" s="15"/>
      <c r="H86" s="15">
        <v>101</v>
      </c>
      <c r="I86" s="15"/>
      <c r="J86" s="15"/>
      <c r="K86" s="15"/>
      <c r="L86" s="15"/>
      <c r="M86" s="15"/>
      <c r="N86" s="15"/>
      <c r="O86" s="15">
        <f t="shared" si="13"/>
        <v>9843</v>
      </c>
      <c r="P86" s="15">
        <f t="shared" si="13"/>
        <v>0</v>
      </c>
      <c r="Q86" s="15">
        <f t="shared" si="13"/>
        <v>462</v>
      </c>
      <c r="R86" s="15">
        <f t="shared" si="14"/>
        <v>10305</v>
      </c>
      <c r="S86" s="17" t="s">
        <v>16</v>
      </c>
    </row>
    <row r="87" spans="1:20">
      <c r="A87" s="7"/>
      <c r="B87" s="8"/>
      <c r="C87" s="15">
        <v>7691</v>
      </c>
      <c r="D87" s="15"/>
      <c r="E87" s="15">
        <v>386</v>
      </c>
      <c r="F87" s="15">
        <v>2152</v>
      </c>
      <c r="G87" s="15"/>
      <c r="H87" s="15">
        <v>108</v>
      </c>
      <c r="I87" s="15"/>
      <c r="J87" s="15"/>
      <c r="K87" s="15"/>
      <c r="L87" s="15"/>
      <c r="M87" s="15"/>
      <c r="N87" s="15"/>
      <c r="O87" s="15">
        <f t="shared" si="13"/>
        <v>9843</v>
      </c>
      <c r="P87" s="15">
        <f t="shared" si="13"/>
        <v>0</v>
      </c>
      <c r="Q87" s="15">
        <f t="shared" si="13"/>
        <v>494</v>
      </c>
      <c r="R87" s="15">
        <f t="shared" si="14"/>
        <v>10337</v>
      </c>
      <c r="S87" s="17" t="s">
        <v>17</v>
      </c>
    </row>
    <row r="88" spans="1:20">
      <c r="A88" s="7"/>
      <c r="B88" s="8"/>
      <c r="C88" s="15">
        <v>7691</v>
      </c>
      <c r="D88" s="15"/>
      <c r="E88" s="15">
        <v>413</v>
      </c>
      <c r="F88" s="15">
        <v>2152</v>
      </c>
      <c r="G88" s="15"/>
      <c r="H88" s="15">
        <v>116</v>
      </c>
      <c r="I88" s="15"/>
      <c r="J88" s="15"/>
      <c r="K88" s="15"/>
      <c r="L88" s="15"/>
      <c r="M88" s="15"/>
      <c r="N88" s="15"/>
      <c r="O88" s="15">
        <f t="shared" si="13"/>
        <v>9843</v>
      </c>
      <c r="P88" s="15">
        <f t="shared" si="13"/>
        <v>0</v>
      </c>
      <c r="Q88" s="15">
        <f t="shared" si="13"/>
        <v>529</v>
      </c>
      <c r="R88" s="15">
        <f t="shared" si="14"/>
        <v>10372</v>
      </c>
      <c r="S88" s="17" t="s">
        <v>18</v>
      </c>
      <c r="T88" s="18" t="s">
        <v>103</v>
      </c>
    </row>
    <row r="89" spans="1:20">
      <c r="A89" s="7"/>
      <c r="B89" s="8"/>
      <c r="C89" s="15">
        <v>7691</v>
      </c>
      <c r="D89" s="15"/>
      <c r="E89" s="15">
        <v>437</v>
      </c>
      <c r="F89" s="15">
        <v>2152</v>
      </c>
      <c r="G89" s="15"/>
      <c r="H89" s="15">
        <v>122</v>
      </c>
      <c r="I89" s="15"/>
      <c r="J89" s="15"/>
      <c r="K89" s="15"/>
      <c r="L89" s="15"/>
      <c r="M89" s="15"/>
      <c r="N89" s="15"/>
      <c r="O89" s="15">
        <f t="shared" si="13"/>
        <v>9843</v>
      </c>
      <c r="P89" s="15">
        <f t="shared" si="13"/>
        <v>0</v>
      </c>
      <c r="Q89" s="15">
        <f t="shared" si="13"/>
        <v>559</v>
      </c>
      <c r="R89" s="15">
        <f t="shared" si="14"/>
        <v>10402</v>
      </c>
      <c r="S89" s="17" t="s">
        <v>19</v>
      </c>
      <c r="T89" s="19">
        <f>SUM(R83:R90)</f>
        <v>82577</v>
      </c>
    </row>
    <row r="90" spans="1:20">
      <c r="A90" s="7"/>
      <c r="B90" s="8"/>
      <c r="C90" s="15">
        <v>7691</v>
      </c>
      <c r="D90" s="15"/>
      <c r="E90" s="15">
        <v>464</v>
      </c>
      <c r="F90" s="15">
        <v>2152</v>
      </c>
      <c r="G90" s="15"/>
      <c r="H90" s="15">
        <v>130</v>
      </c>
      <c r="I90" s="15"/>
      <c r="J90" s="15"/>
      <c r="K90" s="15"/>
      <c r="L90" s="15"/>
      <c r="M90" s="15"/>
      <c r="N90" s="15"/>
      <c r="O90" s="15">
        <f t="shared" si="13"/>
        <v>9843</v>
      </c>
      <c r="P90" s="15">
        <f t="shared" si="13"/>
        <v>0</v>
      </c>
      <c r="Q90" s="15">
        <f t="shared" si="13"/>
        <v>594</v>
      </c>
      <c r="R90" s="15">
        <f t="shared" si="14"/>
        <v>10437</v>
      </c>
      <c r="S90" s="17" t="s">
        <v>20</v>
      </c>
    </row>
    <row r="91" spans="1:20">
      <c r="A91" s="7"/>
      <c r="B91" s="8"/>
      <c r="C91" s="8">
        <v>7691</v>
      </c>
      <c r="D91" s="8"/>
      <c r="E91" s="8">
        <v>490</v>
      </c>
      <c r="F91" s="8">
        <v>2152</v>
      </c>
      <c r="G91" s="8"/>
      <c r="H91" s="8">
        <v>137</v>
      </c>
      <c r="I91" s="8"/>
      <c r="J91" s="8"/>
      <c r="K91" s="8"/>
      <c r="L91" s="8"/>
      <c r="M91" s="8"/>
      <c r="N91" s="8"/>
      <c r="O91" s="8">
        <f t="shared" si="13"/>
        <v>9843</v>
      </c>
      <c r="P91" s="8">
        <f t="shared" si="13"/>
        <v>0</v>
      </c>
      <c r="Q91" s="8">
        <f t="shared" si="13"/>
        <v>627</v>
      </c>
      <c r="R91" s="8">
        <f t="shared" si="14"/>
        <v>10470</v>
      </c>
      <c r="S91" s="21" t="s">
        <v>21</v>
      </c>
    </row>
    <row r="92" spans="1:20">
      <c r="A92" s="7"/>
      <c r="B92" s="8"/>
      <c r="C92" s="8">
        <v>7691</v>
      </c>
      <c r="D92" s="8"/>
      <c r="E92" s="8">
        <v>515</v>
      </c>
      <c r="F92" s="8">
        <v>2152</v>
      </c>
      <c r="G92" s="8"/>
      <c r="H92" s="8">
        <v>144</v>
      </c>
      <c r="I92" s="8"/>
      <c r="J92" s="8"/>
      <c r="K92" s="8"/>
      <c r="L92" s="8"/>
      <c r="M92" s="8"/>
      <c r="N92" s="8"/>
      <c r="O92" s="8">
        <f t="shared" si="13"/>
        <v>9843</v>
      </c>
      <c r="P92" s="8">
        <f t="shared" si="13"/>
        <v>0</v>
      </c>
      <c r="Q92" s="8">
        <f t="shared" si="13"/>
        <v>659</v>
      </c>
      <c r="R92" s="8">
        <f t="shared" si="14"/>
        <v>10502</v>
      </c>
      <c r="S92" s="21" t="s">
        <v>22</v>
      </c>
    </row>
    <row r="93" spans="1:20">
      <c r="A93" s="7"/>
      <c r="B93" s="8"/>
      <c r="C93" s="8">
        <v>7691</v>
      </c>
      <c r="D93" s="8"/>
      <c r="E93" s="8">
        <v>543</v>
      </c>
      <c r="F93" s="8">
        <v>2152</v>
      </c>
      <c r="G93" s="8"/>
      <c r="H93" s="8">
        <v>152</v>
      </c>
      <c r="I93" s="8"/>
      <c r="J93" s="8"/>
      <c r="K93" s="8"/>
      <c r="L93" s="8"/>
      <c r="M93" s="8"/>
      <c r="N93" s="8"/>
      <c r="O93" s="8">
        <f t="shared" si="13"/>
        <v>9843</v>
      </c>
      <c r="P93" s="8">
        <f t="shared" si="13"/>
        <v>0</v>
      </c>
      <c r="Q93" s="8">
        <f t="shared" si="13"/>
        <v>695</v>
      </c>
      <c r="R93" s="8">
        <f t="shared" si="14"/>
        <v>10538</v>
      </c>
      <c r="S93" s="21" t="s">
        <v>23</v>
      </c>
    </row>
    <row r="94" spans="1:20">
      <c r="A94" s="7"/>
      <c r="B94" s="8"/>
      <c r="C94" s="8">
        <v>7691</v>
      </c>
      <c r="D94" s="8"/>
      <c r="E94" s="8">
        <v>566</v>
      </c>
      <c r="F94" s="8">
        <v>2152</v>
      </c>
      <c r="G94" s="8"/>
      <c r="H94" s="8">
        <v>158</v>
      </c>
      <c r="I94" s="8"/>
      <c r="J94" s="8"/>
      <c r="K94" s="8"/>
      <c r="L94" s="8"/>
      <c r="M94" s="8"/>
      <c r="N94" s="8"/>
      <c r="O94" s="8">
        <f t="shared" si="13"/>
        <v>9843</v>
      </c>
      <c r="P94" s="8">
        <f t="shared" si="13"/>
        <v>0</v>
      </c>
      <c r="Q94" s="8">
        <f t="shared" si="13"/>
        <v>724</v>
      </c>
      <c r="R94" s="8">
        <f t="shared" si="14"/>
        <v>10567</v>
      </c>
      <c r="S94" s="21" t="s">
        <v>24</v>
      </c>
    </row>
    <row r="95" spans="1:20">
      <c r="A95" s="7"/>
      <c r="B95" s="8"/>
      <c r="C95" s="8">
        <v>7691</v>
      </c>
      <c r="D95" s="8"/>
      <c r="E95" s="8">
        <v>593</v>
      </c>
      <c r="F95" s="8">
        <v>2152</v>
      </c>
      <c r="G95" s="8"/>
      <c r="H95" s="8">
        <v>166</v>
      </c>
      <c r="I95" s="8"/>
      <c r="J95" s="8"/>
      <c r="K95" s="8"/>
      <c r="L95" s="8"/>
      <c r="M95" s="8"/>
      <c r="N95" s="8"/>
      <c r="O95" s="8">
        <f t="shared" si="13"/>
        <v>9843</v>
      </c>
      <c r="P95" s="8">
        <f t="shared" si="13"/>
        <v>0</v>
      </c>
      <c r="Q95" s="8">
        <f t="shared" si="13"/>
        <v>759</v>
      </c>
      <c r="R95" s="8">
        <f t="shared" si="14"/>
        <v>10602</v>
      </c>
      <c r="S95" s="21" t="s">
        <v>25</v>
      </c>
    </row>
    <row r="96" spans="1:20">
      <c r="A96" s="7"/>
      <c r="B96" s="8"/>
      <c r="C96" s="8">
        <v>7691</v>
      </c>
      <c r="D96" s="8"/>
      <c r="E96" s="8">
        <v>619</v>
      </c>
      <c r="F96" s="8">
        <v>2152</v>
      </c>
      <c r="G96" s="8"/>
      <c r="H96" s="8">
        <v>173</v>
      </c>
      <c r="I96" s="8"/>
      <c r="J96" s="8"/>
      <c r="K96" s="8"/>
      <c r="L96" s="8"/>
      <c r="M96" s="8"/>
      <c r="N96" s="8"/>
      <c r="O96" s="8">
        <f t="shared" si="13"/>
        <v>9843</v>
      </c>
      <c r="P96" s="8">
        <f t="shared" si="13"/>
        <v>0</v>
      </c>
      <c r="Q96" s="8">
        <f t="shared" si="13"/>
        <v>792</v>
      </c>
      <c r="R96" s="8">
        <f t="shared" si="14"/>
        <v>10635</v>
      </c>
      <c r="S96" s="21" t="s">
        <v>26</v>
      </c>
    </row>
    <row r="97" spans="1:20">
      <c r="A97" s="7"/>
      <c r="B97" s="8"/>
      <c r="C97" s="8">
        <v>7691</v>
      </c>
      <c r="D97" s="8"/>
      <c r="E97" s="8">
        <v>643</v>
      </c>
      <c r="F97" s="8">
        <v>2152</v>
      </c>
      <c r="G97" s="8"/>
      <c r="H97" s="8">
        <v>180</v>
      </c>
      <c r="I97" s="8"/>
      <c r="J97" s="8"/>
      <c r="K97" s="8"/>
      <c r="L97" s="8"/>
      <c r="M97" s="8"/>
      <c r="N97" s="8"/>
      <c r="O97" s="8">
        <f t="shared" si="13"/>
        <v>9843</v>
      </c>
      <c r="P97" s="8">
        <f t="shared" si="13"/>
        <v>0</v>
      </c>
      <c r="Q97" s="8">
        <f t="shared" si="13"/>
        <v>823</v>
      </c>
      <c r="R97" s="8">
        <f t="shared" si="14"/>
        <v>10666</v>
      </c>
      <c r="S97" s="21" t="s">
        <v>27</v>
      </c>
    </row>
    <row r="98" spans="1:20">
      <c r="A98" s="7"/>
      <c r="B98" s="8"/>
      <c r="C98" s="8">
        <v>7691</v>
      </c>
      <c r="D98" s="8"/>
      <c r="E98" s="8">
        <v>668</v>
      </c>
      <c r="F98" s="8">
        <v>2152</v>
      </c>
      <c r="G98" s="8"/>
      <c r="H98" s="8">
        <v>187</v>
      </c>
      <c r="I98" s="8"/>
      <c r="J98" s="8"/>
      <c r="K98" s="8"/>
      <c r="L98" s="8"/>
      <c r="M98" s="8"/>
      <c r="N98" s="8"/>
      <c r="O98" s="8">
        <f t="shared" si="13"/>
        <v>9843</v>
      </c>
      <c r="P98" s="8">
        <f t="shared" si="13"/>
        <v>0</v>
      </c>
      <c r="Q98" s="8">
        <f t="shared" si="13"/>
        <v>855</v>
      </c>
      <c r="R98" s="8">
        <f t="shared" si="14"/>
        <v>10698</v>
      </c>
      <c r="S98" s="21" t="s">
        <v>28</v>
      </c>
    </row>
    <row r="99" spans="1:20">
      <c r="A99" s="7"/>
      <c r="B99" s="8"/>
      <c r="C99" s="8">
        <v>7691</v>
      </c>
      <c r="D99" s="8"/>
      <c r="E99" s="8">
        <v>694</v>
      </c>
      <c r="F99" s="8">
        <v>2152</v>
      </c>
      <c r="G99" s="8"/>
      <c r="H99" s="8">
        <v>194</v>
      </c>
      <c r="I99" s="8"/>
      <c r="J99" s="8"/>
      <c r="K99" s="8"/>
      <c r="L99" s="8"/>
      <c r="M99" s="8"/>
      <c r="N99" s="8"/>
      <c r="O99" s="8">
        <f t="shared" si="13"/>
        <v>9843</v>
      </c>
      <c r="P99" s="8">
        <f t="shared" si="13"/>
        <v>0</v>
      </c>
      <c r="Q99" s="8">
        <f t="shared" si="13"/>
        <v>888</v>
      </c>
      <c r="R99" s="8">
        <f t="shared" si="14"/>
        <v>10731</v>
      </c>
      <c r="S99" s="21" t="s">
        <v>29</v>
      </c>
    </row>
    <row r="100" spans="1:20">
      <c r="A100" s="7"/>
      <c r="B100" s="8"/>
      <c r="C100" s="8">
        <v>7691</v>
      </c>
      <c r="D100" s="8"/>
      <c r="E100" s="8">
        <v>720</v>
      </c>
      <c r="F100" s="8">
        <v>2152</v>
      </c>
      <c r="G100" s="8"/>
      <c r="H100" s="8">
        <v>201</v>
      </c>
      <c r="I100" s="8"/>
      <c r="J100" s="8"/>
      <c r="K100" s="8"/>
      <c r="L100" s="8"/>
      <c r="M100" s="8"/>
      <c r="N100" s="8"/>
      <c r="O100" s="8">
        <f t="shared" si="13"/>
        <v>9843</v>
      </c>
      <c r="P100" s="8">
        <f t="shared" si="13"/>
        <v>0</v>
      </c>
      <c r="Q100" s="8">
        <f t="shared" si="13"/>
        <v>921</v>
      </c>
      <c r="R100" s="8">
        <f t="shared" si="14"/>
        <v>10764</v>
      </c>
      <c r="S100" s="21" t="s">
        <v>30</v>
      </c>
    </row>
    <row r="101" spans="1:20">
      <c r="A101" s="7"/>
      <c r="B101" s="8"/>
      <c r="C101" s="8">
        <v>7691</v>
      </c>
      <c r="D101" s="8"/>
      <c r="E101" s="8">
        <v>745</v>
      </c>
      <c r="F101" s="8">
        <v>2152</v>
      </c>
      <c r="G101" s="8"/>
      <c r="H101" s="8">
        <v>208</v>
      </c>
      <c r="I101" s="8"/>
      <c r="J101" s="8"/>
      <c r="K101" s="8"/>
      <c r="L101" s="8"/>
      <c r="M101" s="8"/>
      <c r="N101" s="8"/>
      <c r="O101" s="8">
        <f t="shared" si="13"/>
        <v>9843</v>
      </c>
      <c r="P101" s="8">
        <f t="shared" si="13"/>
        <v>0</v>
      </c>
      <c r="Q101" s="8">
        <f t="shared" si="13"/>
        <v>953</v>
      </c>
      <c r="R101" s="8">
        <f t="shared" si="14"/>
        <v>10796</v>
      </c>
      <c r="S101" s="21" t="s">
        <v>31</v>
      </c>
    </row>
    <row r="102" spans="1:20">
      <c r="A102" s="7"/>
      <c r="B102" s="8"/>
      <c r="C102" s="8">
        <v>7691</v>
      </c>
      <c r="D102" s="8"/>
      <c r="E102" s="8">
        <v>773</v>
      </c>
      <c r="F102" s="8">
        <v>2152</v>
      </c>
      <c r="G102" s="8"/>
      <c r="H102" s="8">
        <v>216</v>
      </c>
      <c r="I102" s="8"/>
      <c r="J102" s="8"/>
      <c r="K102" s="8"/>
      <c r="L102" s="8"/>
      <c r="M102" s="8"/>
      <c r="N102" s="8"/>
      <c r="O102" s="8">
        <f t="shared" si="13"/>
        <v>9843</v>
      </c>
      <c r="P102" s="8">
        <f t="shared" si="13"/>
        <v>0</v>
      </c>
      <c r="Q102" s="8">
        <f t="shared" si="13"/>
        <v>989</v>
      </c>
      <c r="R102" s="8">
        <f t="shared" si="14"/>
        <v>10832</v>
      </c>
      <c r="S102" s="21" t="s">
        <v>32</v>
      </c>
    </row>
    <row r="103" spans="1:20">
      <c r="A103" s="7"/>
      <c r="B103" s="8"/>
      <c r="C103" s="8">
        <v>7691</v>
      </c>
      <c r="D103" s="8"/>
      <c r="E103" s="8">
        <v>797</v>
      </c>
      <c r="F103" s="8">
        <v>2152</v>
      </c>
      <c r="G103" s="8"/>
      <c r="H103" s="8">
        <v>223</v>
      </c>
      <c r="I103" s="8"/>
      <c r="J103" s="8"/>
      <c r="K103" s="8"/>
      <c r="L103" s="8"/>
      <c r="M103" s="8"/>
      <c r="N103" s="8"/>
      <c r="O103" s="8">
        <f t="shared" si="13"/>
        <v>9843</v>
      </c>
      <c r="P103" s="8">
        <f t="shared" si="13"/>
        <v>0</v>
      </c>
      <c r="Q103" s="8">
        <f t="shared" si="13"/>
        <v>1020</v>
      </c>
      <c r="R103" s="8">
        <f t="shared" si="14"/>
        <v>10863</v>
      </c>
      <c r="S103" s="21" t="s">
        <v>33</v>
      </c>
    </row>
    <row r="104" spans="1:20">
      <c r="A104" s="7"/>
      <c r="B104" s="8"/>
      <c r="C104" s="8">
        <v>7691</v>
      </c>
      <c r="D104" s="8"/>
      <c r="E104" s="8">
        <v>823</v>
      </c>
      <c r="F104" s="8">
        <v>2152</v>
      </c>
      <c r="G104" s="8"/>
      <c r="H104" s="8">
        <v>230</v>
      </c>
      <c r="I104" s="8"/>
      <c r="J104" s="8"/>
      <c r="K104" s="8"/>
      <c r="L104" s="8"/>
      <c r="M104" s="8"/>
      <c r="N104" s="8"/>
      <c r="O104" s="8">
        <f t="shared" si="13"/>
        <v>9843</v>
      </c>
      <c r="P104" s="8">
        <f t="shared" si="13"/>
        <v>0</v>
      </c>
      <c r="Q104" s="8">
        <f t="shared" si="13"/>
        <v>1053</v>
      </c>
      <c r="R104" s="8">
        <f t="shared" si="14"/>
        <v>10896</v>
      </c>
      <c r="S104" s="21" t="s">
        <v>34</v>
      </c>
    </row>
    <row r="105" spans="1:20">
      <c r="A105" s="7"/>
      <c r="B105" s="8"/>
      <c r="C105" s="8">
        <v>7691</v>
      </c>
      <c r="D105" s="8"/>
      <c r="E105" s="8">
        <v>850</v>
      </c>
      <c r="F105" s="8">
        <v>2152</v>
      </c>
      <c r="G105" s="8"/>
      <c r="H105" s="8">
        <v>238</v>
      </c>
      <c r="I105" s="8"/>
      <c r="J105" s="8"/>
      <c r="K105" s="8"/>
      <c r="L105" s="8"/>
      <c r="M105" s="8"/>
      <c r="N105" s="8"/>
      <c r="O105" s="8">
        <f t="shared" si="13"/>
        <v>9843</v>
      </c>
      <c r="P105" s="8">
        <f t="shared" si="13"/>
        <v>0</v>
      </c>
      <c r="Q105" s="8">
        <f t="shared" si="13"/>
        <v>1088</v>
      </c>
      <c r="R105" s="8">
        <f t="shared" si="14"/>
        <v>10931</v>
      </c>
      <c r="S105" s="21" t="s">
        <v>35</v>
      </c>
    </row>
    <row r="106" spans="1:20">
      <c r="A106" s="7"/>
      <c r="B106" s="8"/>
      <c r="C106" s="8">
        <v>7691</v>
      </c>
      <c r="D106" s="8"/>
      <c r="E106" s="8">
        <v>874</v>
      </c>
      <c r="F106" s="8">
        <v>2152</v>
      </c>
      <c r="G106" s="8"/>
      <c r="H106" s="8">
        <v>245</v>
      </c>
      <c r="I106" s="8"/>
      <c r="J106" s="8"/>
      <c r="K106" s="8"/>
      <c r="L106" s="8"/>
      <c r="M106" s="8"/>
      <c r="N106" s="8"/>
      <c r="O106" s="8">
        <f t="shared" si="13"/>
        <v>9843</v>
      </c>
      <c r="P106" s="8">
        <f t="shared" si="13"/>
        <v>0</v>
      </c>
      <c r="Q106" s="8">
        <f t="shared" si="13"/>
        <v>1119</v>
      </c>
      <c r="R106" s="8">
        <f t="shared" si="14"/>
        <v>10962</v>
      </c>
      <c r="S106" s="21" t="s">
        <v>36</v>
      </c>
    </row>
    <row r="107" spans="1:20">
      <c r="A107" s="7"/>
      <c r="B107" s="8"/>
      <c r="C107" s="8">
        <v>7691</v>
      </c>
      <c r="D107" s="8"/>
      <c r="E107" s="8">
        <v>900</v>
      </c>
      <c r="F107" s="8">
        <v>2152</v>
      </c>
      <c r="G107" s="8"/>
      <c r="H107" s="8">
        <v>252</v>
      </c>
      <c r="I107" s="8"/>
      <c r="J107" s="8"/>
      <c r="K107" s="8"/>
      <c r="L107" s="8"/>
      <c r="M107" s="8"/>
      <c r="N107" s="8"/>
      <c r="O107" s="8">
        <f t="shared" si="13"/>
        <v>9843</v>
      </c>
      <c r="P107" s="8">
        <f t="shared" si="13"/>
        <v>0</v>
      </c>
      <c r="Q107" s="8">
        <f t="shared" si="13"/>
        <v>1152</v>
      </c>
      <c r="R107" s="8">
        <f t="shared" si="14"/>
        <v>10995</v>
      </c>
      <c r="S107" s="21" t="s">
        <v>37</v>
      </c>
    </row>
    <row r="108" spans="1:20">
      <c r="A108" s="7"/>
      <c r="B108" s="8"/>
      <c r="C108" s="8">
        <v>7691</v>
      </c>
      <c r="D108" s="8"/>
      <c r="E108" s="8">
        <v>926</v>
      </c>
      <c r="F108" s="8">
        <v>2152</v>
      </c>
      <c r="G108" s="8"/>
      <c r="H108" s="8">
        <v>259</v>
      </c>
      <c r="I108" s="8"/>
      <c r="J108" s="8"/>
      <c r="K108" s="8"/>
      <c r="L108" s="8"/>
      <c r="M108" s="8"/>
      <c r="N108" s="8"/>
      <c r="O108" s="8">
        <f t="shared" si="13"/>
        <v>9843</v>
      </c>
      <c r="P108" s="8">
        <f t="shared" si="13"/>
        <v>0</v>
      </c>
      <c r="Q108" s="8">
        <f t="shared" si="13"/>
        <v>1185</v>
      </c>
      <c r="R108" s="8">
        <f t="shared" si="14"/>
        <v>11028</v>
      </c>
      <c r="S108" s="21" t="s">
        <v>38</v>
      </c>
    </row>
    <row r="109" spans="1:20">
      <c r="A109" s="7"/>
      <c r="B109" s="8"/>
      <c r="C109" s="8">
        <v>7691</v>
      </c>
      <c r="D109" s="8"/>
      <c r="E109" s="8">
        <v>950</v>
      </c>
      <c r="F109" s="8">
        <v>2152</v>
      </c>
      <c r="G109" s="8"/>
      <c r="H109" s="8">
        <v>266</v>
      </c>
      <c r="I109" s="8"/>
      <c r="J109" s="8"/>
      <c r="K109" s="8"/>
      <c r="L109" s="8"/>
      <c r="M109" s="8"/>
      <c r="N109" s="8"/>
      <c r="O109" s="8">
        <f t="shared" si="13"/>
        <v>9843</v>
      </c>
      <c r="P109" s="8">
        <f t="shared" si="13"/>
        <v>0</v>
      </c>
      <c r="Q109" s="8">
        <f t="shared" si="13"/>
        <v>1216</v>
      </c>
      <c r="R109" s="8">
        <f t="shared" si="14"/>
        <v>11059</v>
      </c>
      <c r="S109" s="21" t="s">
        <v>41</v>
      </c>
    </row>
    <row r="110" spans="1:20">
      <c r="A110" s="7"/>
      <c r="B110" s="8"/>
      <c r="C110" s="8">
        <v>7691</v>
      </c>
      <c r="D110" s="8"/>
      <c r="E110" s="8">
        <v>976</v>
      </c>
      <c r="F110" s="8">
        <v>2152</v>
      </c>
      <c r="G110" s="8"/>
      <c r="H110" s="8">
        <v>273</v>
      </c>
      <c r="I110" s="8"/>
      <c r="J110" s="8"/>
      <c r="K110" s="8"/>
      <c r="L110" s="8"/>
      <c r="M110" s="8"/>
      <c r="N110" s="8"/>
      <c r="O110" s="8">
        <f t="shared" si="13"/>
        <v>9843</v>
      </c>
      <c r="P110" s="8">
        <f t="shared" si="13"/>
        <v>0</v>
      </c>
      <c r="Q110" s="8">
        <f t="shared" si="13"/>
        <v>1249</v>
      </c>
      <c r="R110" s="8">
        <f t="shared" si="14"/>
        <v>11092</v>
      </c>
      <c r="S110" s="21" t="s">
        <v>42</v>
      </c>
    </row>
    <row r="111" spans="1:20">
      <c r="A111" s="7"/>
      <c r="B111" s="8"/>
      <c r="C111" s="8">
        <v>7691</v>
      </c>
      <c r="D111" s="8"/>
      <c r="E111" s="8">
        <v>1003</v>
      </c>
      <c r="F111" s="8">
        <v>2152</v>
      </c>
      <c r="G111" s="8"/>
      <c r="H111" s="8">
        <v>281</v>
      </c>
      <c r="I111" s="8"/>
      <c r="J111" s="8"/>
      <c r="K111" s="8"/>
      <c r="L111" s="8"/>
      <c r="M111" s="8"/>
      <c r="N111" s="8"/>
      <c r="O111" s="8">
        <f t="shared" si="13"/>
        <v>9843</v>
      </c>
      <c r="P111" s="8">
        <f t="shared" si="13"/>
        <v>0</v>
      </c>
      <c r="Q111" s="8">
        <f t="shared" si="13"/>
        <v>1284</v>
      </c>
      <c r="R111" s="8">
        <f t="shared" si="14"/>
        <v>11127</v>
      </c>
      <c r="S111" s="21" t="s">
        <v>43</v>
      </c>
      <c r="T111" s="18" t="s">
        <v>97</v>
      </c>
    </row>
    <row r="112" spans="1:20">
      <c r="A112" s="7"/>
      <c r="B112" s="8"/>
      <c r="C112" s="8">
        <v>7691.08</v>
      </c>
      <c r="D112" s="8"/>
      <c r="E112" s="8">
        <v>1027</v>
      </c>
      <c r="F112" s="8">
        <v>2152</v>
      </c>
      <c r="G112" s="8"/>
      <c r="H112" s="8">
        <v>287</v>
      </c>
      <c r="I112" s="8"/>
      <c r="J112" s="8"/>
      <c r="K112" s="8"/>
      <c r="L112" s="8"/>
      <c r="M112" s="8"/>
      <c r="N112" s="8"/>
      <c r="O112" s="8">
        <f t="shared" si="13"/>
        <v>9843.08</v>
      </c>
      <c r="P112" s="8">
        <f t="shared" si="13"/>
        <v>0</v>
      </c>
      <c r="Q112" s="8">
        <f t="shared" si="13"/>
        <v>1314</v>
      </c>
      <c r="R112" s="8">
        <f t="shared" si="14"/>
        <v>11157.08</v>
      </c>
      <c r="S112" s="21" t="s">
        <v>44</v>
      </c>
      <c r="T112" s="19">
        <f>R113-T89</f>
        <v>237911.08000000002</v>
      </c>
    </row>
    <row r="113" spans="1:20">
      <c r="A113" s="45" t="s">
        <v>39</v>
      </c>
      <c r="B113" s="45"/>
      <c r="C113" s="22">
        <f>SUM(C83:C112)</f>
        <v>230730.08</v>
      </c>
      <c r="D113" s="22">
        <f t="shared" ref="D113:R113" si="15">SUM(D83:D112)</f>
        <v>0</v>
      </c>
      <c r="E113" s="22">
        <f t="shared" si="15"/>
        <v>19690</v>
      </c>
      <c r="F113" s="22">
        <f t="shared" si="15"/>
        <v>64560</v>
      </c>
      <c r="G113" s="22">
        <f t="shared" si="15"/>
        <v>0</v>
      </c>
      <c r="H113" s="22">
        <f t="shared" si="15"/>
        <v>5508</v>
      </c>
      <c r="I113" s="22">
        <f t="shared" si="15"/>
        <v>0</v>
      </c>
      <c r="J113" s="22">
        <f t="shared" si="15"/>
        <v>0</v>
      </c>
      <c r="K113" s="22">
        <f t="shared" si="15"/>
        <v>0</v>
      </c>
      <c r="L113" s="22">
        <f t="shared" si="15"/>
        <v>0</v>
      </c>
      <c r="M113" s="22">
        <f t="shared" si="15"/>
        <v>0</v>
      </c>
      <c r="N113" s="22">
        <f t="shared" si="15"/>
        <v>0</v>
      </c>
      <c r="O113" s="22">
        <f t="shared" si="15"/>
        <v>295290.08</v>
      </c>
      <c r="P113" s="22">
        <f t="shared" si="15"/>
        <v>0</v>
      </c>
      <c r="Q113" s="22">
        <f t="shared" si="15"/>
        <v>25198</v>
      </c>
      <c r="R113" s="22">
        <f t="shared" si="15"/>
        <v>320488.08</v>
      </c>
      <c r="S113" s="23"/>
      <c r="T113" s="18"/>
    </row>
    <row r="114" spans="1:20" ht="22.5">
      <c r="A114" s="6" t="s">
        <v>99</v>
      </c>
      <c r="B114" s="29">
        <f>R113+100034</f>
        <v>420522.08</v>
      </c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3"/>
      <c r="T114" s="18"/>
    </row>
    <row r="115" spans="1:20">
      <c r="A115" s="44"/>
      <c r="B115" s="44"/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</row>
    <row r="116" spans="1:20">
      <c r="A116" s="7" t="s">
        <v>51</v>
      </c>
      <c r="B116" s="8">
        <v>542190.64</v>
      </c>
      <c r="C116" s="15">
        <v>18505.87</v>
      </c>
      <c r="D116" s="15">
        <v>8.1300000000000008</v>
      </c>
      <c r="E116" s="15"/>
      <c r="F116" s="15">
        <v>2637.83</v>
      </c>
      <c r="G116" s="15">
        <v>1.17</v>
      </c>
      <c r="H116" s="15"/>
      <c r="I116" s="15">
        <v>1160.5</v>
      </c>
      <c r="J116" s="15">
        <v>0.5</v>
      </c>
      <c r="K116" s="15"/>
      <c r="L116" s="15"/>
      <c r="M116" s="15"/>
      <c r="N116" s="15"/>
      <c r="O116" s="15">
        <f>C116+F116+I116+L116</f>
        <v>22304.199999999997</v>
      </c>
      <c r="P116" s="15">
        <f>D116+G116+J116+M116</f>
        <v>9.8000000000000007</v>
      </c>
      <c r="Q116" s="15">
        <f>E116+H116+K116+N116</f>
        <v>0</v>
      </c>
      <c r="R116" s="15">
        <f>O116+P116+Q116</f>
        <v>22313.999999999996</v>
      </c>
      <c r="S116" s="17" t="s">
        <v>52</v>
      </c>
    </row>
    <row r="117" spans="1:20">
      <c r="A117" s="7" t="s">
        <v>130</v>
      </c>
      <c r="B117" s="8"/>
      <c r="C117" s="15">
        <v>18505.88</v>
      </c>
      <c r="D117" s="15">
        <v>8.1199999999999992</v>
      </c>
      <c r="E117" s="15"/>
      <c r="F117" s="15">
        <v>2637.83</v>
      </c>
      <c r="G117" s="15">
        <v>1.17</v>
      </c>
      <c r="H117" s="15"/>
      <c r="I117" s="15">
        <v>1160.5</v>
      </c>
      <c r="J117" s="15">
        <v>0.5</v>
      </c>
      <c r="K117" s="15"/>
      <c r="L117" s="15"/>
      <c r="M117" s="15"/>
      <c r="N117" s="15"/>
      <c r="O117" s="15">
        <f t="shared" ref="O117:Q134" si="16">C117+F117+I117+L117</f>
        <v>22304.21</v>
      </c>
      <c r="P117" s="15">
        <f t="shared" si="16"/>
        <v>9.7899999999999991</v>
      </c>
      <c r="Q117" s="15">
        <f t="shared" si="16"/>
        <v>0</v>
      </c>
      <c r="R117" s="15">
        <f t="shared" ref="R117:R134" si="17">O117+P117+Q117</f>
        <v>22314</v>
      </c>
      <c r="S117" s="17" t="s">
        <v>53</v>
      </c>
    </row>
    <row r="118" spans="1:20">
      <c r="A118" s="7"/>
      <c r="B118" s="8"/>
      <c r="C118" s="15">
        <v>18505.87</v>
      </c>
      <c r="D118" s="15">
        <v>8.1300000000000008</v>
      </c>
      <c r="E118" s="15"/>
      <c r="F118" s="15">
        <v>2637.83</v>
      </c>
      <c r="G118" s="15">
        <v>1.17</v>
      </c>
      <c r="H118" s="15"/>
      <c r="I118" s="15">
        <v>1160.5</v>
      </c>
      <c r="J118" s="15">
        <v>0.5</v>
      </c>
      <c r="K118" s="15"/>
      <c r="L118" s="15"/>
      <c r="M118" s="15"/>
      <c r="N118" s="15"/>
      <c r="O118" s="15">
        <f t="shared" si="16"/>
        <v>22304.199999999997</v>
      </c>
      <c r="P118" s="15">
        <f t="shared" si="16"/>
        <v>9.8000000000000007</v>
      </c>
      <c r="Q118" s="15">
        <f t="shared" si="16"/>
        <v>0</v>
      </c>
      <c r="R118" s="15">
        <f t="shared" si="17"/>
        <v>22313.999999999996</v>
      </c>
      <c r="S118" s="17" t="s">
        <v>54</v>
      </c>
    </row>
    <row r="119" spans="1:20">
      <c r="A119" s="7"/>
      <c r="B119" s="8"/>
      <c r="C119" s="15">
        <v>18505.88</v>
      </c>
      <c r="D119" s="15">
        <v>8.1199999999999992</v>
      </c>
      <c r="E119" s="15"/>
      <c r="F119" s="15">
        <v>2637.84</v>
      </c>
      <c r="G119" s="15">
        <v>1.1599999999999999</v>
      </c>
      <c r="H119" s="15"/>
      <c r="I119" s="15">
        <v>1160.5</v>
      </c>
      <c r="J119" s="15">
        <v>0.5</v>
      </c>
      <c r="K119" s="15"/>
      <c r="L119" s="15"/>
      <c r="M119" s="15"/>
      <c r="N119" s="15"/>
      <c r="O119" s="15">
        <f t="shared" si="16"/>
        <v>22304.22</v>
      </c>
      <c r="P119" s="15">
        <f t="shared" si="16"/>
        <v>9.7799999999999994</v>
      </c>
      <c r="Q119" s="15">
        <f t="shared" si="16"/>
        <v>0</v>
      </c>
      <c r="R119" s="15">
        <f t="shared" si="17"/>
        <v>22314</v>
      </c>
      <c r="S119" s="17" t="s">
        <v>55</v>
      </c>
    </row>
    <row r="120" spans="1:20">
      <c r="A120" s="7"/>
      <c r="B120" s="8"/>
      <c r="C120" s="15">
        <v>18505.87</v>
      </c>
      <c r="D120" s="15">
        <v>8.1300000000000008</v>
      </c>
      <c r="E120" s="15"/>
      <c r="F120" s="15">
        <v>2637.83</v>
      </c>
      <c r="G120" s="15">
        <v>1.17</v>
      </c>
      <c r="H120" s="15"/>
      <c r="I120" s="15">
        <v>1160.5</v>
      </c>
      <c r="J120" s="15">
        <v>0.5</v>
      </c>
      <c r="K120" s="15"/>
      <c r="L120" s="15"/>
      <c r="M120" s="15"/>
      <c r="N120" s="15"/>
      <c r="O120" s="15">
        <f t="shared" si="16"/>
        <v>22304.199999999997</v>
      </c>
      <c r="P120" s="15">
        <f t="shared" si="16"/>
        <v>9.8000000000000007</v>
      </c>
      <c r="Q120" s="15">
        <f t="shared" si="16"/>
        <v>0</v>
      </c>
      <c r="R120" s="15">
        <f t="shared" si="17"/>
        <v>22313.999999999996</v>
      </c>
      <c r="S120" s="17" t="s">
        <v>56</v>
      </c>
    </row>
    <row r="121" spans="1:20">
      <c r="A121" s="7"/>
      <c r="B121" s="8"/>
      <c r="C121" s="15">
        <v>18505.88</v>
      </c>
      <c r="D121" s="15">
        <v>8.1199999999999992</v>
      </c>
      <c r="E121" s="15"/>
      <c r="F121" s="15">
        <v>2637.84</v>
      </c>
      <c r="G121" s="15">
        <v>1.1599999999999999</v>
      </c>
      <c r="H121" s="15"/>
      <c r="I121" s="15">
        <v>1160.5</v>
      </c>
      <c r="J121" s="15">
        <v>0.5</v>
      </c>
      <c r="K121" s="15"/>
      <c r="L121" s="15"/>
      <c r="M121" s="15"/>
      <c r="N121" s="15"/>
      <c r="O121" s="15">
        <f t="shared" si="16"/>
        <v>22304.22</v>
      </c>
      <c r="P121" s="15">
        <f t="shared" si="16"/>
        <v>9.7799999999999994</v>
      </c>
      <c r="Q121" s="15">
        <f t="shared" si="16"/>
        <v>0</v>
      </c>
      <c r="R121" s="15">
        <f t="shared" si="17"/>
        <v>22314</v>
      </c>
      <c r="S121" s="17" t="s">
        <v>57</v>
      </c>
      <c r="T121" s="18" t="s">
        <v>100</v>
      </c>
    </row>
    <row r="122" spans="1:20">
      <c r="A122" s="7"/>
      <c r="B122" s="8"/>
      <c r="C122" s="15">
        <v>18505.87</v>
      </c>
      <c r="D122" s="15">
        <v>8.1300000000000008</v>
      </c>
      <c r="E122" s="15"/>
      <c r="F122" s="15">
        <v>2637.83</v>
      </c>
      <c r="G122" s="15">
        <v>1.17</v>
      </c>
      <c r="H122" s="15"/>
      <c r="I122" s="15">
        <v>1160.5</v>
      </c>
      <c r="J122" s="15">
        <v>0.5</v>
      </c>
      <c r="K122" s="15"/>
      <c r="L122" s="15"/>
      <c r="M122" s="15"/>
      <c r="N122" s="15"/>
      <c r="O122" s="15">
        <f t="shared" si="16"/>
        <v>22304.199999999997</v>
      </c>
      <c r="P122" s="15">
        <f t="shared" si="16"/>
        <v>9.8000000000000007</v>
      </c>
      <c r="Q122" s="15">
        <f t="shared" si="16"/>
        <v>0</v>
      </c>
      <c r="R122" s="15">
        <f t="shared" si="17"/>
        <v>22313.999999999996</v>
      </c>
      <c r="S122" s="17" t="s">
        <v>58</v>
      </c>
      <c r="T122" s="19">
        <f>SUM(R116:R123)</f>
        <v>178512</v>
      </c>
    </row>
    <row r="123" spans="1:20">
      <c r="A123" s="7"/>
      <c r="B123" s="8"/>
      <c r="C123" s="15">
        <v>18505.88</v>
      </c>
      <c r="D123" s="15">
        <v>8.1199999999999992</v>
      </c>
      <c r="E123" s="15"/>
      <c r="F123" s="15">
        <v>2637.84</v>
      </c>
      <c r="G123" s="15">
        <v>1.1599999999999999</v>
      </c>
      <c r="H123" s="15"/>
      <c r="I123" s="15">
        <v>1160.5</v>
      </c>
      <c r="J123" s="15">
        <v>0.5</v>
      </c>
      <c r="K123" s="15"/>
      <c r="L123" s="15"/>
      <c r="M123" s="15"/>
      <c r="N123" s="15"/>
      <c r="O123" s="15">
        <f t="shared" si="16"/>
        <v>22304.22</v>
      </c>
      <c r="P123" s="15">
        <f t="shared" si="16"/>
        <v>9.7799999999999994</v>
      </c>
      <c r="Q123" s="15">
        <f t="shared" si="16"/>
        <v>0</v>
      </c>
      <c r="R123" s="15">
        <f t="shared" si="17"/>
        <v>22314</v>
      </c>
      <c r="S123" s="17" t="s">
        <v>59</v>
      </c>
    </row>
    <row r="124" spans="1:20">
      <c r="A124" s="7"/>
      <c r="B124" s="8"/>
      <c r="C124" s="8">
        <v>18505.87</v>
      </c>
      <c r="D124" s="8">
        <v>8.1300000000000008</v>
      </c>
      <c r="E124" s="8"/>
      <c r="F124" s="8">
        <v>2637.83</v>
      </c>
      <c r="G124" s="8">
        <v>1.17</v>
      </c>
      <c r="H124" s="8"/>
      <c r="I124" s="8">
        <v>1160.5</v>
      </c>
      <c r="J124" s="8">
        <v>0.5</v>
      </c>
      <c r="K124" s="8"/>
      <c r="L124" s="8"/>
      <c r="M124" s="8"/>
      <c r="N124" s="8"/>
      <c r="O124" s="8">
        <f t="shared" si="16"/>
        <v>22304.199999999997</v>
      </c>
      <c r="P124" s="8">
        <f t="shared" si="16"/>
        <v>9.8000000000000007</v>
      </c>
      <c r="Q124" s="8">
        <f t="shared" si="16"/>
        <v>0</v>
      </c>
      <c r="R124" s="8">
        <f t="shared" si="17"/>
        <v>22313.999999999996</v>
      </c>
      <c r="S124" s="21" t="s">
        <v>60</v>
      </c>
    </row>
    <row r="125" spans="1:20">
      <c r="A125" s="7"/>
      <c r="B125" s="8"/>
      <c r="C125" s="8">
        <v>18505.88</v>
      </c>
      <c r="D125" s="8">
        <v>8.1199999999999992</v>
      </c>
      <c r="E125" s="8"/>
      <c r="F125" s="8">
        <v>2637.84</v>
      </c>
      <c r="G125" s="8">
        <v>1.1599999999999999</v>
      </c>
      <c r="H125" s="8"/>
      <c r="I125" s="8">
        <v>1160.5</v>
      </c>
      <c r="J125" s="8">
        <v>0.5</v>
      </c>
      <c r="K125" s="8"/>
      <c r="L125" s="8"/>
      <c r="M125" s="8"/>
      <c r="N125" s="8"/>
      <c r="O125" s="8">
        <f t="shared" si="16"/>
        <v>22304.22</v>
      </c>
      <c r="P125" s="8">
        <f t="shared" si="16"/>
        <v>9.7799999999999994</v>
      </c>
      <c r="Q125" s="8">
        <f t="shared" si="16"/>
        <v>0</v>
      </c>
      <c r="R125" s="8">
        <f t="shared" si="17"/>
        <v>22314</v>
      </c>
      <c r="S125" s="21" t="s">
        <v>61</v>
      </c>
    </row>
    <row r="126" spans="1:20">
      <c r="A126" s="7"/>
      <c r="B126" s="8"/>
      <c r="C126" s="8">
        <v>18505.87</v>
      </c>
      <c r="D126" s="8">
        <v>8.1300000000000008</v>
      </c>
      <c r="E126" s="8"/>
      <c r="F126" s="8">
        <v>2637.83</v>
      </c>
      <c r="G126" s="8">
        <v>1.17</v>
      </c>
      <c r="H126" s="8"/>
      <c r="I126" s="8">
        <v>1160.5</v>
      </c>
      <c r="J126" s="8">
        <v>0.5</v>
      </c>
      <c r="K126" s="8"/>
      <c r="L126" s="8"/>
      <c r="M126" s="8"/>
      <c r="N126" s="8"/>
      <c r="O126" s="8">
        <f t="shared" si="16"/>
        <v>22304.199999999997</v>
      </c>
      <c r="P126" s="8">
        <f t="shared" si="16"/>
        <v>9.8000000000000007</v>
      </c>
      <c r="Q126" s="8">
        <f t="shared" si="16"/>
        <v>0</v>
      </c>
      <c r="R126" s="8">
        <f t="shared" si="17"/>
        <v>22313.999999999996</v>
      </c>
      <c r="S126" s="21" t="s">
        <v>62</v>
      </c>
    </row>
    <row r="127" spans="1:20">
      <c r="A127" s="7"/>
      <c r="B127" s="8"/>
      <c r="C127" s="8">
        <v>18505.88</v>
      </c>
      <c r="D127" s="8">
        <v>8.1199999999999992</v>
      </c>
      <c r="E127" s="8"/>
      <c r="F127" s="8">
        <v>2637.84</v>
      </c>
      <c r="G127" s="8">
        <v>1.1599999999999999</v>
      </c>
      <c r="H127" s="8"/>
      <c r="I127" s="8">
        <v>1160.5</v>
      </c>
      <c r="J127" s="8">
        <v>0.5</v>
      </c>
      <c r="K127" s="8"/>
      <c r="L127" s="8"/>
      <c r="M127" s="8"/>
      <c r="N127" s="8"/>
      <c r="O127" s="8">
        <f t="shared" si="16"/>
        <v>22304.22</v>
      </c>
      <c r="P127" s="8">
        <f t="shared" si="16"/>
        <v>9.7799999999999994</v>
      </c>
      <c r="Q127" s="8">
        <f t="shared" si="16"/>
        <v>0</v>
      </c>
      <c r="R127" s="8">
        <f t="shared" si="17"/>
        <v>22314</v>
      </c>
      <c r="S127" s="21" t="s">
        <v>63</v>
      </c>
    </row>
    <row r="128" spans="1:20">
      <c r="A128" s="7"/>
      <c r="B128" s="8"/>
      <c r="C128" s="8">
        <v>18505.87</v>
      </c>
      <c r="D128" s="8">
        <v>8.1300000000000008</v>
      </c>
      <c r="E128" s="8"/>
      <c r="F128" s="8">
        <v>2637.83</v>
      </c>
      <c r="G128" s="8">
        <v>1.17</v>
      </c>
      <c r="H128" s="8"/>
      <c r="I128" s="8">
        <v>1160.5</v>
      </c>
      <c r="J128" s="8">
        <v>0.5</v>
      </c>
      <c r="K128" s="8"/>
      <c r="L128" s="8"/>
      <c r="M128" s="8"/>
      <c r="N128" s="8"/>
      <c r="O128" s="8">
        <f t="shared" si="16"/>
        <v>22304.199999999997</v>
      </c>
      <c r="P128" s="8">
        <f t="shared" si="16"/>
        <v>9.8000000000000007</v>
      </c>
      <c r="Q128" s="8">
        <f t="shared" si="16"/>
        <v>0</v>
      </c>
      <c r="R128" s="8">
        <f t="shared" si="17"/>
        <v>22313.999999999996</v>
      </c>
      <c r="S128" s="21" t="s">
        <v>64</v>
      </c>
    </row>
    <row r="129" spans="1:20">
      <c r="A129" s="7"/>
      <c r="B129" s="8"/>
      <c r="C129" s="8">
        <v>18505.88</v>
      </c>
      <c r="D129" s="8">
        <v>8.1199999999999992</v>
      </c>
      <c r="E129" s="8"/>
      <c r="F129" s="8">
        <v>2637.84</v>
      </c>
      <c r="G129" s="8">
        <v>1.1599999999999999</v>
      </c>
      <c r="H129" s="8"/>
      <c r="I129" s="8">
        <v>1160.5</v>
      </c>
      <c r="J129" s="8">
        <v>0.5</v>
      </c>
      <c r="K129" s="8"/>
      <c r="L129" s="8"/>
      <c r="M129" s="8"/>
      <c r="N129" s="8"/>
      <c r="O129" s="8">
        <f t="shared" si="16"/>
        <v>22304.22</v>
      </c>
      <c r="P129" s="8">
        <f t="shared" si="16"/>
        <v>9.7799999999999994</v>
      </c>
      <c r="Q129" s="8">
        <f t="shared" si="16"/>
        <v>0</v>
      </c>
      <c r="R129" s="8">
        <f t="shared" si="17"/>
        <v>22314</v>
      </c>
      <c r="S129" s="21" t="s">
        <v>65</v>
      </c>
    </row>
    <row r="130" spans="1:20">
      <c r="A130" s="7"/>
      <c r="B130" s="8"/>
      <c r="C130" s="8">
        <v>18505.87</v>
      </c>
      <c r="D130" s="8">
        <v>8.1300000000000008</v>
      </c>
      <c r="E130" s="8"/>
      <c r="F130" s="8">
        <v>2637.83</v>
      </c>
      <c r="G130" s="8">
        <v>1.17</v>
      </c>
      <c r="H130" s="8"/>
      <c r="I130" s="8">
        <v>1160.5</v>
      </c>
      <c r="J130" s="8">
        <v>0.5</v>
      </c>
      <c r="K130" s="8"/>
      <c r="L130" s="8"/>
      <c r="M130" s="8"/>
      <c r="N130" s="8"/>
      <c r="O130" s="8">
        <f t="shared" si="16"/>
        <v>22304.199999999997</v>
      </c>
      <c r="P130" s="8">
        <f t="shared" si="16"/>
        <v>9.8000000000000007</v>
      </c>
      <c r="Q130" s="8">
        <f t="shared" si="16"/>
        <v>0</v>
      </c>
      <c r="R130" s="8">
        <f t="shared" si="17"/>
        <v>22313.999999999996</v>
      </c>
      <c r="S130" s="21" t="s">
        <v>66</v>
      </c>
    </row>
    <row r="131" spans="1:20">
      <c r="A131" s="7"/>
      <c r="B131" s="8"/>
      <c r="C131" s="8">
        <v>18505.88</v>
      </c>
      <c r="D131" s="8">
        <v>8.1199999999999992</v>
      </c>
      <c r="E131" s="8"/>
      <c r="F131" s="8">
        <v>2637.84</v>
      </c>
      <c r="G131" s="8">
        <v>1.1599999999999999</v>
      </c>
      <c r="H131" s="8"/>
      <c r="I131" s="8">
        <v>1160.5</v>
      </c>
      <c r="J131" s="8">
        <v>0.5</v>
      </c>
      <c r="K131" s="8"/>
      <c r="L131" s="8"/>
      <c r="M131" s="8"/>
      <c r="N131" s="8"/>
      <c r="O131" s="8">
        <f t="shared" si="16"/>
        <v>22304.22</v>
      </c>
      <c r="P131" s="8">
        <f t="shared" si="16"/>
        <v>9.7799999999999994</v>
      </c>
      <c r="Q131" s="8">
        <f t="shared" si="16"/>
        <v>0</v>
      </c>
      <c r="R131" s="8">
        <f t="shared" si="17"/>
        <v>22314</v>
      </c>
      <c r="S131" s="21" t="s">
        <v>67</v>
      </c>
    </row>
    <row r="132" spans="1:20">
      <c r="A132" s="7"/>
      <c r="B132" s="8"/>
      <c r="C132" s="8">
        <v>18505.87</v>
      </c>
      <c r="D132" s="8">
        <v>8.1300000000000008</v>
      </c>
      <c r="E132" s="8"/>
      <c r="F132" s="8">
        <v>2637.83</v>
      </c>
      <c r="G132" s="8">
        <v>1.17</v>
      </c>
      <c r="H132" s="8"/>
      <c r="I132" s="8">
        <v>1160.5</v>
      </c>
      <c r="J132" s="8">
        <v>0.5</v>
      </c>
      <c r="K132" s="8"/>
      <c r="L132" s="8"/>
      <c r="M132" s="8"/>
      <c r="N132" s="8"/>
      <c r="O132" s="8">
        <f t="shared" si="16"/>
        <v>22304.199999999997</v>
      </c>
      <c r="P132" s="8">
        <f t="shared" si="16"/>
        <v>9.8000000000000007</v>
      </c>
      <c r="Q132" s="8">
        <f t="shared" si="16"/>
        <v>0</v>
      </c>
      <c r="R132" s="8">
        <f t="shared" si="17"/>
        <v>22313.999999999996</v>
      </c>
      <c r="S132" s="21" t="s">
        <v>68</v>
      </c>
    </row>
    <row r="133" spans="1:20">
      <c r="A133" s="7"/>
      <c r="B133" s="8"/>
      <c r="C133" s="8">
        <v>18505.88</v>
      </c>
      <c r="D133" s="8">
        <v>8.1199999999999992</v>
      </c>
      <c r="E133" s="8"/>
      <c r="F133" s="8">
        <v>2637.84</v>
      </c>
      <c r="G133" s="8">
        <v>1.1599999999999999</v>
      </c>
      <c r="H133" s="8"/>
      <c r="I133" s="8">
        <v>1160.5</v>
      </c>
      <c r="J133" s="8">
        <v>0.5</v>
      </c>
      <c r="K133" s="8"/>
      <c r="L133" s="8"/>
      <c r="M133" s="8"/>
      <c r="N133" s="8"/>
      <c r="O133" s="8">
        <f t="shared" si="16"/>
        <v>22304.22</v>
      </c>
      <c r="P133" s="8">
        <f t="shared" si="16"/>
        <v>9.7799999999999994</v>
      </c>
      <c r="Q133" s="8">
        <f t="shared" si="16"/>
        <v>0</v>
      </c>
      <c r="R133" s="8">
        <f t="shared" si="17"/>
        <v>22314</v>
      </c>
      <c r="S133" s="21" t="s">
        <v>69</v>
      </c>
    </row>
    <row r="134" spans="1:20">
      <c r="A134" s="7"/>
      <c r="B134" s="8"/>
      <c r="C134" s="8">
        <v>18514.41</v>
      </c>
      <c r="D134" s="8">
        <v>8.1300000000000008</v>
      </c>
      <c r="E134" s="8"/>
      <c r="F134" s="8">
        <v>2642.57</v>
      </c>
      <c r="G134" s="8">
        <v>1.17</v>
      </c>
      <c r="H134" s="8"/>
      <c r="I134" s="8">
        <v>1153.0899999999999</v>
      </c>
      <c r="J134" s="8">
        <v>0.5</v>
      </c>
      <c r="K134" s="8"/>
      <c r="L134" s="8"/>
      <c r="M134" s="8"/>
      <c r="N134" s="8"/>
      <c r="O134" s="8">
        <f t="shared" si="16"/>
        <v>22310.07</v>
      </c>
      <c r="P134" s="8">
        <f t="shared" si="16"/>
        <v>9.8000000000000007</v>
      </c>
      <c r="Q134" s="8">
        <f t="shared" si="16"/>
        <v>0</v>
      </c>
      <c r="R134" s="8">
        <f t="shared" si="17"/>
        <v>22319.87</v>
      </c>
      <c r="S134" s="21" t="s">
        <v>70</v>
      </c>
      <c r="T134" s="18" t="s">
        <v>95</v>
      </c>
    </row>
    <row r="135" spans="1:20">
      <c r="A135" s="45" t="s">
        <v>39</v>
      </c>
      <c r="B135" s="45"/>
      <c r="C135" s="22">
        <f>SUM(C116:C134)</f>
        <v>351620.16</v>
      </c>
      <c r="D135" s="22">
        <f t="shared" ref="D135:R135" si="18">SUM(D116:D134)</f>
        <v>154.38</v>
      </c>
      <c r="E135" s="22">
        <f t="shared" si="18"/>
        <v>0</v>
      </c>
      <c r="F135" s="22">
        <f t="shared" si="18"/>
        <v>50123.589999999989</v>
      </c>
      <c r="G135" s="22">
        <f t="shared" si="18"/>
        <v>22.15</v>
      </c>
      <c r="H135" s="22">
        <f t="shared" si="18"/>
        <v>0</v>
      </c>
      <c r="I135" s="22">
        <f t="shared" si="18"/>
        <v>22042.09</v>
      </c>
      <c r="J135" s="22">
        <f t="shared" si="18"/>
        <v>9.5</v>
      </c>
      <c r="K135" s="22">
        <f t="shared" si="18"/>
        <v>0</v>
      </c>
      <c r="L135" s="22">
        <f t="shared" si="18"/>
        <v>0</v>
      </c>
      <c r="M135" s="22">
        <f t="shared" si="18"/>
        <v>0</v>
      </c>
      <c r="N135" s="22">
        <f t="shared" si="18"/>
        <v>0</v>
      </c>
      <c r="O135" s="22">
        <f t="shared" si="18"/>
        <v>423785.84000000014</v>
      </c>
      <c r="P135" s="22">
        <f t="shared" si="18"/>
        <v>186.03000000000003</v>
      </c>
      <c r="Q135" s="22">
        <f t="shared" si="18"/>
        <v>0</v>
      </c>
      <c r="R135" s="22">
        <f t="shared" si="18"/>
        <v>423971.87</v>
      </c>
      <c r="S135" s="23"/>
      <c r="T135" s="19">
        <f>R135-T122</f>
        <v>245459.87</v>
      </c>
    </row>
    <row r="136" spans="1:20" ht="22.5">
      <c r="A136" s="6" t="s">
        <v>99</v>
      </c>
      <c r="B136" s="29">
        <f>R135+118453.77</f>
        <v>542425.64</v>
      </c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3"/>
      <c r="T136" s="18" t="s">
        <v>104</v>
      </c>
    </row>
    <row r="137" spans="1:20">
      <c r="A137" s="44"/>
      <c r="B137" s="44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</row>
    <row r="138" spans="1:20">
      <c r="A138" s="7" t="s">
        <v>71</v>
      </c>
      <c r="B138" s="8">
        <v>540704.57999999996</v>
      </c>
      <c r="C138" s="15">
        <v>15856</v>
      </c>
      <c r="D138" s="15"/>
      <c r="E138" s="15"/>
      <c r="F138" s="15">
        <v>5286</v>
      </c>
      <c r="G138" s="15"/>
      <c r="H138" s="15"/>
      <c r="I138" s="15">
        <v>1111</v>
      </c>
      <c r="J138" s="15"/>
      <c r="K138" s="15"/>
      <c r="L138" s="15">
        <v>276</v>
      </c>
      <c r="M138" s="15"/>
      <c r="N138" s="15"/>
      <c r="O138" s="15">
        <f>C138+F138+I138+L138</f>
        <v>22529</v>
      </c>
      <c r="P138" s="15">
        <f>D138+G138+J138+M138</f>
        <v>0</v>
      </c>
      <c r="Q138" s="15">
        <f>E138+H138+K138+N138</f>
        <v>0</v>
      </c>
      <c r="R138" s="15">
        <f>O138+P138+Q138</f>
        <v>22529</v>
      </c>
      <c r="S138" s="17" t="s">
        <v>13</v>
      </c>
    </row>
    <row r="139" spans="1:20">
      <c r="A139" s="7" t="s">
        <v>131</v>
      </c>
      <c r="B139" s="8"/>
      <c r="C139" s="15">
        <v>15856</v>
      </c>
      <c r="D139" s="15"/>
      <c r="E139" s="15"/>
      <c r="F139" s="15">
        <v>5286</v>
      </c>
      <c r="G139" s="15"/>
      <c r="H139" s="15"/>
      <c r="I139" s="15">
        <v>1111</v>
      </c>
      <c r="J139" s="15"/>
      <c r="K139" s="15"/>
      <c r="L139" s="15">
        <v>276</v>
      </c>
      <c r="M139" s="15"/>
      <c r="N139" s="15"/>
      <c r="O139" s="15">
        <f t="shared" ref="O139:Q155" si="19">C139+F139+I139+L139</f>
        <v>22529</v>
      </c>
      <c r="P139" s="15">
        <f t="shared" si="19"/>
        <v>0</v>
      </c>
      <c r="Q139" s="15">
        <f t="shared" si="19"/>
        <v>0</v>
      </c>
      <c r="R139" s="15">
        <f t="shared" ref="R139:R155" si="20">O139+P139+Q139</f>
        <v>22529</v>
      </c>
      <c r="S139" s="17" t="s">
        <v>14</v>
      </c>
    </row>
    <row r="140" spans="1:20">
      <c r="A140" s="7"/>
      <c r="B140" s="8"/>
      <c r="C140" s="15">
        <v>15856</v>
      </c>
      <c r="D140" s="15"/>
      <c r="E140" s="15"/>
      <c r="F140" s="15">
        <v>5286</v>
      </c>
      <c r="G140" s="15"/>
      <c r="H140" s="15"/>
      <c r="I140" s="15">
        <v>1111</v>
      </c>
      <c r="J140" s="15"/>
      <c r="K140" s="15"/>
      <c r="L140" s="15">
        <v>276</v>
      </c>
      <c r="M140" s="15"/>
      <c r="N140" s="15"/>
      <c r="O140" s="15">
        <f t="shared" si="19"/>
        <v>22529</v>
      </c>
      <c r="P140" s="15">
        <f t="shared" si="19"/>
        <v>0</v>
      </c>
      <c r="Q140" s="15">
        <f t="shared" si="19"/>
        <v>0</v>
      </c>
      <c r="R140" s="15">
        <f t="shared" si="20"/>
        <v>22529</v>
      </c>
      <c r="S140" s="17" t="s">
        <v>15</v>
      </c>
    </row>
    <row r="141" spans="1:20">
      <c r="A141" s="7"/>
      <c r="B141" s="8"/>
      <c r="C141" s="15">
        <v>15856</v>
      </c>
      <c r="D141" s="15"/>
      <c r="E141" s="15"/>
      <c r="F141" s="15">
        <v>5286</v>
      </c>
      <c r="G141" s="15"/>
      <c r="H141" s="15"/>
      <c r="I141" s="15">
        <v>1111</v>
      </c>
      <c r="J141" s="15"/>
      <c r="K141" s="15"/>
      <c r="L141" s="15">
        <v>276</v>
      </c>
      <c r="M141" s="15"/>
      <c r="N141" s="15"/>
      <c r="O141" s="15">
        <f t="shared" si="19"/>
        <v>22529</v>
      </c>
      <c r="P141" s="15">
        <f t="shared" si="19"/>
        <v>0</v>
      </c>
      <c r="Q141" s="15">
        <f t="shared" si="19"/>
        <v>0</v>
      </c>
      <c r="R141" s="15">
        <f t="shared" si="20"/>
        <v>22529</v>
      </c>
      <c r="S141" s="17" t="s">
        <v>16</v>
      </c>
    </row>
    <row r="142" spans="1:20">
      <c r="A142" s="7"/>
      <c r="B142" s="8"/>
      <c r="C142" s="15">
        <v>15856</v>
      </c>
      <c r="D142" s="15"/>
      <c r="E142" s="15"/>
      <c r="F142" s="15">
        <v>5286</v>
      </c>
      <c r="G142" s="15"/>
      <c r="H142" s="15"/>
      <c r="I142" s="15">
        <v>1111</v>
      </c>
      <c r="J142" s="15"/>
      <c r="K142" s="15"/>
      <c r="L142" s="15">
        <v>276</v>
      </c>
      <c r="M142" s="15"/>
      <c r="N142" s="15"/>
      <c r="O142" s="15">
        <f t="shared" si="19"/>
        <v>22529</v>
      </c>
      <c r="P142" s="15">
        <f t="shared" si="19"/>
        <v>0</v>
      </c>
      <c r="Q142" s="15">
        <f t="shared" si="19"/>
        <v>0</v>
      </c>
      <c r="R142" s="15">
        <f t="shared" si="20"/>
        <v>22529</v>
      </c>
      <c r="S142" s="17" t="s">
        <v>17</v>
      </c>
    </row>
    <row r="143" spans="1:20">
      <c r="A143" s="7"/>
      <c r="B143" s="8"/>
      <c r="C143" s="15">
        <v>15856</v>
      </c>
      <c r="D143" s="15"/>
      <c r="E143" s="15"/>
      <c r="F143" s="15">
        <v>5286</v>
      </c>
      <c r="G143" s="15"/>
      <c r="H143" s="15"/>
      <c r="I143" s="15">
        <v>1111</v>
      </c>
      <c r="J143" s="15"/>
      <c r="K143" s="15"/>
      <c r="L143" s="15">
        <v>276</v>
      </c>
      <c r="M143" s="15"/>
      <c r="N143" s="15"/>
      <c r="O143" s="15">
        <f t="shared" si="19"/>
        <v>22529</v>
      </c>
      <c r="P143" s="15">
        <f t="shared" si="19"/>
        <v>0</v>
      </c>
      <c r="Q143" s="15">
        <f t="shared" si="19"/>
        <v>0</v>
      </c>
      <c r="R143" s="15">
        <f t="shared" si="20"/>
        <v>22529</v>
      </c>
      <c r="S143" s="17" t="s">
        <v>18</v>
      </c>
      <c r="T143" s="18" t="s">
        <v>100</v>
      </c>
    </row>
    <row r="144" spans="1:20">
      <c r="A144" s="7"/>
      <c r="B144" s="8"/>
      <c r="C144" s="15">
        <v>15856</v>
      </c>
      <c r="D144" s="15"/>
      <c r="E144" s="15"/>
      <c r="F144" s="15">
        <v>5286</v>
      </c>
      <c r="G144" s="15"/>
      <c r="H144" s="15"/>
      <c r="I144" s="15">
        <v>1111</v>
      </c>
      <c r="J144" s="15"/>
      <c r="K144" s="15"/>
      <c r="L144" s="15">
        <v>276</v>
      </c>
      <c r="M144" s="15"/>
      <c r="N144" s="15"/>
      <c r="O144" s="15">
        <f t="shared" si="19"/>
        <v>22529</v>
      </c>
      <c r="P144" s="15">
        <f t="shared" si="19"/>
        <v>0</v>
      </c>
      <c r="Q144" s="15">
        <f t="shared" si="19"/>
        <v>0</v>
      </c>
      <c r="R144" s="15">
        <f t="shared" si="20"/>
        <v>22529</v>
      </c>
      <c r="S144" s="17" t="s">
        <v>19</v>
      </c>
      <c r="T144" s="19">
        <f>SUM(R138:R145)</f>
        <v>180232</v>
      </c>
    </row>
    <row r="145" spans="1:20">
      <c r="A145" s="7"/>
      <c r="B145" s="8"/>
      <c r="C145" s="15">
        <v>15856</v>
      </c>
      <c r="D145" s="15"/>
      <c r="E145" s="15"/>
      <c r="F145" s="15">
        <v>5286</v>
      </c>
      <c r="G145" s="15"/>
      <c r="H145" s="15"/>
      <c r="I145" s="15">
        <v>1111</v>
      </c>
      <c r="J145" s="15"/>
      <c r="K145" s="15"/>
      <c r="L145" s="15">
        <v>276</v>
      </c>
      <c r="M145" s="15"/>
      <c r="N145" s="15"/>
      <c r="O145" s="15">
        <f t="shared" si="19"/>
        <v>22529</v>
      </c>
      <c r="P145" s="15">
        <f t="shared" si="19"/>
        <v>0</v>
      </c>
      <c r="Q145" s="15">
        <f t="shared" si="19"/>
        <v>0</v>
      </c>
      <c r="R145" s="15">
        <f t="shared" si="20"/>
        <v>22529</v>
      </c>
      <c r="S145" s="17" t="s">
        <v>20</v>
      </c>
    </row>
    <row r="146" spans="1:20">
      <c r="A146" s="7"/>
      <c r="B146" s="8"/>
      <c r="C146" s="8">
        <v>15856</v>
      </c>
      <c r="D146" s="8"/>
      <c r="E146" s="8"/>
      <c r="F146" s="8">
        <v>5286</v>
      </c>
      <c r="G146" s="8"/>
      <c r="H146" s="8"/>
      <c r="I146" s="8">
        <v>1111</v>
      </c>
      <c r="J146" s="8"/>
      <c r="K146" s="8"/>
      <c r="L146" s="8">
        <v>276</v>
      </c>
      <c r="M146" s="8"/>
      <c r="N146" s="8"/>
      <c r="O146" s="8">
        <f t="shared" si="19"/>
        <v>22529</v>
      </c>
      <c r="P146" s="8">
        <f t="shared" si="19"/>
        <v>0</v>
      </c>
      <c r="Q146" s="8">
        <f t="shared" si="19"/>
        <v>0</v>
      </c>
      <c r="R146" s="8">
        <f t="shared" si="20"/>
        <v>22529</v>
      </c>
      <c r="S146" s="21" t="s">
        <v>21</v>
      </c>
    </row>
    <row r="147" spans="1:20">
      <c r="A147" s="7"/>
      <c r="B147" s="8"/>
      <c r="C147" s="8">
        <v>15856</v>
      </c>
      <c r="D147" s="8"/>
      <c r="E147" s="8"/>
      <c r="F147" s="8">
        <v>5286</v>
      </c>
      <c r="G147" s="8"/>
      <c r="H147" s="8"/>
      <c r="I147" s="8">
        <v>1111</v>
      </c>
      <c r="J147" s="8"/>
      <c r="K147" s="8"/>
      <c r="L147" s="8">
        <v>276</v>
      </c>
      <c r="M147" s="8"/>
      <c r="N147" s="8"/>
      <c r="O147" s="8">
        <f t="shared" si="19"/>
        <v>22529</v>
      </c>
      <c r="P147" s="8">
        <f t="shared" si="19"/>
        <v>0</v>
      </c>
      <c r="Q147" s="8">
        <f t="shared" si="19"/>
        <v>0</v>
      </c>
      <c r="R147" s="8">
        <f t="shared" si="20"/>
        <v>22529</v>
      </c>
      <c r="S147" s="21" t="s">
        <v>22</v>
      </c>
    </row>
    <row r="148" spans="1:20">
      <c r="A148" s="7"/>
      <c r="B148" s="8"/>
      <c r="C148" s="8">
        <v>15856</v>
      </c>
      <c r="D148" s="8"/>
      <c r="E148" s="8"/>
      <c r="F148" s="8">
        <v>5286</v>
      </c>
      <c r="G148" s="8"/>
      <c r="H148" s="8"/>
      <c r="I148" s="8">
        <v>1111</v>
      </c>
      <c r="J148" s="8"/>
      <c r="K148" s="8"/>
      <c r="L148" s="8">
        <v>276</v>
      </c>
      <c r="M148" s="8"/>
      <c r="N148" s="8"/>
      <c r="O148" s="8">
        <f t="shared" si="19"/>
        <v>22529</v>
      </c>
      <c r="P148" s="8">
        <f t="shared" si="19"/>
        <v>0</v>
      </c>
      <c r="Q148" s="8">
        <f t="shared" si="19"/>
        <v>0</v>
      </c>
      <c r="R148" s="8">
        <f t="shared" si="20"/>
        <v>22529</v>
      </c>
      <c r="S148" s="21" t="s">
        <v>23</v>
      </c>
    </row>
    <row r="149" spans="1:20">
      <c r="A149" s="7"/>
      <c r="B149" s="8"/>
      <c r="C149" s="8">
        <v>15856</v>
      </c>
      <c r="D149" s="8"/>
      <c r="E149" s="8"/>
      <c r="F149" s="8">
        <v>5286</v>
      </c>
      <c r="G149" s="8"/>
      <c r="H149" s="8"/>
      <c r="I149" s="8">
        <v>1111</v>
      </c>
      <c r="J149" s="8"/>
      <c r="K149" s="8"/>
      <c r="L149" s="8">
        <v>276</v>
      </c>
      <c r="M149" s="8"/>
      <c r="N149" s="8"/>
      <c r="O149" s="8">
        <f t="shared" si="19"/>
        <v>22529</v>
      </c>
      <c r="P149" s="8">
        <f t="shared" si="19"/>
        <v>0</v>
      </c>
      <c r="Q149" s="8">
        <f t="shared" si="19"/>
        <v>0</v>
      </c>
      <c r="R149" s="8">
        <f t="shared" si="20"/>
        <v>22529</v>
      </c>
      <c r="S149" s="21" t="s">
        <v>24</v>
      </c>
    </row>
    <row r="150" spans="1:20">
      <c r="A150" s="7"/>
      <c r="B150" s="8"/>
      <c r="C150" s="8">
        <v>15856</v>
      </c>
      <c r="D150" s="8"/>
      <c r="E150" s="8"/>
      <c r="F150" s="8">
        <v>5286</v>
      </c>
      <c r="G150" s="8"/>
      <c r="H150" s="8"/>
      <c r="I150" s="8">
        <v>1111</v>
      </c>
      <c r="J150" s="8"/>
      <c r="K150" s="8"/>
      <c r="L150" s="8">
        <v>276</v>
      </c>
      <c r="M150" s="8"/>
      <c r="N150" s="8"/>
      <c r="O150" s="8">
        <f t="shared" si="19"/>
        <v>22529</v>
      </c>
      <c r="P150" s="8">
        <f t="shared" si="19"/>
        <v>0</v>
      </c>
      <c r="Q150" s="8">
        <f t="shared" si="19"/>
        <v>0</v>
      </c>
      <c r="R150" s="8">
        <f t="shared" si="20"/>
        <v>22529</v>
      </c>
      <c r="S150" s="21" t="s">
        <v>25</v>
      </c>
    </row>
    <row r="151" spans="1:20">
      <c r="A151" s="7"/>
      <c r="B151" s="8"/>
      <c r="C151" s="8">
        <v>15856</v>
      </c>
      <c r="D151" s="8"/>
      <c r="E151" s="8"/>
      <c r="F151" s="8">
        <v>5286</v>
      </c>
      <c r="G151" s="8"/>
      <c r="H151" s="8"/>
      <c r="I151" s="8">
        <v>1111</v>
      </c>
      <c r="J151" s="8"/>
      <c r="K151" s="8"/>
      <c r="L151" s="8">
        <v>276</v>
      </c>
      <c r="M151" s="8"/>
      <c r="N151" s="8"/>
      <c r="O151" s="8">
        <f t="shared" si="19"/>
        <v>22529</v>
      </c>
      <c r="P151" s="8">
        <f t="shared" si="19"/>
        <v>0</v>
      </c>
      <c r="Q151" s="8">
        <f t="shared" si="19"/>
        <v>0</v>
      </c>
      <c r="R151" s="8">
        <f t="shared" si="20"/>
        <v>22529</v>
      </c>
      <c r="S151" s="21" t="s">
        <v>26</v>
      </c>
    </row>
    <row r="152" spans="1:20">
      <c r="A152" s="7"/>
      <c r="B152" s="8"/>
      <c r="C152" s="8">
        <v>15856</v>
      </c>
      <c r="D152" s="8"/>
      <c r="E152" s="8"/>
      <c r="F152" s="8">
        <v>5286</v>
      </c>
      <c r="G152" s="8"/>
      <c r="H152" s="8"/>
      <c r="I152" s="8">
        <v>1111</v>
      </c>
      <c r="J152" s="8"/>
      <c r="K152" s="8"/>
      <c r="L152" s="8">
        <v>276</v>
      </c>
      <c r="M152" s="8"/>
      <c r="N152" s="8"/>
      <c r="O152" s="8">
        <f t="shared" si="19"/>
        <v>22529</v>
      </c>
      <c r="P152" s="8">
        <f t="shared" si="19"/>
        <v>0</v>
      </c>
      <c r="Q152" s="8">
        <f t="shared" si="19"/>
        <v>0</v>
      </c>
      <c r="R152" s="8">
        <f t="shared" si="20"/>
        <v>22529</v>
      </c>
      <c r="S152" s="21" t="s">
        <v>27</v>
      </c>
    </row>
    <row r="153" spans="1:20">
      <c r="A153" s="7"/>
      <c r="B153" s="8"/>
      <c r="C153" s="8">
        <v>15856</v>
      </c>
      <c r="D153" s="8"/>
      <c r="E153" s="8"/>
      <c r="F153" s="8">
        <v>5286</v>
      </c>
      <c r="G153" s="8"/>
      <c r="H153" s="8"/>
      <c r="I153" s="8">
        <v>1111</v>
      </c>
      <c r="J153" s="8"/>
      <c r="K153" s="8"/>
      <c r="L153" s="8">
        <v>276</v>
      </c>
      <c r="M153" s="8"/>
      <c r="N153" s="8"/>
      <c r="O153" s="8">
        <f t="shared" si="19"/>
        <v>22529</v>
      </c>
      <c r="P153" s="8">
        <f t="shared" si="19"/>
        <v>0</v>
      </c>
      <c r="Q153" s="8">
        <f t="shared" si="19"/>
        <v>0</v>
      </c>
      <c r="R153" s="8">
        <f t="shared" si="20"/>
        <v>22529</v>
      </c>
      <c r="S153" s="21" t="s">
        <v>28</v>
      </c>
    </row>
    <row r="154" spans="1:20">
      <c r="A154" s="7"/>
      <c r="B154" s="8"/>
      <c r="C154" s="8">
        <v>15856</v>
      </c>
      <c r="D154" s="8"/>
      <c r="E154" s="8"/>
      <c r="F154" s="8">
        <v>5286</v>
      </c>
      <c r="G154" s="8"/>
      <c r="H154" s="8"/>
      <c r="I154" s="8">
        <v>1111</v>
      </c>
      <c r="J154" s="8"/>
      <c r="K154" s="8"/>
      <c r="L154" s="8">
        <v>276</v>
      </c>
      <c r="M154" s="8"/>
      <c r="N154" s="8"/>
      <c r="O154" s="8">
        <f t="shared" si="19"/>
        <v>22529</v>
      </c>
      <c r="P154" s="8">
        <f t="shared" si="19"/>
        <v>0</v>
      </c>
      <c r="Q154" s="8">
        <f t="shared" si="19"/>
        <v>0</v>
      </c>
      <c r="R154" s="8">
        <f t="shared" si="20"/>
        <v>22529</v>
      </c>
      <c r="S154" s="21" t="s">
        <v>29</v>
      </c>
    </row>
    <row r="155" spans="1:20">
      <c r="A155" s="7"/>
      <c r="B155" s="8"/>
      <c r="C155" s="8">
        <v>15856</v>
      </c>
      <c r="D155" s="8"/>
      <c r="E155" s="8"/>
      <c r="F155" s="8">
        <v>5286</v>
      </c>
      <c r="G155" s="8"/>
      <c r="H155" s="8"/>
      <c r="I155" s="8">
        <v>1111</v>
      </c>
      <c r="J155" s="8"/>
      <c r="K155" s="8"/>
      <c r="L155" s="8">
        <v>276</v>
      </c>
      <c r="M155" s="8"/>
      <c r="N155" s="8"/>
      <c r="O155" s="8">
        <f t="shared" si="19"/>
        <v>22529</v>
      </c>
      <c r="P155" s="8">
        <f t="shared" si="19"/>
        <v>0</v>
      </c>
      <c r="Q155" s="8">
        <f t="shared" si="19"/>
        <v>0</v>
      </c>
      <c r="R155" s="8">
        <f t="shared" si="20"/>
        <v>22529</v>
      </c>
      <c r="S155" s="21" t="s">
        <v>30</v>
      </c>
      <c r="T155" s="18" t="s">
        <v>105</v>
      </c>
    </row>
    <row r="156" spans="1:20">
      <c r="A156" s="45" t="s">
        <v>39</v>
      </c>
      <c r="B156" s="45"/>
      <c r="C156" s="22">
        <f>SUM(C138:C155)</f>
        <v>285408</v>
      </c>
      <c r="D156" s="22">
        <f t="shared" ref="D156:Q156" si="21">SUM(D138:D155)</f>
        <v>0</v>
      </c>
      <c r="E156" s="22">
        <f t="shared" si="21"/>
        <v>0</v>
      </c>
      <c r="F156" s="22">
        <f t="shared" si="21"/>
        <v>95148</v>
      </c>
      <c r="G156" s="22">
        <f t="shared" si="21"/>
        <v>0</v>
      </c>
      <c r="H156" s="22">
        <f t="shared" si="21"/>
        <v>0</v>
      </c>
      <c r="I156" s="22">
        <f t="shared" si="21"/>
        <v>19998</v>
      </c>
      <c r="J156" s="22">
        <f t="shared" si="21"/>
        <v>0</v>
      </c>
      <c r="K156" s="22">
        <f t="shared" si="21"/>
        <v>0</v>
      </c>
      <c r="L156" s="22">
        <f t="shared" si="21"/>
        <v>4968</v>
      </c>
      <c r="M156" s="22">
        <f t="shared" si="21"/>
        <v>0</v>
      </c>
      <c r="N156" s="22">
        <f t="shared" si="21"/>
        <v>0</v>
      </c>
      <c r="O156" s="22">
        <f t="shared" si="21"/>
        <v>405522</v>
      </c>
      <c r="P156" s="22">
        <f t="shared" si="21"/>
        <v>0</v>
      </c>
      <c r="Q156" s="22">
        <f t="shared" si="21"/>
        <v>0</v>
      </c>
      <c r="R156" s="22">
        <f>SUM(R138:R155)</f>
        <v>405522</v>
      </c>
      <c r="S156" s="23"/>
      <c r="T156" s="19">
        <f>R156-T144</f>
        <v>225290</v>
      </c>
    </row>
    <row r="157" spans="1:20" ht="22.5">
      <c r="A157" s="6" t="s">
        <v>99</v>
      </c>
      <c r="B157" s="29">
        <f>R156+135182.58</f>
        <v>540704.57999999996</v>
      </c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3"/>
      <c r="T157" s="18"/>
    </row>
    <row r="158" spans="1:20">
      <c r="A158" s="44"/>
      <c r="B158" s="44"/>
      <c r="C158" s="44"/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</row>
    <row r="159" spans="1:20">
      <c r="A159" s="7" t="s">
        <v>72</v>
      </c>
      <c r="B159" s="8">
        <v>511922.42</v>
      </c>
      <c r="C159" s="15">
        <v>14830</v>
      </c>
      <c r="D159" s="15"/>
      <c r="E159" s="15"/>
      <c r="F159" s="15">
        <v>5400</v>
      </c>
      <c r="G159" s="15"/>
      <c r="H159" s="15"/>
      <c r="I159" s="15">
        <v>1100</v>
      </c>
      <c r="J159" s="15"/>
      <c r="K159" s="15"/>
      <c r="L159" s="15"/>
      <c r="M159" s="15"/>
      <c r="N159" s="15"/>
      <c r="O159" s="15">
        <f>C159+F159+I159+L159</f>
        <v>21330</v>
      </c>
      <c r="P159" s="15">
        <f>D159+G159+J159+M159</f>
        <v>0</v>
      </c>
      <c r="Q159" s="15">
        <f>E159+H159+K159+N159</f>
        <v>0</v>
      </c>
      <c r="R159" s="15">
        <f>O159+P159+Q159</f>
        <v>21330</v>
      </c>
      <c r="S159" s="17" t="s">
        <v>73</v>
      </c>
    </row>
    <row r="160" spans="1:20">
      <c r="A160" s="7" t="s">
        <v>132</v>
      </c>
      <c r="B160" s="8"/>
      <c r="C160" s="15">
        <v>14830</v>
      </c>
      <c r="D160" s="15"/>
      <c r="E160" s="15"/>
      <c r="F160" s="15">
        <v>5400</v>
      </c>
      <c r="G160" s="15"/>
      <c r="H160" s="15"/>
      <c r="I160" s="15">
        <v>1100</v>
      </c>
      <c r="J160" s="15"/>
      <c r="K160" s="15"/>
      <c r="L160" s="15"/>
      <c r="M160" s="15"/>
      <c r="N160" s="15"/>
      <c r="O160" s="15">
        <f t="shared" ref="O160:Q178" si="22">C160+F160+I160+L160</f>
        <v>21330</v>
      </c>
      <c r="P160" s="15">
        <f t="shared" si="22"/>
        <v>0</v>
      </c>
      <c r="Q160" s="15">
        <f t="shared" si="22"/>
        <v>0</v>
      </c>
      <c r="R160" s="15">
        <f t="shared" ref="R160:R178" si="23">O160+P160+Q160</f>
        <v>21330</v>
      </c>
      <c r="S160" s="17" t="s">
        <v>74</v>
      </c>
    </row>
    <row r="161" spans="1:20">
      <c r="A161" s="7"/>
      <c r="B161" s="8"/>
      <c r="C161" s="15">
        <v>14830</v>
      </c>
      <c r="D161" s="15"/>
      <c r="E161" s="15"/>
      <c r="F161" s="15">
        <v>5400</v>
      </c>
      <c r="G161" s="15"/>
      <c r="H161" s="15"/>
      <c r="I161" s="15">
        <v>1100</v>
      </c>
      <c r="J161" s="15"/>
      <c r="K161" s="15"/>
      <c r="L161" s="15"/>
      <c r="M161" s="15"/>
      <c r="N161" s="15"/>
      <c r="O161" s="15">
        <f t="shared" si="22"/>
        <v>21330</v>
      </c>
      <c r="P161" s="15">
        <f t="shared" si="22"/>
        <v>0</v>
      </c>
      <c r="Q161" s="15">
        <f t="shared" si="22"/>
        <v>0</v>
      </c>
      <c r="R161" s="15">
        <f t="shared" si="23"/>
        <v>21330</v>
      </c>
      <c r="S161" s="17" t="s">
        <v>75</v>
      </c>
    </row>
    <row r="162" spans="1:20">
      <c r="A162" s="7"/>
      <c r="B162" s="8"/>
      <c r="C162" s="15">
        <v>14830</v>
      </c>
      <c r="D162" s="15"/>
      <c r="E162" s="15"/>
      <c r="F162" s="15">
        <v>5400</v>
      </c>
      <c r="G162" s="15"/>
      <c r="H162" s="15"/>
      <c r="I162" s="15">
        <v>1100</v>
      </c>
      <c r="J162" s="15"/>
      <c r="K162" s="15"/>
      <c r="L162" s="15"/>
      <c r="M162" s="15"/>
      <c r="N162" s="15"/>
      <c r="O162" s="15">
        <f t="shared" si="22"/>
        <v>21330</v>
      </c>
      <c r="P162" s="15">
        <f t="shared" si="22"/>
        <v>0</v>
      </c>
      <c r="Q162" s="15">
        <f t="shared" si="22"/>
        <v>0</v>
      </c>
      <c r="R162" s="15">
        <f t="shared" si="23"/>
        <v>21330</v>
      </c>
      <c r="S162" s="17" t="s">
        <v>76</v>
      </c>
    </row>
    <row r="163" spans="1:20">
      <c r="A163" s="7"/>
      <c r="B163" s="8"/>
      <c r="C163" s="15">
        <v>14830</v>
      </c>
      <c r="D163" s="15"/>
      <c r="E163" s="15"/>
      <c r="F163" s="15">
        <v>5400</v>
      </c>
      <c r="G163" s="15"/>
      <c r="H163" s="15"/>
      <c r="I163" s="15">
        <v>1100</v>
      </c>
      <c r="J163" s="15"/>
      <c r="K163" s="15"/>
      <c r="L163" s="15"/>
      <c r="M163" s="15"/>
      <c r="N163" s="15"/>
      <c r="O163" s="15">
        <f t="shared" si="22"/>
        <v>21330</v>
      </c>
      <c r="P163" s="15">
        <f t="shared" si="22"/>
        <v>0</v>
      </c>
      <c r="Q163" s="15">
        <f t="shared" si="22"/>
        <v>0</v>
      </c>
      <c r="R163" s="15">
        <f t="shared" si="23"/>
        <v>21330</v>
      </c>
      <c r="S163" s="17" t="s">
        <v>77</v>
      </c>
    </row>
    <row r="164" spans="1:20">
      <c r="A164" s="7"/>
      <c r="B164" s="7"/>
      <c r="C164" s="15">
        <v>14830</v>
      </c>
      <c r="D164" s="15"/>
      <c r="E164" s="15"/>
      <c r="F164" s="15">
        <v>5400</v>
      </c>
      <c r="G164" s="15"/>
      <c r="H164" s="15"/>
      <c r="I164" s="15">
        <v>1100</v>
      </c>
      <c r="J164" s="15"/>
      <c r="K164" s="15"/>
      <c r="L164" s="15"/>
      <c r="M164" s="15"/>
      <c r="N164" s="15"/>
      <c r="O164" s="15">
        <f t="shared" si="22"/>
        <v>21330</v>
      </c>
      <c r="P164" s="15">
        <f t="shared" si="22"/>
        <v>0</v>
      </c>
      <c r="Q164" s="15">
        <f t="shared" si="22"/>
        <v>0</v>
      </c>
      <c r="R164" s="15">
        <f t="shared" si="23"/>
        <v>21330</v>
      </c>
      <c r="S164" s="17" t="s">
        <v>78</v>
      </c>
      <c r="T164" s="18" t="s">
        <v>93</v>
      </c>
    </row>
    <row r="165" spans="1:20">
      <c r="A165" s="7"/>
      <c r="B165" s="7"/>
      <c r="C165" s="15">
        <v>14830</v>
      </c>
      <c r="D165" s="15"/>
      <c r="E165" s="15"/>
      <c r="F165" s="15">
        <v>5400</v>
      </c>
      <c r="G165" s="15"/>
      <c r="H165" s="15"/>
      <c r="I165" s="15">
        <v>1100</v>
      </c>
      <c r="J165" s="15"/>
      <c r="K165" s="15"/>
      <c r="L165" s="15"/>
      <c r="M165" s="15"/>
      <c r="N165" s="15"/>
      <c r="O165" s="15">
        <f t="shared" si="22"/>
        <v>21330</v>
      </c>
      <c r="P165" s="15">
        <f t="shared" si="22"/>
        <v>0</v>
      </c>
      <c r="Q165" s="15">
        <f t="shared" si="22"/>
        <v>0</v>
      </c>
      <c r="R165" s="15">
        <f t="shared" si="23"/>
        <v>21330</v>
      </c>
      <c r="S165" s="17" t="s">
        <v>79</v>
      </c>
      <c r="T165" s="19">
        <f>SUM(R159:R166)</f>
        <v>170640</v>
      </c>
    </row>
    <row r="166" spans="1:20">
      <c r="A166" s="7"/>
      <c r="B166" s="7"/>
      <c r="C166" s="15">
        <v>14830</v>
      </c>
      <c r="D166" s="15"/>
      <c r="E166" s="15"/>
      <c r="F166" s="15">
        <v>5400</v>
      </c>
      <c r="G166" s="15"/>
      <c r="H166" s="15"/>
      <c r="I166" s="15">
        <v>1100</v>
      </c>
      <c r="J166" s="15"/>
      <c r="K166" s="15"/>
      <c r="L166" s="15"/>
      <c r="M166" s="15"/>
      <c r="N166" s="15"/>
      <c r="O166" s="15">
        <f t="shared" si="22"/>
        <v>21330</v>
      </c>
      <c r="P166" s="15">
        <f t="shared" si="22"/>
        <v>0</v>
      </c>
      <c r="Q166" s="15">
        <f t="shared" si="22"/>
        <v>0</v>
      </c>
      <c r="R166" s="15">
        <f t="shared" si="23"/>
        <v>21330</v>
      </c>
      <c r="S166" s="17" t="s">
        <v>80</v>
      </c>
    </row>
    <row r="167" spans="1:20">
      <c r="A167" s="7"/>
      <c r="B167" s="7"/>
      <c r="C167" s="8">
        <v>14830</v>
      </c>
      <c r="D167" s="8"/>
      <c r="E167" s="8"/>
      <c r="F167" s="8">
        <v>5400</v>
      </c>
      <c r="G167" s="8"/>
      <c r="H167" s="8"/>
      <c r="I167" s="8">
        <v>1100</v>
      </c>
      <c r="J167" s="8"/>
      <c r="K167" s="8"/>
      <c r="L167" s="8"/>
      <c r="M167" s="8"/>
      <c r="N167" s="8"/>
      <c r="O167" s="8">
        <f t="shared" si="22"/>
        <v>21330</v>
      </c>
      <c r="P167" s="8">
        <f t="shared" si="22"/>
        <v>0</v>
      </c>
      <c r="Q167" s="8">
        <f t="shared" si="22"/>
        <v>0</v>
      </c>
      <c r="R167" s="8">
        <f t="shared" si="23"/>
        <v>21330</v>
      </c>
      <c r="S167" s="21" t="s">
        <v>81</v>
      </c>
    </row>
    <row r="168" spans="1:20">
      <c r="A168" s="7"/>
      <c r="B168" s="7"/>
      <c r="C168" s="8">
        <v>14830</v>
      </c>
      <c r="D168" s="8"/>
      <c r="E168" s="8"/>
      <c r="F168" s="8">
        <v>5400</v>
      </c>
      <c r="G168" s="8"/>
      <c r="H168" s="8"/>
      <c r="I168" s="8">
        <v>1100</v>
      </c>
      <c r="J168" s="8"/>
      <c r="K168" s="8"/>
      <c r="L168" s="8"/>
      <c r="M168" s="8"/>
      <c r="N168" s="8"/>
      <c r="O168" s="8">
        <f t="shared" si="22"/>
        <v>21330</v>
      </c>
      <c r="P168" s="8">
        <f t="shared" si="22"/>
        <v>0</v>
      </c>
      <c r="Q168" s="8">
        <f t="shared" si="22"/>
        <v>0</v>
      </c>
      <c r="R168" s="8">
        <f t="shared" si="23"/>
        <v>21330</v>
      </c>
      <c r="S168" s="21" t="s">
        <v>82</v>
      </c>
    </row>
    <row r="169" spans="1:20">
      <c r="A169" s="7"/>
      <c r="B169" s="7"/>
      <c r="C169" s="8">
        <v>14830</v>
      </c>
      <c r="D169" s="8"/>
      <c r="E169" s="8"/>
      <c r="F169" s="8">
        <v>5400</v>
      </c>
      <c r="G169" s="8"/>
      <c r="H169" s="8"/>
      <c r="I169" s="8">
        <v>1100</v>
      </c>
      <c r="J169" s="8"/>
      <c r="K169" s="8"/>
      <c r="L169" s="8"/>
      <c r="M169" s="8"/>
      <c r="N169" s="8"/>
      <c r="O169" s="8">
        <f t="shared" si="22"/>
        <v>21330</v>
      </c>
      <c r="P169" s="8">
        <f t="shared" si="22"/>
        <v>0</v>
      </c>
      <c r="Q169" s="8">
        <f t="shared" si="22"/>
        <v>0</v>
      </c>
      <c r="R169" s="8">
        <f t="shared" si="23"/>
        <v>21330</v>
      </c>
      <c r="S169" s="21" t="s">
        <v>83</v>
      </c>
    </row>
    <row r="170" spans="1:20">
      <c r="A170" s="7"/>
      <c r="B170" s="7"/>
      <c r="C170" s="8">
        <v>14830</v>
      </c>
      <c r="D170" s="8"/>
      <c r="E170" s="8"/>
      <c r="F170" s="8">
        <v>5400</v>
      </c>
      <c r="G170" s="8"/>
      <c r="H170" s="8"/>
      <c r="I170" s="8">
        <v>1100</v>
      </c>
      <c r="J170" s="8"/>
      <c r="K170" s="8"/>
      <c r="L170" s="8"/>
      <c r="M170" s="8"/>
      <c r="N170" s="8"/>
      <c r="O170" s="8">
        <f t="shared" si="22"/>
        <v>21330</v>
      </c>
      <c r="P170" s="8">
        <f t="shared" si="22"/>
        <v>0</v>
      </c>
      <c r="Q170" s="8">
        <f t="shared" si="22"/>
        <v>0</v>
      </c>
      <c r="R170" s="8">
        <f t="shared" si="23"/>
        <v>21330</v>
      </c>
      <c r="S170" s="21" t="s">
        <v>84</v>
      </c>
    </row>
    <row r="171" spans="1:20">
      <c r="A171" s="7"/>
      <c r="B171" s="7"/>
      <c r="C171" s="8">
        <v>14830</v>
      </c>
      <c r="D171" s="8"/>
      <c r="E171" s="8"/>
      <c r="F171" s="8">
        <v>5400</v>
      </c>
      <c r="G171" s="8"/>
      <c r="H171" s="8"/>
      <c r="I171" s="8">
        <v>1100</v>
      </c>
      <c r="J171" s="8"/>
      <c r="K171" s="8"/>
      <c r="L171" s="8"/>
      <c r="M171" s="8"/>
      <c r="N171" s="8"/>
      <c r="O171" s="8">
        <f t="shared" si="22"/>
        <v>21330</v>
      </c>
      <c r="P171" s="8">
        <f t="shared" si="22"/>
        <v>0</v>
      </c>
      <c r="Q171" s="8">
        <f t="shared" si="22"/>
        <v>0</v>
      </c>
      <c r="R171" s="8">
        <f t="shared" si="23"/>
        <v>21330</v>
      </c>
      <c r="S171" s="21" t="s">
        <v>85</v>
      </c>
    </row>
    <row r="172" spans="1:20">
      <c r="A172" s="7"/>
      <c r="B172" s="7"/>
      <c r="C172" s="8">
        <v>14830</v>
      </c>
      <c r="D172" s="8"/>
      <c r="E172" s="8"/>
      <c r="F172" s="8">
        <v>5400</v>
      </c>
      <c r="G172" s="8"/>
      <c r="H172" s="8"/>
      <c r="I172" s="8">
        <v>1100</v>
      </c>
      <c r="J172" s="8"/>
      <c r="K172" s="8"/>
      <c r="L172" s="8"/>
      <c r="M172" s="8"/>
      <c r="N172" s="8"/>
      <c r="O172" s="8">
        <f t="shared" si="22"/>
        <v>21330</v>
      </c>
      <c r="P172" s="8">
        <f t="shared" si="22"/>
        <v>0</v>
      </c>
      <c r="Q172" s="8">
        <f t="shared" si="22"/>
        <v>0</v>
      </c>
      <c r="R172" s="8">
        <f t="shared" si="23"/>
        <v>21330</v>
      </c>
      <c r="S172" s="21" t="s">
        <v>86</v>
      </c>
    </row>
    <row r="173" spans="1:20">
      <c r="A173" s="7"/>
      <c r="B173" s="7"/>
      <c r="C173" s="8">
        <v>14830</v>
      </c>
      <c r="D173" s="8"/>
      <c r="E173" s="8"/>
      <c r="F173" s="8">
        <v>5400</v>
      </c>
      <c r="G173" s="8"/>
      <c r="H173" s="8"/>
      <c r="I173" s="8">
        <v>1100</v>
      </c>
      <c r="J173" s="8"/>
      <c r="K173" s="8"/>
      <c r="L173" s="8"/>
      <c r="M173" s="8"/>
      <c r="N173" s="8"/>
      <c r="O173" s="8">
        <f t="shared" si="22"/>
        <v>21330</v>
      </c>
      <c r="P173" s="8">
        <f t="shared" si="22"/>
        <v>0</v>
      </c>
      <c r="Q173" s="8">
        <f t="shared" si="22"/>
        <v>0</v>
      </c>
      <c r="R173" s="8">
        <f t="shared" si="23"/>
        <v>21330</v>
      </c>
      <c r="S173" s="21" t="s">
        <v>87</v>
      </c>
    </row>
    <row r="174" spans="1:20">
      <c r="A174" s="7"/>
      <c r="B174" s="7"/>
      <c r="C174" s="8">
        <v>14830</v>
      </c>
      <c r="D174" s="8"/>
      <c r="E174" s="8"/>
      <c r="F174" s="8">
        <v>5400</v>
      </c>
      <c r="G174" s="8"/>
      <c r="H174" s="8"/>
      <c r="I174" s="8">
        <v>1100</v>
      </c>
      <c r="J174" s="8"/>
      <c r="K174" s="8"/>
      <c r="L174" s="8"/>
      <c r="M174" s="8"/>
      <c r="N174" s="8"/>
      <c r="O174" s="8">
        <f t="shared" si="22"/>
        <v>21330</v>
      </c>
      <c r="P174" s="8">
        <f t="shared" si="22"/>
        <v>0</v>
      </c>
      <c r="Q174" s="8">
        <f t="shared" si="22"/>
        <v>0</v>
      </c>
      <c r="R174" s="8">
        <f t="shared" si="23"/>
        <v>21330</v>
      </c>
      <c r="S174" s="21" t="s">
        <v>88</v>
      </c>
    </row>
    <row r="175" spans="1:20">
      <c r="A175" s="7"/>
      <c r="B175" s="7"/>
      <c r="C175" s="8">
        <v>14830</v>
      </c>
      <c r="D175" s="8"/>
      <c r="E175" s="8"/>
      <c r="F175" s="8">
        <v>5400</v>
      </c>
      <c r="G175" s="8"/>
      <c r="H175" s="8"/>
      <c r="I175" s="8">
        <v>1100</v>
      </c>
      <c r="J175" s="8"/>
      <c r="K175" s="8"/>
      <c r="L175" s="8"/>
      <c r="M175" s="8"/>
      <c r="N175" s="8"/>
      <c r="O175" s="8">
        <f t="shared" si="22"/>
        <v>21330</v>
      </c>
      <c r="P175" s="8">
        <f t="shared" si="22"/>
        <v>0</v>
      </c>
      <c r="Q175" s="8">
        <f t="shared" si="22"/>
        <v>0</v>
      </c>
      <c r="R175" s="8">
        <f t="shared" si="23"/>
        <v>21330</v>
      </c>
      <c r="S175" s="21" t="s">
        <v>89</v>
      </c>
    </row>
    <row r="176" spans="1:20">
      <c r="A176" s="7"/>
      <c r="B176" s="7"/>
      <c r="C176" s="8">
        <v>14830</v>
      </c>
      <c r="D176" s="8"/>
      <c r="E176" s="8"/>
      <c r="F176" s="8">
        <v>5400</v>
      </c>
      <c r="G176" s="8"/>
      <c r="H176" s="8"/>
      <c r="I176" s="8">
        <v>1100</v>
      </c>
      <c r="J176" s="8"/>
      <c r="K176" s="8"/>
      <c r="L176" s="8"/>
      <c r="M176" s="8"/>
      <c r="N176" s="8"/>
      <c r="O176" s="8">
        <f t="shared" si="22"/>
        <v>21330</v>
      </c>
      <c r="P176" s="8">
        <f t="shared" si="22"/>
        <v>0</v>
      </c>
      <c r="Q176" s="8">
        <f t="shared" si="22"/>
        <v>0</v>
      </c>
      <c r="R176" s="8">
        <f t="shared" si="23"/>
        <v>21330</v>
      </c>
      <c r="S176" s="21" t="s">
        <v>90</v>
      </c>
    </row>
    <row r="177" spans="1:20">
      <c r="A177" s="7"/>
      <c r="B177" s="7"/>
      <c r="C177" s="8">
        <v>14830</v>
      </c>
      <c r="D177" s="8"/>
      <c r="E177" s="8"/>
      <c r="F177" s="8">
        <v>5400</v>
      </c>
      <c r="G177" s="8"/>
      <c r="H177" s="8"/>
      <c r="I177" s="8">
        <v>1100</v>
      </c>
      <c r="J177" s="8"/>
      <c r="K177" s="8"/>
      <c r="L177" s="8"/>
      <c r="M177" s="8"/>
      <c r="N177" s="8"/>
      <c r="O177" s="8">
        <f t="shared" si="22"/>
        <v>21330</v>
      </c>
      <c r="P177" s="8">
        <f t="shared" si="22"/>
        <v>0</v>
      </c>
      <c r="Q177" s="8">
        <f t="shared" si="22"/>
        <v>0</v>
      </c>
      <c r="R177" s="8">
        <f t="shared" si="23"/>
        <v>21330</v>
      </c>
      <c r="S177" s="21" t="s">
        <v>91</v>
      </c>
      <c r="T177" s="18" t="s">
        <v>95</v>
      </c>
    </row>
    <row r="178" spans="1:20">
      <c r="A178" s="7"/>
      <c r="B178" s="7"/>
      <c r="C178" s="8">
        <v>14830</v>
      </c>
      <c r="D178" s="8"/>
      <c r="E178" s="8"/>
      <c r="F178" s="8">
        <v>5400</v>
      </c>
      <c r="G178" s="8"/>
      <c r="H178" s="8"/>
      <c r="I178" s="8">
        <v>1100</v>
      </c>
      <c r="J178" s="8"/>
      <c r="K178" s="8"/>
      <c r="L178" s="8"/>
      <c r="M178" s="8"/>
      <c r="N178" s="8"/>
      <c r="O178" s="8">
        <f t="shared" si="22"/>
        <v>21330</v>
      </c>
      <c r="P178" s="8">
        <f t="shared" si="22"/>
        <v>0</v>
      </c>
      <c r="Q178" s="8">
        <f t="shared" si="22"/>
        <v>0</v>
      </c>
      <c r="R178" s="8">
        <f t="shared" si="23"/>
        <v>21330</v>
      </c>
      <c r="S178" s="21" t="s">
        <v>92</v>
      </c>
      <c r="T178" s="19">
        <f>R179-T165</f>
        <v>255960</v>
      </c>
    </row>
    <row r="179" spans="1:20">
      <c r="A179" s="45" t="s">
        <v>39</v>
      </c>
      <c r="B179" s="45"/>
      <c r="C179" s="22">
        <f>SUM(C159:C178)</f>
        <v>296600</v>
      </c>
      <c r="D179" s="22">
        <f t="shared" ref="D179:R179" si="24">SUM(D159:D178)</f>
        <v>0</v>
      </c>
      <c r="E179" s="22">
        <f t="shared" si="24"/>
        <v>0</v>
      </c>
      <c r="F179" s="22">
        <f t="shared" si="24"/>
        <v>108000</v>
      </c>
      <c r="G179" s="22">
        <f t="shared" si="24"/>
        <v>0</v>
      </c>
      <c r="H179" s="22">
        <f t="shared" si="24"/>
        <v>0</v>
      </c>
      <c r="I179" s="22">
        <f t="shared" si="24"/>
        <v>22000</v>
      </c>
      <c r="J179" s="22">
        <f t="shared" si="24"/>
        <v>0</v>
      </c>
      <c r="K179" s="22">
        <f t="shared" si="24"/>
        <v>0</v>
      </c>
      <c r="L179" s="22">
        <f t="shared" si="24"/>
        <v>0</v>
      </c>
      <c r="M179" s="22">
        <f t="shared" si="24"/>
        <v>0</v>
      </c>
      <c r="N179" s="22">
        <f t="shared" si="24"/>
        <v>0</v>
      </c>
      <c r="O179" s="22">
        <f t="shared" si="24"/>
        <v>426600</v>
      </c>
      <c r="P179" s="22">
        <f t="shared" si="24"/>
        <v>0</v>
      </c>
      <c r="Q179" s="22">
        <f t="shared" si="24"/>
        <v>0</v>
      </c>
      <c r="R179" s="22">
        <f t="shared" si="24"/>
        <v>426600</v>
      </c>
      <c r="S179" s="23"/>
      <c r="T179" s="18"/>
    </row>
    <row r="180" spans="1:20" ht="22.5">
      <c r="A180" s="6" t="s">
        <v>99</v>
      </c>
      <c r="B180" s="29">
        <f>R179+85322.42</f>
        <v>511922.42</v>
      </c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3"/>
      <c r="T180" s="18"/>
    </row>
    <row r="181" spans="1:20">
      <c r="A181" s="30"/>
      <c r="B181" s="31"/>
      <c r="C181" s="32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3"/>
      <c r="T181" s="18"/>
    </row>
    <row r="182" spans="1:20">
      <c r="A182" s="7" t="s">
        <v>106</v>
      </c>
      <c r="B182" s="8">
        <v>472152.15</v>
      </c>
      <c r="C182" s="15">
        <v>25869</v>
      </c>
      <c r="D182" s="15"/>
      <c r="E182" s="15"/>
      <c r="F182" s="15">
        <v>8184</v>
      </c>
      <c r="G182" s="15"/>
      <c r="H182" s="15"/>
      <c r="I182" s="15">
        <v>1802</v>
      </c>
      <c r="J182" s="15"/>
      <c r="K182" s="15"/>
      <c r="L182" s="15">
        <v>465</v>
      </c>
      <c r="M182" s="15"/>
      <c r="N182" s="15"/>
      <c r="O182" s="15">
        <f>C182+F182+I182+L182</f>
        <v>36320</v>
      </c>
      <c r="P182" s="15">
        <f>D182+G182+J182+M182</f>
        <v>0</v>
      </c>
      <c r="Q182" s="15">
        <f>E182+H182+K182+N182</f>
        <v>0</v>
      </c>
      <c r="R182" s="15">
        <f>O182+P182+Q182</f>
        <v>36320</v>
      </c>
      <c r="S182" s="17" t="s">
        <v>108</v>
      </c>
      <c r="T182" s="18" t="s">
        <v>119</v>
      </c>
    </row>
    <row r="183" spans="1:20">
      <c r="A183" s="7" t="s">
        <v>133</v>
      </c>
      <c r="B183" s="8"/>
      <c r="C183" s="15">
        <v>25869</v>
      </c>
      <c r="D183" s="15"/>
      <c r="E183" s="15"/>
      <c r="F183" s="15">
        <v>8184</v>
      </c>
      <c r="G183" s="15"/>
      <c r="H183" s="15"/>
      <c r="I183" s="15">
        <v>1802</v>
      </c>
      <c r="J183" s="15"/>
      <c r="K183" s="15"/>
      <c r="L183" s="15">
        <v>465</v>
      </c>
      <c r="M183" s="15"/>
      <c r="N183" s="15"/>
      <c r="O183" s="15">
        <f t="shared" ref="O183:O193" si="25">C183+F183+I183+L183</f>
        <v>36320</v>
      </c>
      <c r="P183" s="15">
        <f t="shared" ref="P183:P194" si="26">D183+G183+J183+M183</f>
        <v>0</v>
      </c>
      <c r="Q183" s="15">
        <f t="shared" ref="Q183:Q194" si="27">E183+H183+K183+N183</f>
        <v>0</v>
      </c>
      <c r="R183" s="15">
        <f t="shared" ref="R183:R194" si="28">O183+P183+Q183</f>
        <v>36320</v>
      </c>
      <c r="S183" s="17" t="s">
        <v>120</v>
      </c>
      <c r="T183" s="19">
        <f>SUM(R182:R183)</f>
        <v>72640</v>
      </c>
    </row>
    <row r="184" spans="1:20">
      <c r="A184" s="7"/>
      <c r="B184" s="8"/>
      <c r="C184" s="34">
        <v>25869</v>
      </c>
      <c r="D184" s="34"/>
      <c r="E184" s="34"/>
      <c r="F184" s="34">
        <v>8184</v>
      </c>
      <c r="G184" s="34"/>
      <c r="H184" s="34"/>
      <c r="I184" s="34">
        <v>1802</v>
      </c>
      <c r="J184" s="34"/>
      <c r="K184" s="34"/>
      <c r="L184" s="34">
        <v>465</v>
      </c>
      <c r="M184" s="34"/>
      <c r="N184" s="34"/>
      <c r="O184" s="34">
        <f t="shared" si="25"/>
        <v>36320</v>
      </c>
      <c r="P184" s="34">
        <f t="shared" si="26"/>
        <v>0</v>
      </c>
      <c r="Q184" s="34">
        <f t="shared" si="27"/>
        <v>0</v>
      </c>
      <c r="R184" s="34">
        <f t="shared" si="28"/>
        <v>36320</v>
      </c>
      <c r="S184" s="35" t="s">
        <v>121</v>
      </c>
    </row>
    <row r="185" spans="1:20">
      <c r="A185" s="7"/>
      <c r="B185" s="8"/>
      <c r="C185" s="34">
        <v>25869</v>
      </c>
      <c r="D185" s="34"/>
      <c r="E185" s="34"/>
      <c r="F185" s="34">
        <v>8184</v>
      </c>
      <c r="G185" s="34"/>
      <c r="H185" s="34"/>
      <c r="I185" s="34">
        <v>1802</v>
      </c>
      <c r="J185" s="34"/>
      <c r="K185" s="34"/>
      <c r="L185" s="34">
        <v>465</v>
      </c>
      <c r="M185" s="34"/>
      <c r="N185" s="34"/>
      <c r="O185" s="34">
        <f t="shared" si="25"/>
        <v>36320</v>
      </c>
      <c r="P185" s="34">
        <f t="shared" si="26"/>
        <v>0</v>
      </c>
      <c r="Q185" s="34">
        <f t="shared" si="27"/>
        <v>0</v>
      </c>
      <c r="R185" s="34">
        <f t="shared" si="28"/>
        <v>36320</v>
      </c>
      <c r="S185" s="35" t="s">
        <v>109</v>
      </c>
    </row>
    <row r="186" spans="1:20">
      <c r="A186" s="7"/>
      <c r="B186" s="8"/>
      <c r="C186" s="34">
        <v>25869</v>
      </c>
      <c r="D186" s="34"/>
      <c r="E186" s="34"/>
      <c r="F186" s="34">
        <v>8184</v>
      </c>
      <c r="G186" s="34"/>
      <c r="H186" s="34"/>
      <c r="I186" s="34">
        <v>1802</v>
      </c>
      <c r="J186" s="34"/>
      <c r="K186" s="34"/>
      <c r="L186" s="34">
        <v>465</v>
      </c>
      <c r="M186" s="34"/>
      <c r="N186" s="34"/>
      <c r="O186" s="34">
        <f t="shared" si="25"/>
        <v>36320</v>
      </c>
      <c r="P186" s="34">
        <f t="shared" si="26"/>
        <v>0</v>
      </c>
      <c r="Q186" s="34">
        <f t="shared" si="27"/>
        <v>0</v>
      </c>
      <c r="R186" s="34">
        <f t="shared" si="28"/>
        <v>36320</v>
      </c>
      <c r="S186" s="35" t="s">
        <v>110</v>
      </c>
    </row>
    <row r="187" spans="1:20">
      <c r="A187" s="7"/>
      <c r="B187" s="7"/>
      <c r="C187" s="34">
        <v>25869</v>
      </c>
      <c r="D187" s="34"/>
      <c r="E187" s="34"/>
      <c r="F187" s="34">
        <v>8184</v>
      </c>
      <c r="G187" s="34"/>
      <c r="H187" s="34"/>
      <c r="I187" s="34">
        <v>1802</v>
      </c>
      <c r="J187" s="34"/>
      <c r="K187" s="34"/>
      <c r="L187" s="34">
        <v>465</v>
      </c>
      <c r="M187" s="34"/>
      <c r="N187" s="34"/>
      <c r="O187" s="34">
        <f t="shared" si="25"/>
        <v>36320</v>
      </c>
      <c r="P187" s="34">
        <f t="shared" si="26"/>
        <v>0</v>
      </c>
      <c r="Q187" s="34">
        <f t="shared" si="27"/>
        <v>0</v>
      </c>
      <c r="R187" s="34">
        <f t="shared" si="28"/>
        <v>36320</v>
      </c>
      <c r="S187" s="35" t="s">
        <v>111</v>
      </c>
    </row>
    <row r="188" spans="1:20">
      <c r="A188" s="7"/>
      <c r="B188" s="7"/>
      <c r="C188" s="34">
        <v>25869</v>
      </c>
      <c r="D188" s="34"/>
      <c r="E188" s="34"/>
      <c r="F188" s="34">
        <v>8184</v>
      </c>
      <c r="G188" s="34"/>
      <c r="H188" s="34"/>
      <c r="I188" s="34">
        <v>1802</v>
      </c>
      <c r="J188" s="34"/>
      <c r="K188" s="34"/>
      <c r="L188" s="34">
        <v>465</v>
      </c>
      <c r="M188" s="34"/>
      <c r="N188" s="34"/>
      <c r="O188" s="34">
        <f t="shared" si="25"/>
        <v>36320</v>
      </c>
      <c r="P188" s="34">
        <f t="shared" si="26"/>
        <v>0</v>
      </c>
      <c r="Q188" s="34">
        <f t="shared" si="27"/>
        <v>0</v>
      </c>
      <c r="R188" s="34">
        <f t="shared" si="28"/>
        <v>36320</v>
      </c>
      <c r="S188" s="35" t="s">
        <v>112</v>
      </c>
    </row>
    <row r="189" spans="1:20">
      <c r="A189" s="7"/>
      <c r="B189" s="7"/>
      <c r="C189" s="34">
        <v>25869</v>
      </c>
      <c r="D189" s="34"/>
      <c r="E189" s="34"/>
      <c r="F189" s="34">
        <v>8184</v>
      </c>
      <c r="G189" s="34"/>
      <c r="H189" s="34"/>
      <c r="I189" s="34">
        <v>1802</v>
      </c>
      <c r="J189" s="34"/>
      <c r="K189" s="34"/>
      <c r="L189" s="34">
        <v>465</v>
      </c>
      <c r="M189" s="34"/>
      <c r="N189" s="34"/>
      <c r="O189" s="34">
        <f t="shared" si="25"/>
        <v>36320</v>
      </c>
      <c r="P189" s="34">
        <f t="shared" si="26"/>
        <v>0</v>
      </c>
      <c r="Q189" s="34">
        <f t="shared" si="27"/>
        <v>0</v>
      </c>
      <c r="R189" s="34">
        <f t="shared" si="28"/>
        <v>36320</v>
      </c>
      <c r="S189" s="35" t="s">
        <v>113</v>
      </c>
    </row>
    <row r="190" spans="1:20">
      <c r="A190" s="7"/>
      <c r="B190" s="7"/>
      <c r="C190" s="34">
        <v>25869</v>
      </c>
      <c r="D190" s="34"/>
      <c r="E190" s="34"/>
      <c r="F190" s="34">
        <v>8184</v>
      </c>
      <c r="G190" s="34"/>
      <c r="H190" s="34"/>
      <c r="I190" s="34">
        <v>1802</v>
      </c>
      <c r="J190" s="34"/>
      <c r="K190" s="34"/>
      <c r="L190" s="34">
        <v>465</v>
      </c>
      <c r="M190" s="34"/>
      <c r="N190" s="34"/>
      <c r="O190" s="34">
        <f t="shared" si="25"/>
        <v>36320</v>
      </c>
      <c r="P190" s="34">
        <f t="shared" si="26"/>
        <v>0</v>
      </c>
      <c r="Q190" s="34">
        <f t="shared" si="27"/>
        <v>0</v>
      </c>
      <c r="R190" s="34">
        <f t="shared" si="28"/>
        <v>36320</v>
      </c>
      <c r="S190" s="35" t="s">
        <v>114</v>
      </c>
    </row>
    <row r="191" spans="1:20">
      <c r="A191" s="7"/>
      <c r="B191" s="7"/>
      <c r="C191" s="34">
        <v>25869</v>
      </c>
      <c r="D191" s="34"/>
      <c r="E191" s="34"/>
      <c r="F191" s="34">
        <v>8184</v>
      </c>
      <c r="G191" s="34"/>
      <c r="H191" s="34"/>
      <c r="I191" s="34">
        <v>1802</v>
      </c>
      <c r="J191" s="34"/>
      <c r="K191" s="34"/>
      <c r="L191" s="34">
        <v>465</v>
      </c>
      <c r="M191" s="34"/>
      <c r="N191" s="34"/>
      <c r="O191" s="34">
        <f t="shared" si="25"/>
        <v>36320</v>
      </c>
      <c r="P191" s="34">
        <f t="shared" si="26"/>
        <v>0</v>
      </c>
      <c r="Q191" s="34">
        <f t="shared" si="27"/>
        <v>0</v>
      </c>
      <c r="R191" s="34">
        <f t="shared" si="28"/>
        <v>36320</v>
      </c>
      <c r="S191" s="35" t="s">
        <v>115</v>
      </c>
    </row>
    <row r="192" spans="1:20">
      <c r="A192" s="7"/>
      <c r="B192" s="7"/>
      <c r="C192" s="34">
        <v>25869</v>
      </c>
      <c r="D192" s="34"/>
      <c r="E192" s="34"/>
      <c r="F192" s="34">
        <v>8184</v>
      </c>
      <c r="G192" s="34"/>
      <c r="H192" s="34"/>
      <c r="I192" s="34">
        <v>1802</v>
      </c>
      <c r="J192" s="34"/>
      <c r="K192" s="34"/>
      <c r="L192" s="34">
        <v>465</v>
      </c>
      <c r="M192" s="34"/>
      <c r="N192" s="34"/>
      <c r="O192" s="34">
        <f t="shared" si="25"/>
        <v>36320</v>
      </c>
      <c r="P192" s="34">
        <f t="shared" si="26"/>
        <v>0</v>
      </c>
      <c r="Q192" s="34">
        <f t="shared" si="27"/>
        <v>0</v>
      </c>
      <c r="R192" s="34">
        <f t="shared" si="28"/>
        <v>36320</v>
      </c>
      <c r="S192" s="35" t="s">
        <v>116</v>
      </c>
    </row>
    <row r="193" spans="1:21">
      <c r="A193" s="7"/>
      <c r="B193" s="7"/>
      <c r="C193" s="34">
        <v>25869</v>
      </c>
      <c r="D193" s="34"/>
      <c r="E193" s="34"/>
      <c r="F193" s="34">
        <v>8184</v>
      </c>
      <c r="G193" s="34"/>
      <c r="H193" s="34"/>
      <c r="I193" s="34">
        <v>1802</v>
      </c>
      <c r="J193" s="34"/>
      <c r="K193" s="34"/>
      <c r="L193" s="34">
        <v>465</v>
      </c>
      <c r="M193" s="34"/>
      <c r="N193" s="34"/>
      <c r="O193" s="34">
        <f t="shared" si="25"/>
        <v>36320</v>
      </c>
      <c r="P193" s="34">
        <f t="shared" si="26"/>
        <v>0</v>
      </c>
      <c r="Q193" s="34">
        <f t="shared" si="27"/>
        <v>0</v>
      </c>
      <c r="R193" s="34">
        <f t="shared" si="28"/>
        <v>36320</v>
      </c>
      <c r="S193" s="35" t="s">
        <v>117</v>
      </c>
    </row>
    <row r="194" spans="1:21">
      <c r="A194" s="7"/>
      <c r="B194" s="7"/>
      <c r="C194" s="34">
        <v>25866.41</v>
      </c>
      <c r="D194" s="34"/>
      <c r="E194" s="34"/>
      <c r="F194" s="34">
        <v>8180.09</v>
      </c>
      <c r="G194" s="34"/>
      <c r="H194" s="34"/>
      <c r="I194" s="34">
        <v>1796.31</v>
      </c>
      <c r="J194" s="34"/>
      <c r="K194" s="34"/>
      <c r="L194" s="34">
        <v>469.34</v>
      </c>
      <c r="M194" s="34"/>
      <c r="N194" s="34"/>
      <c r="O194" s="34">
        <f>C194+F194+I194+L194</f>
        <v>36312.149999999994</v>
      </c>
      <c r="P194" s="34">
        <f t="shared" si="26"/>
        <v>0</v>
      </c>
      <c r="Q194" s="34">
        <f t="shared" si="27"/>
        <v>0</v>
      </c>
      <c r="R194" s="34">
        <f t="shared" si="28"/>
        <v>36312.149999999994</v>
      </c>
      <c r="S194" s="35" t="s">
        <v>118</v>
      </c>
      <c r="T194" s="18" t="s">
        <v>102</v>
      </c>
      <c r="U194" s="18"/>
    </row>
    <row r="195" spans="1:21">
      <c r="A195" s="45" t="s">
        <v>39</v>
      </c>
      <c r="B195" s="45"/>
      <c r="C195" s="36">
        <f t="shared" ref="C195:R195" si="29">SUM(C182:C194)</f>
        <v>336294.41</v>
      </c>
      <c r="D195" s="36">
        <f t="shared" si="29"/>
        <v>0</v>
      </c>
      <c r="E195" s="36">
        <f t="shared" si="29"/>
        <v>0</v>
      </c>
      <c r="F195" s="36">
        <f t="shared" si="29"/>
        <v>106388.09</v>
      </c>
      <c r="G195" s="36">
        <f t="shared" si="29"/>
        <v>0</v>
      </c>
      <c r="H195" s="36">
        <f t="shared" si="29"/>
        <v>0</v>
      </c>
      <c r="I195" s="36">
        <f t="shared" si="29"/>
        <v>23420.31</v>
      </c>
      <c r="J195" s="36">
        <f t="shared" si="29"/>
        <v>0</v>
      </c>
      <c r="K195" s="36">
        <f t="shared" si="29"/>
        <v>0</v>
      </c>
      <c r="L195" s="36">
        <f t="shared" si="29"/>
        <v>6049.34</v>
      </c>
      <c r="M195" s="36">
        <f t="shared" si="29"/>
        <v>0</v>
      </c>
      <c r="N195" s="36">
        <f t="shared" si="29"/>
        <v>0</v>
      </c>
      <c r="O195" s="36">
        <f t="shared" si="29"/>
        <v>472152.15</v>
      </c>
      <c r="P195" s="36">
        <f t="shared" si="29"/>
        <v>0</v>
      </c>
      <c r="Q195" s="36">
        <f t="shared" si="29"/>
        <v>0</v>
      </c>
      <c r="R195" s="36">
        <f t="shared" si="29"/>
        <v>472152.15</v>
      </c>
      <c r="S195" s="37"/>
      <c r="T195" s="19">
        <f>SUM(R184:R194)</f>
        <v>399512.15</v>
      </c>
      <c r="U195" s="18"/>
    </row>
    <row r="196" spans="1:21">
      <c r="A196" s="30"/>
      <c r="B196" s="31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3"/>
    </row>
    <row r="197" spans="1:21"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38"/>
    </row>
    <row r="198" spans="1:21" ht="22.5">
      <c r="A198" s="43" t="s">
        <v>126</v>
      </c>
      <c r="B198" s="43"/>
      <c r="C198" s="22">
        <f t="shared" ref="C198:L198" si="30">C41+C80+C113+C135+C156+C179+C195</f>
        <v>1848030.2599999998</v>
      </c>
      <c r="D198" s="22">
        <f t="shared" si="30"/>
        <v>196.76999999999998</v>
      </c>
      <c r="E198" s="22">
        <f t="shared" si="30"/>
        <v>53337</v>
      </c>
      <c r="F198" s="22">
        <f t="shared" si="30"/>
        <v>546904.19999999995</v>
      </c>
      <c r="G198" s="22">
        <f t="shared" si="30"/>
        <v>37.629999999999995</v>
      </c>
      <c r="H198" s="22">
        <f t="shared" si="30"/>
        <v>16893</v>
      </c>
      <c r="I198" s="22">
        <f t="shared" si="30"/>
        <v>105516.5</v>
      </c>
      <c r="J198" s="22">
        <f t="shared" si="30"/>
        <v>13.399999999999999</v>
      </c>
      <c r="K198" s="22">
        <f t="shared" si="30"/>
        <v>1090</v>
      </c>
      <c r="L198" s="22">
        <f t="shared" si="30"/>
        <v>11017.34</v>
      </c>
      <c r="M198" s="22">
        <f>M41+M80+M113+M135+M156+M179</f>
        <v>0</v>
      </c>
      <c r="N198" s="22">
        <f>N41+N80+N113+N135+N156+N179</f>
        <v>0</v>
      </c>
      <c r="O198" s="22">
        <f>O41+O80+O113+O135+O156+O179+O195</f>
        <v>2511468.3000000003</v>
      </c>
      <c r="P198" s="22">
        <f>P41+P80+P113+P135+P156+P179+P195</f>
        <v>247.8</v>
      </c>
      <c r="Q198" s="22">
        <f>Q41+Q80+Q113+Q135+Q156+Q179+Q195</f>
        <v>71320</v>
      </c>
      <c r="R198" s="22">
        <f>R41+R80+R113+R135+R156+R179+R195</f>
        <v>2583036.1</v>
      </c>
      <c r="S198" s="39" t="s">
        <v>102</v>
      </c>
      <c r="T198" s="40">
        <f>T41+T80+T112+T135+T156+T178+T195</f>
        <v>1678917.1</v>
      </c>
    </row>
    <row r="199" spans="1:21"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38"/>
    </row>
    <row r="200" spans="1:21" ht="36">
      <c r="A200" s="1" t="s">
        <v>135</v>
      </c>
      <c r="B200" s="18" t="s">
        <v>122</v>
      </c>
      <c r="C200" s="19">
        <v>876551.68000000005</v>
      </c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41"/>
      <c r="T200" s="19"/>
    </row>
    <row r="201" spans="1:21">
      <c r="B201" s="18" t="s">
        <v>123</v>
      </c>
      <c r="C201" s="19">
        <v>462211.16600000003</v>
      </c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38"/>
    </row>
    <row r="202" spans="1:21">
      <c r="B202" s="18" t="s">
        <v>124</v>
      </c>
      <c r="C202" s="19">
        <v>869829.11</v>
      </c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38"/>
    </row>
    <row r="203" spans="1:21" ht="33.75">
      <c r="A203" s="3" t="s">
        <v>125</v>
      </c>
      <c r="B203" s="42" t="s">
        <v>134</v>
      </c>
      <c r="C203" s="2">
        <f>SUM(C200:C202)+T198</f>
        <v>3887509.0560000003</v>
      </c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38"/>
    </row>
    <row r="204" spans="1:21"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38"/>
    </row>
    <row r="205" spans="1:21"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38"/>
    </row>
    <row r="206" spans="1:21"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38"/>
    </row>
    <row r="207" spans="1:21"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38"/>
    </row>
    <row r="208" spans="1:21"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38"/>
    </row>
    <row r="209" spans="3:19"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38"/>
    </row>
    <row r="210" spans="3:19"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38"/>
    </row>
    <row r="211" spans="3:19"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38"/>
    </row>
    <row r="212" spans="3:19"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38"/>
    </row>
    <row r="213" spans="3:19"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38"/>
    </row>
  </sheetData>
  <mergeCells count="22">
    <mergeCell ref="A80:B80"/>
    <mergeCell ref="A1:A2"/>
    <mergeCell ref="B1:B2"/>
    <mergeCell ref="C1:E1"/>
    <mergeCell ref="A43:S43"/>
    <mergeCell ref="F1:H1"/>
    <mergeCell ref="O1:Q1"/>
    <mergeCell ref="R1:R2"/>
    <mergeCell ref="S1:S2"/>
    <mergeCell ref="A41:B41"/>
    <mergeCell ref="I1:K1"/>
    <mergeCell ref="L1:N1"/>
    <mergeCell ref="A198:B198"/>
    <mergeCell ref="A82:S82"/>
    <mergeCell ref="A113:B113"/>
    <mergeCell ref="A115:S115"/>
    <mergeCell ref="A135:B135"/>
    <mergeCell ref="A137:S137"/>
    <mergeCell ref="A156:B156"/>
    <mergeCell ref="A195:B195"/>
    <mergeCell ref="A158:S158"/>
    <mergeCell ref="A179:B179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ZUS ratalny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Halina Smaluch</dc:creator>
  <cp:lastModifiedBy>rulbrich</cp:lastModifiedBy>
  <cp:lastPrinted>2021-09-03T08:43:50Z</cp:lastPrinted>
  <dcterms:created xsi:type="dcterms:W3CDTF">2021-08-16T19:13:25Z</dcterms:created>
  <dcterms:modified xsi:type="dcterms:W3CDTF">2021-09-06T07:50:12Z</dcterms:modified>
</cp:coreProperties>
</file>