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21. przeglądy i naprawy - Kardiomonitory\"/>
    </mc:Choice>
  </mc:AlternateContent>
  <xr:revisionPtr revIDLastSave="0" documentId="13_ncr:1_{0E99D990-AC21-4868-915B-5BB9898705A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zęść 1" sheetId="2" r:id="rId1"/>
    <sheet name="Część 2" sheetId="7" r:id="rId2"/>
    <sheet name="Część 3" sheetId="3" r:id="rId3"/>
    <sheet name="Część 4" sheetId="4" r:id="rId4"/>
    <sheet name="Część 5" sheetId="5" r:id="rId5"/>
    <sheet name="Część 6" sheetId="8" r:id="rId6"/>
    <sheet name="Część 7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8" l="1"/>
  <c r="G23" i="8"/>
  <c r="E23" i="8"/>
  <c r="D23" i="8"/>
  <c r="C23" i="8"/>
  <c r="B23" i="8"/>
  <c r="H22" i="8"/>
  <c r="G22" i="8"/>
  <c r="E22" i="8"/>
  <c r="D22" i="8"/>
  <c r="C22" i="8"/>
  <c r="B22" i="8"/>
  <c r="H21" i="8"/>
  <c r="G21" i="8"/>
  <c r="E21" i="8"/>
  <c r="D21" i="8"/>
  <c r="C21" i="8"/>
  <c r="B21" i="8"/>
  <c r="H20" i="8"/>
  <c r="G20" i="8"/>
  <c r="E20" i="8"/>
  <c r="D20" i="8"/>
  <c r="C20" i="8"/>
  <c r="B20" i="8"/>
  <c r="H19" i="8"/>
  <c r="G19" i="8"/>
  <c r="E19" i="8"/>
  <c r="D19" i="8"/>
  <c r="C19" i="8"/>
  <c r="B19" i="8"/>
  <c r="H18" i="8"/>
  <c r="G18" i="8"/>
  <c r="E18" i="8"/>
  <c r="D18" i="8"/>
  <c r="C18" i="8"/>
  <c r="B18" i="8"/>
  <c r="H17" i="8"/>
  <c r="G17" i="8"/>
  <c r="E17" i="8"/>
  <c r="D17" i="8"/>
  <c r="C17" i="8"/>
  <c r="B17" i="8"/>
  <c r="H16" i="8"/>
  <c r="G16" i="8"/>
  <c r="E16" i="8"/>
  <c r="D16" i="8"/>
  <c r="C16" i="8"/>
  <c r="B16" i="8"/>
  <c r="H15" i="8"/>
  <c r="G15" i="8"/>
  <c r="E15" i="8"/>
  <c r="D15" i="8"/>
  <c r="C15" i="8"/>
  <c r="B15" i="8"/>
  <c r="H14" i="8"/>
  <c r="G14" i="8"/>
  <c r="E14" i="8"/>
  <c r="D14" i="8"/>
  <c r="C14" i="8"/>
  <c r="B14" i="8"/>
  <c r="H13" i="8"/>
  <c r="G13" i="8"/>
  <c r="E13" i="8"/>
  <c r="D13" i="8"/>
  <c r="C13" i="8"/>
  <c r="B13" i="8"/>
  <c r="H12" i="8"/>
  <c r="G12" i="8"/>
  <c r="E12" i="8"/>
  <c r="D12" i="8"/>
  <c r="C12" i="8"/>
  <c r="B12" i="8"/>
  <c r="H11" i="8"/>
  <c r="G11" i="8"/>
  <c r="E11" i="8"/>
  <c r="D11" i="8"/>
  <c r="C11" i="8"/>
  <c r="B11" i="8"/>
  <c r="H10" i="8"/>
  <c r="G10" i="8"/>
  <c r="E10" i="8"/>
  <c r="D10" i="8"/>
  <c r="C10" i="8"/>
  <c r="B10" i="8"/>
  <c r="H9" i="8"/>
  <c r="G9" i="8"/>
  <c r="E9" i="8"/>
  <c r="D9" i="8"/>
  <c r="C9" i="8"/>
  <c r="B9" i="8"/>
  <c r="H8" i="8"/>
  <c r="G8" i="8"/>
  <c r="E8" i="8"/>
  <c r="D8" i="8"/>
  <c r="C8" i="8"/>
  <c r="B8" i="8"/>
  <c r="H17" i="5"/>
  <c r="G17" i="5"/>
  <c r="E17" i="5"/>
  <c r="D17" i="5"/>
  <c r="C17" i="5"/>
  <c r="B17" i="5"/>
  <c r="H16" i="5"/>
  <c r="G16" i="5"/>
  <c r="E16" i="5"/>
  <c r="D16" i="5"/>
  <c r="C16" i="5"/>
  <c r="B16" i="5"/>
  <c r="H52" i="2"/>
  <c r="G52" i="2"/>
  <c r="E52" i="2"/>
  <c r="D52" i="2"/>
  <c r="C52" i="2"/>
  <c r="B52" i="2"/>
</calcChain>
</file>

<file path=xl/sharedStrings.xml><?xml version="1.0" encoding="utf-8"?>
<sst xmlns="http://schemas.openxmlformats.org/spreadsheetml/2006/main" count="855" uniqueCount="198">
  <si>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</si>
  <si>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</si>
  <si>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</si>
  <si>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</si>
  <si>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</si>
  <si>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</si>
  <si>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</si>
  <si>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</si>
  <si>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Kardiomonitor</t>
  </si>
  <si>
    <t>Cardiocap/5</t>
  </si>
  <si>
    <t>FBUE00063</t>
  </si>
  <si>
    <t>Datex Ohmeda</t>
  </si>
  <si>
    <t>Filia Nr 3 - Oddział Rehabilitacji Kardiologicznej</t>
  </si>
  <si>
    <t>Lp.</t>
  </si>
  <si>
    <t>Cena jednostkowa netto za przegląd</t>
  </si>
  <si>
    <t>B125</t>
  </si>
  <si>
    <t>SP418468043WA</t>
  </si>
  <si>
    <t>GE  HEALTHCARE</t>
  </si>
  <si>
    <t>Oddział Chorób Wewnętrznych</t>
  </si>
  <si>
    <t>SP418468042WA</t>
  </si>
  <si>
    <t>SP418468041WA</t>
  </si>
  <si>
    <t>SP418468040WA</t>
  </si>
  <si>
    <t>SP418468038WA</t>
  </si>
  <si>
    <t>SP418468036WA</t>
  </si>
  <si>
    <t>SP41857979WA</t>
  </si>
  <si>
    <t>SP418457477WA</t>
  </si>
  <si>
    <t>Carescape B 850</t>
  </si>
  <si>
    <t>SNR19450015HA</t>
  </si>
  <si>
    <t>Oddział A i ITM</t>
  </si>
  <si>
    <t>SNR19450016HA</t>
  </si>
  <si>
    <t>SNR19450017HA</t>
  </si>
  <si>
    <t>SNR19450021HA</t>
  </si>
  <si>
    <t>SNR19450023HA</t>
  </si>
  <si>
    <t>SNR19450025HA</t>
  </si>
  <si>
    <t>SNR19450027HA</t>
  </si>
  <si>
    <t>SNR19450028HA</t>
  </si>
  <si>
    <t>SNR19450031HA</t>
  </si>
  <si>
    <t>SNR19450042HA</t>
  </si>
  <si>
    <t>Carescape B850 CPU C1</t>
  </si>
  <si>
    <t>SED 10343755</t>
  </si>
  <si>
    <t>GE MEDICAL SYSTEMS</t>
  </si>
  <si>
    <t>SED 10353740</t>
  </si>
  <si>
    <t>SED 10353741</t>
  </si>
  <si>
    <t>SED 10343734</t>
  </si>
  <si>
    <t>SED 10353737</t>
  </si>
  <si>
    <t>SED 10353736</t>
  </si>
  <si>
    <t>SED 10353738</t>
  </si>
  <si>
    <t>SED 10353739</t>
  </si>
  <si>
    <t>Kardiomonitor transportowy</t>
  </si>
  <si>
    <t>B30</t>
  </si>
  <si>
    <t>SF310361528WA</t>
  </si>
  <si>
    <t>Monitor</t>
  </si>
  <si>
    <t>Carescape B650</t>
  </si>
  <si>
    <t>SEW 11487277 HA</t>
  </si>
  <si>
    <t>Blok Operacyjny</t>
  </si>
  <si>
    <t>SEW 11481291 HA</t>
  </si>
  <si>
    <t>SEW 11477090 HA</t>
  </si>
  <si>
    <t>SEW 11477043 HA</t>
  </si>
  <si>
    <t>SEW 11487288 HA</t>
  </si>
  <si>
    <t>SEW 11487290 HA</t>
  </si>
  <si>
    <t>SEW 11487278 HA</t>
  </si>
  <si>
    <t>SEW 11487272 HA</t>
  </si>
  <si>
    <t>SEW 11487276 HA</t>
  </si>
  <si>
    <t>SEW 11487280 HA</t>
  </si>
  <si>
    <t>SEW 11487292 HA</t>
  </si>
  <si>
    <t>SEW 11477068 HA</t>
  </si>
  <si>
    <t>Bene View T5</t>
  </si>
  <si>
    <t>CM-7C101638</t>
  </si>
  <si>
    <t>Mindray Chiny</t>
  </si>
  <si>
    <t>Oddział Laryngologiczny</t>
  </si>
  <si>
    <t>CM-7C157801</t>
  </si>
  <si>
    <t>CM-2B127930</t>
  </si>
  <si>
    <t>Oddział Neurologiczny</t>
  </si>
  <si>
    <t>CM-7C101640</t>
  </si>
  <si>
    <t>Oddział Noworodków</t>
  </si>
  <si>
    <t>CM-7C101639</t>
  </si>
  <si>
    <t>CM-7C101641</t>
  </si>
  <si>
    <t>Bene View T8</t>
  </si>
  <si>
    <t>CF-54126500</t>
  </si>
  <si>
    <t>Oddział Kardiologii Inwazyjnej</t>
  </si>
  <si>
    <t>CF-86136685</t>
  </si>
  <si>
    <t>CF-84135894</t>
  </si>
  <si>
    <t>CF-84135895</t>
  </si>
  <si>
    <t>CF-19109609</t>
  </si>
  <si>
    <t>Oddział Transplantologii</t>
  </si>
  <si>
    <t>CF-18109264</t>
  </si>
  <si>
    <t>CF-18109263</t>
  </si>
  <si>
    <t>MEC1200</t>
  </si>
  <si>
    <t>CC9C111190</t>
  </si>
  <si>
    <t>Blok Porodowy</t>
  </si>
  <si>
    <t>CC9C111185</t>
  </si>
  <si>
    <t xml:space="preserve">Oddział Chirurgiczny </t>
  </si>
  <si>
    <t>CC9C111187</t>
  </si>
  <si>
    <t>CC9C111184</t>
  </si>
  <si>
    <t>CC9C111189</t>
  </si>
  <si>
    <t>CC9C111186</t>
  </si>
  <si>
    <t>CC9C111188</t>
  </si>
  <si>
    <t>Oddział Ortopedyczny</t>
  </si>
  <si>
    <t>CC7C102400</t>
  </si>
  <si>
    <t>CC7C102401</t>
  </si>
  <si>
    <t>Zakład Endoskopii</t>
  </si>
  <si>
    <t>uMEC 15</t>
  </si>
  <si>
    <t>KR-8B000654</t>
  </si>
  <si>
    <t>Odział Udarowy</t>
  </si>
  <si>
    <t>KR-8B000656</t>
  </si>
  <si>
    <t>KR-8B000657</t>
  </si>
  <si>
    <t>KR-8B000647</t>
  </si>
  <si>
    <t>uMEC12</t>
  </si>
  <si>
    <t>KQ-8A017397</t>
  </si>
  <si>
    <t>KQ-8A017409</t>
  </si>
  <si>
    <t>MP30-M8002A</t>
  </si>
  <si>
    <t>DE728B328</t>
  </si>
  <si>
    <t>Philips Medical Systems USA</t>
  </si>
  <si>
    <t>MX 500</t>
  </si>
  <si>
    <t>DE35140015</t>
  </si>
  <si>
    <t>Philips Medizine Systeme</t>
  </si>
  <si>
    <t>DE35140025</t>
  </si>
  <si>
    <t>DE35140024</t>
  </si>
  <si>
    <t>Propaq LT</t>
  </si>
  <si>
    <t>KA060160</t>
  </si>
  <si>
    <t>Welch Allyn</t>
  </si>
  <si>
    <t>KA060167</t>
  </si>
  <si>
    <t>21/KA066859</t>
  </si>
  <si>
    <t>Szpitalny Oddział Ratunkowy</t>
  </si>
  <si>
    <t>21/KA066828</t>
  </si>
  <si>
    <t>Monitor funkcji życiowych do TRIAGE</t>
  </si>
  <si>
    <t>CVSM</t>
  </si>
  <si>
    <t>21/100092973317</t>
  </si>
  <si>
    <t>CVSM 6800</t>
  </si>
  <si>
    <t>100042334418</t>
  </si>
  <si>
    <t>100042344418</t>
  </si>
  <si>
    <t>100042314418</t>
  </si>
  <si>
    <t>100042324418</t>
  </si>
  <si>
    <t>Centrala monitorująca</t>
  </si>
  <si>
    <t>Aspel</t>
  </si>
  <si>
    <t/>
  </si>
  <si>
    <t>Aspel S.A.</t>
  </si>
  <si>
    <t>Bene Vision</t>
  </si>
  <si>
    <t>3B-8A004235</t>
  </si>
  <si>
    <t>Carescape Central Station V2</t>
  </si>
  <si>
    <t>SKN 19130050SA</t>
  </si>
  <si>
    <t>CSCS 2</t>
  </si>
  <si>
    <t>SKN18480047SA</t>
  </si>
  <si>
    <t>FX3000C</t>
  </si>
  <si>
    <t>12151283</t>
  </si>
  <si>
    <t>EMTEL Śliwa Sp.k.</t>
  </si>
  <si>
    <t>Oddział Kardiologiczno Internistyczny</t>
  </si>
  <si>
    <t>HP XW4600</t>
  </si>
  <si>
    <t>bn</t>
  </si>
  <si>
    <t>Hypervisor III</t>
  </si>
  <si>
    <t>Hypervisor VI</t>
  </si>
  <si>
    <t>CZC03259C2</t>
  </si>
  <si>
    <t>Infinity Central Station Wide z Gateway i Symphony</t>
  </si>
  <si>
    <t>1OQ7WR-00310</t>
  </si>
  <si>
    <t>Draeger</t>
  </si>
  <si>
    <t>Drukarka</t>
  </si>
  <si>
    <t>HP LJ2015</t>
  </si>
  <si>
    <t>Jednostka centralna</t>
  </si>
  <si>
    <t>HP</t>
  </si>
  <si>
    <t>Mindray PM9000</t>
  </si>
  <si>
    <t>Mindray PM9000EX</t>
  </si>
  <si>
    <t>HP 1955</t>
  </si>
  <si>
    <t>System monitorujący do intensywnego nadzoru</t>
  </si>
  <si>
    <t>Hyprevisor VI</t>
  </si>
  <si>
    <t>brak</t>
  </si>
  <si>
    <t>System monitorujący/12 łóżkowy/</t>
  </si>
  <si>
    <t>B650-01</t>
  </si>
  <si>
    <t>Zasilacz</t>
  </si>
  <si>
    <t>APC1000</t>
  </si>
  <si>
    <t>Infinity Delta</t>
  </si>
  <si>
    <t>6008811575</t>
  </si>
  <si>
    <t>6008834363</t>
  </si>
  <si>
    <t>6008833462</t>
  </si>
  <si>
    <t>6008813466</t>
  </si>
  <si>
    <t>6008822572</t>
  </si>
  <si>
    <t>6008810175</t>
  </si>
  <si>
    <t>6008814964</t>
  </si>
  <si>
    <t>6008823767</t>
  </si>
  <si>
    <t>6008819861</t>
  </si>
  <si>
    <t>6008838163</t>
  </si>
  <si>
    <t>6008833070</t>
  </si>
  <si>
    <t>6008837360</t>
  </si>
  <si>
    <t>6009530573</t>
  </si>
  <si>
    <t>6009542961</t>
  </si>
  <si>
    <t>6009548260</t>
  </si>
  <si>
    <t>6009542863</t>
  </si>
  <si>
    <t>Załącznik nr 2 do SWZ / załącznik nr 1 do umowy</t>
  </si>
  <si>
    <t>Szpital Wojewódzki w Poznaniu</t>
  </si>
  <si>
    <t>WYKONAWCA</t>
  </si>
  <si>
    <t>ZAMAWIAJĄCY</t>
  </si>
  <si>
    <t>Brak wypełnienia kolumn wskazanych dla Wykonawcy (tu: Cena jednostkowa netto za jeden przegląd) spowoduje odrzucenie oferty na podstawie art. 226 ust. 1 pkt. 5 ustawy Pzp.</t>
  </si>
  <si>
    <t>Lista urządzeń - kardiomonitory - producent GE HEALTHCARE, Datex Ohmeda</t>
  </si>
  <si>
    <t>Lista urządzeń - kardiomonitory - producent Draeger</t>
  </si>
  <si>
    <t>Lista urządzeń - kardiomonitory - producent Mindray Chiny</t>
  </si>
  <si>
    <t>Lista urządzeń - kardiomonitory - producent Philips</t>
  </si>
  <si>
    <t>Lista urządzeń - kardiomonitory - producent Welch Allyn</t>
  </si>
  <si>
    <t>Lista urządzeń - kardiomonitory - producent EMTEL</t>
  </si>
  <si>
    <t>Lista urządzeń - kardiomonitory - producent Aspel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</si>
</sst>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18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0" fontId="0" fillId="0" borderId="10" xfId="0" applyNumberFormat="1" applyFont="1" applyBorder="1" applyProtection="1"/>
    <xf numFmtId="0" fontId="0" fillId="0" borderId="10" xfId="0" applyNumberFormat="1" applyFont="1" applyBorder="1" applyAlignment="1" applyProtection="1">
      <alignment horizontal="left"/>
    </xf>
    <xf numFmtId="164" fontId="0" fillId="0" borderId="10" xfId="0" applyNumberFormat="1" applyFont="1" applyBorder="1" applyProtection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1"/>
  <sheetViews>
    <sheetView tabSelected="1" workbookViewId="0">
      <selection activeCell="B6" sqref="B6"/>
    </sheetView>
  </sheetViews>
  <sheetFormatPr defaultRowHeight="14.25"/>
  <cols>
    <col min="1" max="1" width="3.625" bestFit="1" customWidth="1"/>
    <col min="2" max="2" width="9.75" customWidth="1"/>
    <col min="3" max="3" width="27.625" bestFit="1" customWidth="1"/>
    <col min="4" max="4" width="24.5" customWidth="1"/>
    <col min="5" max="5" width="20.5" customWidth="1"/>
    <col min="6" max="6" width="9.375" customWidth="1"/>
    <col min="7" max="7" width="24.25" customWidth="1"/>
    <col min="8" max="8" width="39.125" customWidth="1"/>
    <col min="9" max="9" width="17.625" customWidth="1"/>
  </cols>
  <sheetData>
    <row r="1" spans="1:9">
      <c r="C1" s="10"/>
      <c r="D1" s="10"/>
      <c r="E1" s="11"/>
      <c r="F1" s="11"/>
      <c r="H1" s="12" t="s">
        <v>186</v>
      </c>
    </row>
    <row r="4" spans="1:9" ht="15">
      <c r="D4" s="13" t="s">
        <v>191</v>
      </c>
    </row>
    <row r="6" spans="1:9" ht="33" customHeight="1">
      <c r="A6" s="2" t="s">
        <v>13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14</v>
      </c>
    </row>
    <row r="7" spans="1:9">
      <c r="A7" s="4">
        <v>1</v>
      </c>
      <c r="B7" s="4" t="s">
        <v>7</v>
      </c>
      <c r="C7" s="4" t="s">
        <v>8</v>
      </c>
      <c r="D7" s="4" t="s">
        <v>9</v>
      </c>
      <c r="E7" s="4" t="s">
        <v>10</v>
      </c>
      <c r="F7" s="5">
        <v>2003</v>
      </c>
      <c r="G7" s="4" t="s">
        <v>11</v>
      </c>
      <c r="H7" s="4" t="s">
        <v>12</v>
      </c>
      <c r="I7" s="6"/>
    </row>
    <row r="8" spans="1:9">
      <c r="A8" s="4">
        <v>2</v>
      </c>
      <c r="B8" s="4" t="s">
        <v>7</v>
      </c>
      <c r="C8" s="4" t="s">
        <v>8</v>
      </c>
      <c r="D8" s="4" t="s">
        <v>15</v>
      </c>
      <c r="E8" s="4" t="s">
        <v>16</v>
      </c>
      <c r="F8" s="5">
        <v>2018</v>
      </c>
      <c r="G8" s="4" t="s">
        <v>17</v>
      </c>
      <c r="H8" s="4" t="s">
        <v>18</v>
      </c>
      <c r="I8" s="6"/>
    </row>
    <row r="9" spans="1:9">
      <c r="A9" s="4">
        <v>3</v>
      </c>
      <c r="B9" s="4" t="s">
        <v>7</v>
      </c>
      <c r="C9" s="4" t="s">
        <v>8</v>
      </c>
      <c r="D9" s="4" t="s">
        <v>15</v>
      </c>
      <c r="E9" s="4" t="s">
        <v>19</v>
      </c>
      <c r="F9" s="5">
        <v>2018</v>
      </c>
      <c r="G9" s="4" t="s">
        <v>17</v>
      </c>
      <c r="H9" s="4" t="s">
        <v>18</v>
      </c>
      <c r="I9" s="6"/>
    </row>
    <row r="10" spans="1:9">
      <c r="A10" s="4">
        <v>4</v>
      </c>
      <c r="B10" s="4" t="s">
        <v>7</v>
      </c>
      <c r="C10" s="4" t="s">
        <v>8</v>
      </c>
      <c r="D10" s="4" t="s">
        <v>15</v>
      </c>
      <c r="E10" s="4" t="s">
        <v>20</v>
      </c>
      <c r="F10" s="5">
        <v>2018</v>
      </c>
      <c r="G10" s="4" t="s">
        <v>17</v>
      </c>
      <c r="H10" s="4" t="s">
        <v>18</v>
      </c>
      <c r="I10" s="6"/>
    </row>
    <row r="11" spans="1:9">
      <c r="A11" s="4">
        <v>5</v>
      </c>
      <c r="B11" s="4" t="s">
        <v>7</v>
      </c>
      <c r="C11" s="4" t="s">
        <v>8</v>
      </c>
      <c r="D11" s="4" t="s">
        <v>15</v>
      </c>
      <c r="E11" s="4" t="s">
        <v>21</v>
      </c>
      <c r="F11" s="5">
        <v>2018</v>
      </c>
      <c r="G11" s="4" t="s">
        <v>17</v>
      </c>
      <c r="H11" s="4" t="s">
        <v>18</v>
      </c>
      <c r="I11" s="6"/>
    </row>
    <row r="12" spans="1:9">
      <c r="A12" s="4">
        <v>6</v>
      </c>
      <c r="B12" s="4" t="s">
        <v>7</v>
      </c>
      <c r="C12" s="4" t="s">
        <v>8</v>
      </c>
      <c r="D12" s="4" t="s">
        <v>15</v>
      </c>
      <c r="E12" s="4" t="s">
        <v>22</v>
      </c>
      <c r="F12" s="5">
        <v>2018</v>
      </c>
      <c r="G12" s="4" t="s">
        <v>17</v>
      </c>
      <c r="H12" s="4" t="s">
        <v>18</v>
      </c>
      <c r="I12" s="6"/>
    </row>
    <row r="13" spans="1:9">
      <c r="A13" s="4">
        <v>7</v>
      </c>
      <c r="B13" s="4" t="s">
        <v>7</v>
      </c>
      <c r="C13" s="4" t="s">
        <v>8</v>
      </c>
      <c r="D13" s="4" t="s">
        <v>15</v>
      </c>
      <c r="E13" s="4" t="s">
        <v>23</v>
      </c>
      <c r="F13" s="5">
        <v>2018</v>
      </c>
      <c r="G13" s="4" t="s">
        <v>17</v>
      </c>
      <c r="H13" s="4" t="s">
        <v>18</v>
      </c>
      <c r="I13" s="6"/>
    </row>
    <row r="14" spans="1:9">
      <c r="A14" s="4">
        <v>8</v>
      </c>
      <c r="B14" s="4" t="s">
        <v>7</v>
      </c>
      <c r="C14" s="4" t="s">
        <v>8</v>
      </c>
      <c r="D14" s="4" t="s">
        <v>15</v>
      </c>
      <c r="E14" s="4" t="s">
        <v>24</v>
      </c>
      <c r="F14" s="5">
        <v>2018</v>
      </c>
      <c r="G14" s="4" t="s">
        <v>17</v>
      </c>
      <c r="H14" s="4" t="s">
        <v>18</v>
      </c>
      <c r="I14" s="6"/>
    </row>
    <row r="15" spans="1:9">
      <c r="A15" s="4">
        <v>9</v>
      </c>
      <c r="B15" s="4" t="s">
        <v>7</v>
      </c>
      <c r="C15" s="4" t="s">
        <v>8</v>
      </c>
      <c r="D15" s="4" t="s">
        <v>15</v>
      </c>
      <c r="E15" s="4" t="s">
        <v>25</v>
      </c>
      <c r="F15" s="5">
        <v>2018</v>
      </c>
      <c r="G15" s="4" t="s">
        <v>17</v>
      </c>
      <c r="H15" s="4" t="s">
        <v>18</v>
      </c>
      <c r="I15" s="6"/>
    </row>
    <row r="16" spans="1:9">
      <c r="A16" s="4">
        <v>10</v>
      </c>
      <c r="B16" s="4" t="s">
        <v>7</v>
      </c>
      <c r="C16" s="4" t="s">
        <v>8</v>
      </c>
      <c r="D16" s="4" t="s">
        <v>26</v>
      </c>
      <c r="E16" s="4" t="s">
        <v>27</v>
      </c>
      <c r="F16" s="5">
        <v>2019</v>
      </c>
      <c r="G16" s="4" t="s">
        <v>17</v>
      </c>
      <c r="H16" s="4" t="s">
        <v>28</v>
      </c>
      <c r="I16" s="4"/>
    </row>
    <row r="17" spans="1:9">
      <c r="A17" s="4">
        <v>11</v>
      </c>
      <c r="B17" s="4" t="s">
        <v>7</v>
      </c>
      <c r="C17" s="4" t="s">
        <v>8</v>
      </c>
      <c r="D17" s="4" t="s">
        <v>26</v>
      </c>
      <c r="E17" s="4" t="s">
        <v>29</v>
      </c>
      <c r="F17" s="5">
        <v>2019</v>
      </c>
      <c r="G17" s="4" t="s">
        <v>17</v>
      </c>
      <c r="H17" s="4" t="s">
        <v>28</v>
      </c>
      <c r="I17" s="4"/>
    </row>
    <row r="18" spans="1:9">
      <c r="A18" s="4">
        <v>12</v>
      </c>
      <c r="B18" s="4" t="s">
        <v>7</v>
      </c>
      <c r="C18" s="4" t="s">
        <v>8</v>
      </c>
      <c r="D18" s="4" t="s">
        <v>26</v>
      </c>
      <c r="E18" s="4" t="s">
        <v>30</v>
      </c>
      <c r="F18" s="5">
        <v>2019</v>
      </c>
      <c r="G18" s="4" t="s">
        <v>17</v>
      </c>
      <c r="H18" s="4" t="s">
        <v>28</v>
      </c>
      <c r="I18" s="4"/>
    </row>
    <row r="19" spans="1:9">
      <c r="A19" s="4">
        <v>13</v>
      </c>
      <c r="B19" s="4" t="s">
        <v>7</v>
      </c>
      <c r="C19" s="4" t="s">
        <v>8</v>
      </c>
      <c r="D19" s="4" t="s">
        <v>26</v>
      </c>
      <c r="E19" s="4" t="s">
        <v>31</v>
      </c>
      <c r="F19" s="5">
        <v>2019</v>
      </c>
      <c r="G19" s="4" t="s">
        <v>17</v>
      </c>
      <c r="H19" s="4" t="s">
        <v>28</v>
      </c>
      <c r="I19" s="4"/>
    </row>
    <row r="20" spans="1:9">
      <c r="A20" s="4">
        <v>14</v>
      </c>
      <c r="B20" s="4" t="s">
        <v>7</v>
      </c>
      <c r="C20" s="4" t="s">
        <v>8</v>
      </c>
      <c r="D20" s="4" t="s">
        <v>26</v>
      </c>
      <c r="E20" s="4" t="s">
        <v>32</v>
      </c>
      <c r="F20" s="5">
        <v>2019</v>
      </c>
      <c r="G20" s="4" t="s">
        <v>17</v>
      </c>
      <c r="H20" s="4" t="s">
        <v>28</v>
      </c>
      <c r="I20" s="4"/>
    </row>
    <row r="21" spans="1:9">
      <c r="A21" s="4">
        <v>15</v>
      </c>
      <c r="B21" s="4" t="s">
        <v>7</v>
      </c>
      <c r="C21" s="4" t="s">
        <v>8</v>
      </c>
      <c r="D21" s="4" t="s">
        <v>26</v>
      </c>
      <c r="E21" s="4" t="s">
        <v>33</v>
      </c>
      <c r="F21" s="5">
        <v>2019</v>
      </c>
      <c r="G21" s="4" t="s">
        <v>17</v>
      </c>
      <c r="H21" s="4" t="s">
        <v>28</v>
      </c>
      <c r="I21" s="4"/>
    </row>
    <row r="22" spans="1:9">
      <c r="A22" s="4">
        <v>16</v>
      </c>
      <c r="B22" s="4" t="s">
        <v>7</v>
      </c>
      <c r="C22" s="4" t="s">
        <v>8</v>
      </c>
      <c r="D22" s="4" t="s">
        <v>26</v>
      </c>
      <c r="E22" s="4" t="s">
        <v>31</v>
      </c>
      <c r="F22" s="5">
        <v>2019</v>
      </c>
      <c r="G22" s="4" t="s">
        <v>17</v>
      </c>
      <c r="H22" s="4" t="s">
        <v>28</v>
      </c>
      <c r="I22" s="4"/>
    </row>
    <row r="23" spans="1:9">
      <c r="A23" s="4">
        <v>17</v>
      </c>
      <c r="B23" s="4" t="s">
        <v>7</v>
      </c>
      <c r="C23" s="4" t="s">
        <v>8</v>
      </c>
      <c r="D23" s="4" t="s">
        <v>26</v>
      </c>
      <c r="E23" s="4" t="s">
        <v>34</v>
      </c>
      <c r="F23" s="5">
        <v>2019</v>
      </c>
      <c r="G23" s="4" t="s">
        <v>17</v>
      </c>
      <c r="H23" s="4" t="s">
        <v>28</v>
      </c>
      <c r="I23" s="4"/>
    </row>
    <row r="24" spans="1:9">
      <c r="A24" s="4">
        <v>18</v>
      </c>
      <c r="B24" s="4" t="s">
        <v>7</v>
      </c>
      <c r="C24" s="4" t="s">
        <v>8</v>
      </c>
      <c r="D24" s="4" t="s">
        <v>26</v>
      </c>
      <c r="E24" s="4" t="s">
        <v>35</v>
      </c>
      <c r="F24" s="5">
        <v>2019</v>
      </c>
      <c r="G24" s="4" t="s">
        <v>17</v>
      </c>
      <c r="H24" s="4" t="s">
        <v>28</v>
      </c>
      <c r="I24" s="4"/>
    </row>
    <row r="25" spans="1:9">
      <c r="A25" s="4">
        <v>19</v>
      </c>
      <c r="B25" s="4" t="s">
        <v>7</v>
      </c>
      <c r="C25" s="4" t="s">
        <v>8</v>
      </c>
      <c r="D25" s="4" t="s">
        <v>26</v>
      </c>
      <c r="E25" s="4" t="s">
        <v>36</v>
      </c>
      <c r="F25" s="5">
        <v>2019</v>
      </c>
      <c r="G25" s="4" t="s">
        <v>17</v>
      </c>
      <c r="H25" s="4" t="s">
        <v>28</v>
      </c>
      <c r="I25" s="4"/>
    </row>
    <row r="26" spans="1:9">
      <c r="A26" s="4">
        <v>20</v>
      </c>
      <c r="B26" s="4" t="s">
        <v>7</v>
      </c>
      <c r="C26" s="4" t="s">
        <v>8</v>
      </c>
      <c r="D26" s="4" t="s">
        <v>26</v>
      </c>
      <c r="E26" s="4" t="s">
        <v>37</v>
      </c>
      <c r="F26" s="5">
        <v>2019</v>
      </c>
      <c r="G26" s="4" t="s">
        <v>17</v>
      </c>
      <c r="H26" s="4" t="s">
        <v>28</v>
      </c>
      <c r="I26" s="4"/>
    </row>
    <row r="27" spans="1:9">
      <c r="A27" s="4">
        <v>21</v>
      </c>
      <c r="B27" s="4" t="s">
        <v>7</v>
      </c>
      <c r="C27" s="4" t="s">
        <v>8</v>
      </c>
      <c r="D27" s="4" t="s">
        <v>38</v>
      </c>
      <c r="E27" s="4" t="s">
        <v>39</v>
      </c>
      <c r="F27" s="5">
        <v>2010</v>
      </c>
      <c r="G27" s="4" t="s">
        <v>40</v>
      </c>
      <c r="H27" s="4" t="s">
        <v>28</v>
      </c>
      <c r="I27" s="6"/>
    </row>
    <row r="28" spans="1:9">
      <c r="A28" s="4">
        <v>22</v>
      </c>
      <c r="B28" s="4" t="s">
        <v>7</v>
      </c>
      <c r="C28" s="4" t="s">
        <v>8</v>
      </c>
      <c r="D28" s="4" t="s">
        <v>38</v>
      </c>
      <c r="E28" s="4" t="s">
        <v>41</v>
      </c>
      <c r="F28" s="5">
        <v>2010</v>
      </c>
      <c r="G28" s="4" t="s">
        <v>40</v>
      </c>
      <c r="H28" s="4" t="s">
        <v>28</v>
      </c>
      <c r="I28" s="6"/>
    </row>
    <row r="29" spans="1:9">
      <c r="A29" s="4">
        <v>23</v>
      </c>
      <c r="B29" s="4" t="s">
        <v>7</v>
      </c>
      <c r="C29" s="4" t="s">
        <v>8</v>
      </c>
      <c r="D29" s="4" t="s">
        <v>38</v>
      </c>
      <c r="E29" s="4" t="s">
        <v>42</v>
      </c>
      <c r="F29" s="5">
        <v>2010</v>
      </c>
      <c r="G29" s="4" t="s">
        <v>40</v>
      </c>
      <c r="H29" s="4" t="s">
        <v>28</v>
      </c>
      <c r="I29" s="6"/>
    </row>
    <row r="30" spans="1:9">
      <c r="A30" s="4">
        <v>24</v>
      </c>
      <c r="B30" s="4" t="s">
        <v>7</v>
      </c>
      <c r="C30" s="4" t="s">
        <v>8</v>
      </c>
      <c r="D30" s="4" t="s">
        <v>38</v>
      </c>
      <c r="E30" s="4" t="s">
        <v>43</v>
      </c>
      <c r="F30" s="5">
        <v>2010</v>
      </c>
      <c r="G30" s="4" t="s">
        <v>40</v>
      </c>
      <c r="H30" s="4" t="s">
        <v>28</v>
      </c>
      <c r="I30" s="6"/>
    </row>
    <row r="31" spans="1:9">
      <c r="A31" s="4">
        <v>25</v>
      </c>
      <c r="B31" s="4" t="s">
        <v>7</v>
      </c>
      <c r="C31" s="4" t="s">
        <v>8</v>
      </c>
      <c r="D31" s="4" t="s">
        <v>38</v>
      </c>
      <c r="E31" s="4" t="s">
        <v>44</v>
      </c>
      <c r="F31" s="5">
        <v>2010</v>
      </c>
      <c r="G31" s="4" t="s">
        <v>40</v>
      </c>
      <c r="H31" s="4" t="s">
        <v>28</v>
      </c>
      <c r="I31" s="6"/>
    </row>
    <row r="32" spans="1:9">
      <c r="A32" s="4">
        <v>26</v>
      </c>
      <c r="B32" s="4" t="s">
        <v>7</v>
      </c>
      <c r="C32" s="4" t="s">
        <v>8</v>
      </c>
      <c r="D32" s="4" t="s">
        <v>38</v>
      </c>
      <c r="E32" s="4" t="s">
        <v>45</v>
      </c>
      <c r="F32" s="5">
        <v>2010</v>
      </c>
      <c r="G32" s="4" t="s">
        <v>40</v>
      </c>
      <c r="H32" s="4" t="s">
        <v>28</v>
      </c>
      <c r="I32" s="6"/>
    </row>
    <row r="33" spans="1:9">
      <c r="A33" s="4">
        <v>27</v>
      </c>
      <c r="B33" s="4" t="s">
        <v>7</v>
      </c>
      <c r="C33" s="4" t="s">
        <v>8</v>
      </c>
      <c r="D33" s="4" t="s">
        <v>38</v>
      </c>
      <c r="E33" s="4" t="s">
        <v>46</v>
      </c>
      <c r="F33" s="5">
        <v>2010</v>
      </c>
      <c r="G33" s="4" t="s">
        <v>40</v>
      </c>
      <c r="H33" s="4" t="s">
        <v>28</v>
      </c>
      <c r="I33" s="6"/>
    </row>
    <row r="34" spans="1:9">
      <c r="A34" s="4">
        <v>28</v>
      </c>
      <c r="B34" s="4" t="s">
        <v>7</v>
      </c>
      <c r="C34" s="4" t="s">
        <v>8</v>
      </c>
      <c r="D34" s="4" t="s">
        <v>38</v>
      </c>
      <c r="E34" s="4" t="s">
        <v>47</v>
      </c>
      <c r="F34" s="5">
        <v>2010</v>
      </c>
      <c r="G34" s="4" t="s">
        <v>40</v>
      </c>
      <c r="H34" s="4" t="s">
        <v>28</v>
      </c>
      <c r="I34" s="6"/>
    </row>
    <row r="35" spans="1:9">
      <c r="A35" s="4">
        <v>29</v>
      </c>
      <c r="B35" s="4" t="s">
        <v>7</v>
      </c>
      <c r="C35" s="4" t="s">
        <v>48</v>
      </c>
      <c r="D35" s="4" t="s">
        <v>49</v>
      </c>
      <c r="E35" s="4" t="s">
        <v>50</v>
      </c>
      <c r="F35" s="5">
        <v>2010</v>
      </c>
      <c r="G35" s="4" t="s">
        <v>40</v>
      </c>
      <c r="H35" s="4" t="s">
        <v>28</v>
      </c>
      <c r="I35" s="6"/>
    </row>
    <row r="36" spans="1:9">
      <c r="A36" s="4">
        <v>30</v>
      </c>
      <c r="B36" s="4" t="s">
        <v>7</v>
      </c>
      <c r="C36" s="4" t="s">
        <v>51</v>
      </c>
      <c r="D36" s="4" t="s">
        <v>52</v>
      </c>
      <c r="E36" s="4" t="s">
        <v>53</v>
      </c>
      <c r="F36" s="5">
        <v>2011</v>
      </c>
      <c r="G36" s="4" t="s">
        <v>40</v>
      </c>
      <c r="H36" s="4" t="s">
        <v>54</v>
      </c>
      <c r="I36" s="6"/>
    </row>
    <row r="37" spans="1:9">
      <c r="A37" s="4">
        <v>31</v>
      </c>
      <c r="B37" s="4" t="s">
        <v>7</v>
      </c>
      <c r="C37" s="4" t="s">
        <v>51</v>
      </c>
      <c r="D37" s="4" t="s">
        <v>52</v>
      </c>
      <c r="E37" s="4" t="s">
        <v>55</v>
      </c>
      <c r="F37" s="5">
        <v>2011</v>
      </c>
      <c r="G37" s="4" t="s">
        <v>40</v>
      </c>
      <c r="H37" s="4" t="s">
        <v>54</v>
      </c>
      <c r="I37" s="6"/>
    </row>
    <row r="38" spans="1:9">
      <c r="A38" s="4">
        <v>32</v>
      </c>
      <c r="B38" s="4" t="s">
        <v>7</v>
      </c>
      <c r="C38" s="4" t="s">
        <v>51</v>
      </c>
      <c r="D38" s="4" t="s">
        <v>52</v>
      </c>
      <c r="E38" s="4" t="s">
        <v>56</v>
      </c>
      <c r="F38" s="5">
        <v>2011</v>
      </c>
      <c r="G38" s="4" t="s">
        <v>40</v>
      </c>
      <c r="H38" s="4" t="s">
        <v>54</v>
      </c>
      <c r="I38" s="6"/>
    </row>
    <row r="39" spans="1:9">
      <c r="A39" s="4">
        <v>33</v>
      </c>
      <c r="B39" s="4" t="s">
        <v>7</v>
      </c>
      <c r="C39" s="4" t="s">
        <v>51</v>
      </c>
      <c r="D39" s="4" t="s">
        <v>52</v>
      </c>
      <c r="E39" s="4" t="s">
        <v>57</v>
      </c>
      <c r="F39" s="5">
        <v>2011</v>
      </c>
      <c r="G39" s="4" t="s">
        <v>40</v>
      </c>
      <c r="H39" s="4" t="s">
        <v>54</v>
      </c>
      <c r="I39" s="6"/>
    </row>
    <row r="40" spans="1:9">
      <c r="A40" s="4">
        <v>34</v>
      </c>
      <c r="B40" s="4" t="s">
        <v>7</v>
      </c>
      <c r="C40" s="4" t="s">
        <v>51</v>
      </c>
      <c r="D40" s="4" t="s">
        <v>52</v>
      </c>
      <c r="E40" s="4" t="s">
        <v>58</v>
      </c>
      <c r="F40" s="5">
        <v>2011</v>
      </c>
      <c r="G40" s="4" t="s">
        <v>40</v>
      </c>
      <c r="H40" s="4" t="s">
        <v>54</v>
      </c>
      <c r="I40" s="6"/>
    </row>
    <row r="41" spans="1:9">
      <c r="A41" s="4">
        <v>35</v>
      </c>
      <c r="B41" s="4" t="s">
        <v>7</v>
      </c>
      <c r="C41" s="4" t="s">
        <v>51</v>
      </c>
      <c r="D41" s="4" t="s">
        <v>52</v>
      </c>
      <c r="E41" s="4" t="s">
        <v>59</v>
      </c>
      <c r="F41" s="5">
        <v>2011</v>
      </c>
      <c r="G41" s="4" t="s">
        <v>40</v>
      </c>
      <c r="H41" s="4" t="s">
        <v>54</v>
      </c>
      <c r="I41" s="6"/>
    </row>
    <row r="42" spans="1:9">
      <c r="A42" s="4">
        <v>36</v>
      </c>
      <c r="B42" s="4" t="s">
        <v>7</v>
      </c>
      <c r="C42" s="4" t="s">
        <v>51</v>
      </c>
      <c r="D42" s="4" t="s">
        <v>52</v>
      </c>
      <c r="E42" s="4" t="s">
        <v>60</v>
      </c>
      <c r="F42" s="5">
        <v>2011</v>
      </c>
      <c r="G42" s="4" t="s">
        <v>40</v>
      </c>
      <c r="H42" s="4" t="s">
        <v>54</v>
      </c>
      <c r="I42" s="6"/>
    </row>
    <row r="43" spans="1:9">
      <c r="A43" s="4">
        <v>37</v>
      </c>
      <c r="B43" s="4" t="s">
        <v>7</v>
      </c>
      <c r="C43" s="4" t="s">
        <v>51</v>
      </c>
      <c r="D43" s="4" t="s">
        <v>52</v>
      </c>
      <c r="E43" s="4" t="s">
        <v>61</v>
      </c>
      <c r="F43" s="5">
        <v>2011</v>
      </c>
      <c r="G43" s="4" t="s">
        <v>40</v>
      </c>
      <c r="H43" s="4" t="s">
        <v>54</v>
      </c>
      <c r="I43" s="6"/>
    </row>
    <row r="44" spans="1:9">
      <c r="A44" s="4">
        <v>38</v>
      </c>
      <c r="B44" s="4" t="s">
        <v>7</v>
      </c>
      <c r="C44" s="4" t="s">
        <v>51</v>
      </c>
      <c r="D44" s="4" t="s">
        <v>52</v>
      </c>
      <c r="E44" s="4" t="s">
        <v>62</v>
      </c>
      <c r="F44" s="5">
        <v>2011</v>
      </c>
      <c r="G44" s="4" t="s">
        <v>40</v>
      </c>
      <c r="H44" s="4" t="s">
        <v>54</v>
      </c>
      <c r="I44" s="6"/>
    </row>
    <row r="45" spans="1:9">
      <c r="A45" s="4">
        <v>39</v>
      </c>
      <c r="B45" s="4" t="s">
        <v>7</v>
      </c>
      <c r="C45" s="4" t="s">
        <v>51</v>
      </c>
      <c r="D45" s="4" t="s">
        <v>52</v>
      </c>
      <c r="E45" s="4" t="s">
        <v>63</v>
      </c>
      <c r="F45" s="5">
        <v>2011</v>
      </c>
      <c r="G45" s="4" t="s">
        <v>40</v>
      </c>
      <c r="H45" s="4" t="s">
        <v>54</v>
      </c>
      <c r="I45" s="6"/>
    </row>
    <row r="46" spans="1:9">
      <c r="A46" s="4">
        <v>40</v>
      </c>
      <c r="B46" s="4" t="s">
        <v>7</v>
      </c>
      <c r="C46" s="4" t="s">
        <v>51</v>
      </c>
      <c r="D46" s="4" t="s">
        <v>52</v>
      </c>
      <c r="E46" s="4" t="s">
        <v>64</v>
      </c>
      <c r="F46" s="5">
        <v>2011</v>
      </c>
      <c r="G46" s="4" t="s">
        <v>40</v>
      </c>
      <c r="H46" s="4" t="s">
        <v>54</v>
      </c>
      <c r="I46" s="6"/>
    </row>
    <row r="47" spans="1:9">
      <c r="A47" s="4">
        <v>41</v>
      </c>
      <c r="B47" s="4" t="s">
        <v>7</v>
      </c>
      <c r="C47" s="4" t="s">
        <v>51</v>
      </c>
      <c r="D47" s="4" t="s">
        <v>52</v>
      </c>
      <c r="E47" s="4" t="s">
        <v>65</v>
      </c>
      <c r="F47" s="5">
        <v>2011</v>
      </c>
      <c r="G47" s="4" t="s">
        <v>40</v>
      </c>
      <c r="H47" s="4" t="s">
        <v>54</v>
      </c>
      <c r="I47" s="6"/>
    </row>
    <row r="48" spans="1:9">
      <c r="A48" s="4">
        <v>42</v>
      </c>
      <c r="B48" s="4" t="s">
        <v>7</v>
      </c>
      <c r="C48" s="4" t="s">
        <v>133</v>
      </c>
      <c r="D48" s="4" t="s">
        <v>139</v>
      </c>
      <c r="E48" s="4" t="s">
        <v>140</v>
      </c>
      <c r="F48" s="5">
        <v>2019</v>
      </c>
      <c r="G48" s="4" t="s">
        <v>17</v>
      </c>
      <c r="H48" s="4" t="s">
        <v>28</v>
      </c>
      <c r="I48" s="6"/>
    </row>
    <row r="49" spans="1:9">
      <c r="A49" s="4">
        <v>43</v>
      </c>
      <c r="B49" s="4" t="s">
        <v>7</v>
      </c>
      <c r="C49" s="4" t="s">
        <v>133</v>
      </c>
      <c r="D49" s="4" t="s">
        <v>141</v>
      </c>
      <c r="E49" s="4" t="s">
        <v>142</v>
      </c>
      <c r="F49" s="5">
        <v>2018</v>
      </c>
      <c r="G49" s="4" t="s">
        <v>17</v>
      </c>
      <c r="H49" s="4" t="s">
        <v>18</v>
      </c>
      <c r="I49" s="6"/>
    </row>
    <row r="50" spans="1:9">
      <c r="A50" s="4">
        <v>44</v>
      </c>
      <c r="B50" s="4" t="s">
        <v>7</v>
      </c>
      <c r="C50" s="4" t="s">
        <v>133</v>
      </c>
      <c r="D50" s="4" t="s">
        <v>147</v>
      </c>
      <c r="E50" s="4" t="s">
        <v>148</v>
      </c>
      <c r="F50" s="5">
        <v>2010</v>
      </c>
      <c r="G50" s="4" t="s">
        <v>40</v>
      </c>
      <c r="H50" s="4" t="s">
        <v>28</v>
      </c>
      <c r="I50" s="6"/>
    </row>
    <row r="51" spans="1:9">
      <c r="A51" s="4">
        <v>45</v>
      </c>
      <c r="B51" s="4" t="s">
        <v>7</v>
      </c>
      <c r="C51" s="4" t="s">
        <v>165</v>
      </c>
      <c r="D51" s="4" t="s">
        <v>166</v>
      </c>
      <c r="E51" s="4" t="s">
        <v>148</v>
      </c>
      <c r="F51" s="5">
        <v>2011</v>
      </c>
      <c r="G51" s="4" t="s">
        <v>40</v>
      </c>
      <c r="H51" s="4" t="s">
        <v>54</v>
      </c>
      <c r="I51" s="6"/>
    </row>
    <row r="52" spans="1:9">
      <c r="A52" s="4">
        <v>46</v>
      </c>
      <c r="B52" s="4" t="str">
        <f t="shared" ref="B52" si="0">"12 mies."</f>
        <v>12 mies.</v>
      </c>
      <c r="C52" s="4" t="str">
        <f>"Monitor anestetyczny"</f>
        <v>Monitor anestetyczny</v>
      </c>
      <c r="D52" s="4" t="str">
        <f>"FCM1"</f>
        <v>FCM1</v>
      </c>
      <c r="E52" s="4" t="str">
        <f>"4742323"</f>
        <v>4742323</v>
      </c>
      <c r="F52" s="5">
        <v>2003</v>
      </c>
      <c r="G52" s="4" t="str">
        <f>"Datex Ohmeda"</f>
        <v>Datex Ohmeda</v>
      </c>
      <c r="H52" s="4" t="str">
        <f>"Oddział A i ITM"</f>
        <v>Oddział A i ITM</v>
      </c>
      <c r="I52" s="6"/>
    </row>
    <row r="55" spans="1:9" ht="21.75" customHeight="1">
      <c r="A55" s="17" t="s">
        <v>187</v>
      </c>
      <c r="B55" s="17"/>
      <c r="C55" s="17"/>
      <c r="D55" s="17"/>
      <c r="E55" s="17"/>
      <c r="F55" s="17"/>
      <c r="G55" s="17"/>
      <c r="H55" s="17"/>
    </row>
    <row r="56" spans="1:9">
      <c r="C56" s="10"/>
      <c r="D56" s="10"/>
      <c r="E56" s="11"/>
      <c r="F56" s="11"/>
      <c r="G56" s="11"/>
      <c r="H56" s="11"/>
    </row>
    <row r="57" spans="1:9">
      <c r="B57" s="14" t="s">
        <v>190</v>
      </c>
      <c r="C57" s="10"/>
      <c r="D57" s="10"/>
      <c r="E57" s="11"/>
      <c r="F57" s="11"/>
      <c r="G57" s="11"/>
      <c r="H57" s="11"/>
    </row>
    <row r="58" spans="1:9">
      <c r="C58" s="10"/>
      <c r="D58" s="10"/>
      <c r="E58" s="11"/>
      <c r="F58" s="11"/>
      <c r="G58" s="11"/>
      <c r="H58" s="11"/>
    </row>
    <row r="59" spans="1:9">
      <c r="C59" s="10"/>
      <c r="D59" s="10"/>
      <c r="E59" s="11"/>
      <c r="F59" s="11"/>
      <c r="G59" s="11"/>
      <c r="H59" s="11"/>
    </row>
    <row r="60" spans="1:9">
      <c r="C60" s="10"/>
      <c r="D60" s="10"/>
      <c r="E60" s="11"/>
      <c r="F60" s="11"/>
      <c r="G60" s="11"/>
      <c r="H60" s="11"/>
    </row>
    <row r="61" spans="1:9" s="15" customFormat="1" ht="15">
      <c r="B61" s="15" t="s">
        <v>188</v>
      </c>
      <c r="C61" s="16"/>
      <c r="D61" s="16"/>
      <c r="E61" s="16"/>
      <c r="F61" s="16"/>
      <c r="G61" s="16" t="s">
        <v>189</v>
      </c>
      <c r="H61" s="16"/>
    </row>
  </sheetData>
  <mergeCells count="1">
    <mergeCell ref="A55:H55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6"/>
  <sheetViews>
    <sheetView topLeftCell="A4" workbookViewId="0">
      <selection activeCell="D20" sqref="D20"/>
    </sheetView>
  </sheetViews>
  <sheetFormatPr defaultRowHeight="14.25"/>
  <cols>
    <col min="1" max="1" width="3.625" bestFit="1" customWidth="1"/>
    <col min="2" max="2" width="9.25" customWidth="1"/>
    <col min="3" max="3" width="20.5" customWidth="1"/>
    <col min="4" max="4" width="45.75" customWidth="1"/>
    <col min="5" max="5" width="16.625" customWidth="1"/>
    <col min="6" max="6" width="9.75" customWidth="1"/>
    <col min="7" max="7" width="14.875" customWidth="1"/>
    <col min="8" max="8" width="26.625" customWidth="1"/>
    <col min="9" max="9" width="17.625" customWidth="1"/>
  </cols>
  <sheetData>
    <row r="1" spans="1:9">
      <c r="C1" s="10"/>
      <c r="D1" s="10"/>
      <c r="E1" s="11"/>
      <c r="F1" s="11"/>
      <c r="H1" s="12" t="s">
        <v>186</v>
      </c>
    </row>
    <row r="4" spans="1:9" ht="15">
      <c r="D4" s="1" t="s">
        <v>192</v>
      </c>
    </row>
    <row r="6" spans="1:9" ht="45">
      <c r="A6" s="2" t="s">
        <v>13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14</v>
      </c>
    </row>
    <row r="7" spans="1:9">
      <c r="A7" s="4">
        <v>1</v>
      </c>
      <c r="B7" s="4" t="s">
        <v>7</v>
      </c>
      <c r="C7" s="4" t="s">
        <v>8</v>
      </c>
      <c r="D7" s="4" t="s">
        <v>169</v>
      </c>
      <c r="E7" s="4" t="s">
        <v>170</v>
      </c>
      <c r="F7" s="5">
        <v>2017</v>
      </c>
      <c r="G7" s="4" t="s">
        <v>154</v>
      </c>
      <c r="H7" s="4" t="s">
        <v>123</v>
      </c>
      <c r="I7" s="6"/>
    </row>
    <row r="8" spans="1:9">
      <c r="A8" s="4">
        <v>2</v>
      </c>
      <c r="B8" s="4" t="s">
        <v>7</v>
      </c>
      <c r="C8" s="4" t="s">
        <v>8</v>
      </c>
      <c r="D8" s="4" t="s">
        <v>169</v>
      </c>
      <c r="E8" s="4" t="s">
        <v>171</v>
      </c>
      <c r="F8" s="5">
        <v>2017</v>
      </c>
      <c r="G8" s="4" t="s">
        <v>154</v>
      </c>
      <c r="H8" s="4" t="s">
        <v>123</v>
      </c>
      <c r="I8" s="6"/>
    </row>
    <row r="9" spans="1:9">
      <c r="A9" s="4">
        <v>3</v>
      </c>
      <c r="B9" s="4" t="s">
        <v>7</v>
      </c>
      <c r="C9" s="4" t="s">
        <v>8</v>
      </c>
      <c r="D9" s="4" t="s">
        <v>169</v>
      </c>
      <c r="E9" s="4" t="s">
        <v>172</v>
      </c>
      <c r="F9" s="5">
        <v>2017</v>
      </c>
      <c r="G9" s="4" t="s">
        <v>154</v>
      </c>
      <c r="H9" s="4" t="s">
        <v>123</v>
      </c>
      <c r="I9" s="6"/>
    </row>
    <row r="10" spans="1:9">
      <c r="A10" s="4">
        <v>4</v>
      </c>
      <c r="B10" s="4" t="s">
        <v>7</v>
      </c>
      <c r="C10" s="4" t="s">
        <v>8</v>
      </c>
      <c r="D10" s="4" t="s">
        <v>169</v>
      </c>
      <c r="E10" s="4" t="s">
        <v>173</v>
      </c>
      <c r="F10" s="5">
        <v>2017</v>
      </c>
      <c r="G10" s="4" t="s">
        <v>154</v>
      </c>
      <c r="H10" s="4" t="s">
        <v>123</v>
      </c>
      <c r="I10" s="6"/>
    </row>
    <row r="11" spans="1:9">
      <c r="A11" s="4">
        <v>5</v>
      </c>
      <c r="B11" s="4" t="s">
        <v>7</v>
      </c>
      <c r="C11" s="4" t="s">
        <v>8</v>
      </c>
      <c r="D11" s="4" t="s">
        <v>169</v>
      </c>
      <c r="E11" s="4" t="s">
        <v>174</v>
      </c>
      <c r="F11" s="5">
        <v>2017</v>
      </c>
      <c r="G11" s="4" t="s">
        <v>154</v>
      </c>
      <c r="H11" s="4" t="s">
        <v>123</v>
      </c>
      <c r="I11" s="6"/>
    </row>
    <row r="12" spans="1:9">
      <c r="A12" s="4">
        <v>6</v>
      </c>
      <c r="B12" s="4" t="s">
        <v>7</v>
      </c>
      <c r="C12" s="4" t="s">
        <v>8</v>
      </c>
      <c r="D12" s="4" t="s">
        <v>169</v>
      </c>
      <c r="E12" s="4" t="s">
        <v>175</v>
      </c>
      <c r="F12" s="5">
        <v>2017</v>
      </c>
      <c r="G12" s="4" t="s">
        <v>154</v>
      </c>
      <c r="H12" s="4" t="s">
        <v>123</v>
      </c>
      <c r="I12" s="6"/>
    </row>
    <row r="13" spans="1:9">
      <c r="A13" s="4">
        <v>7</v>
      </c>
      <c r="B13" s="4" t="s">
        <v>7</v>
      </c>
      <c r="C13" s="4" t="s">
        <v>8</v>
      </c>
      <c r="D13" s="4" t="s">
        <v>169</v>
      </c>
      <c r="E13" s="4" t="s">
        <v>176</v>
      </c>
      <c r="F13" s="5">
        <v>2017</v>
      </c>
      <c r="G13" s="4" t="s">
        <v>154</v>
      </c>
      <c r="H13" s="4" t="s">
        <v>123</v>
      </c>
      <c r="I13" s="6"/>
    </row>
    <row r="14" spans="1:9">
      <c r="A14" s="4">
        <v>8</v>
      </c>
      <c r="B14" s="4" t="s">
        <v>7</v>
      </c>
      <c r="C14" s="4" t="s">
        <v>8</v>
      </c>
      <c r="D14" s="4" t="s">
        <v>169</v>
      </c>
      <c r="E14" s="4" t="s">
        <v>177</v>
      </c>
      <c r="F14" s="5">
        <v>2017</v>
      </c>
      <c r="G14" s="4" t="s">
        <v>154</v>
      </c>
      <c r="H14" s="4" t="s">
        <v>123</v>
      </c>
      <c r="I14" s="6"/>
    </row>
    <row r="15" spans="1:9">
      <c r="A15" s="4">
        <v>9</v>
      </c>
      <c r="B15" s="4" t="s">
        <v>7</v>
      </c>
      <c r="C15" s="4" t="s">
        <v>8</v>
      </c>
      <c r="D15" s="4" t="s">
        <v>169</v>
      </c>
      <c r="E15" s="4" t="s">
        <v>178</v>
      </c>
      <c r="F15" s="5">
        <v>2017</v>
      </c>
      <c r="G15" s="4" t="s">
        <v>154</v>
      </c>
      <c r="H15" s="4" t="s">
        <v>123</v>
      </c>
      <c r="I15" s="6"/>
    </row>
    <row r="16" spans="1:9">
      <c r="A16" s="4">
        <v>10</v>
      </c>
      <c r="B16" s="4" t="s">
        <v>7</v>
      </c>
      <c r="C16" s="4" t="s">
        <v>8</v>
      </c>
      <c r="D16" s="4" t="s">
        <v>169</v>
      </c>
      <c r="E16" s="4" t="s">
        <v>179</v>
      </c>
      <c r="F16" s="5">
        <v>2017</v>
      </c>
      <c r="G16" s="4" t="s">
        <v>154</v>
      </c>
      <c r="H16" s="4" t="s">
        <v>123</v>
      </c>
      <c r="I16" s="6"/>
    </row>
    <row r="17" spans="1:9">
      <c r="A17" s="4">
        <v>11</v>
      </c>
      <c r="B17" s="4" t="s">
        <v>7</v>
      </c>
      <c r="C17" s="4" t="s">
        <v>8</v>
      </c>
      <c r="D17" s="4" t="s">
        <v>169</v>
      </c>
      <c r="E17" s="4" t="s">
        <v>180</v>
      </c>
      <c r="F17" s="5">
        <v>2017</v>
      </c>
      <c r="G17" s="4" t="s">
        <v>154</v>
      </c>
      <c r="H17" s="4" t="s">
        <v>123</v>
      </c>
      <c r="I17" s="6"/>
    </row>
    <row r="18" spans="1:9">
      <c r="A18" s="4">
        <v>12</v>
      </c>
      <c r="B18" s="4" t="s">
        <v>7</v>
      </c>
      <c r="C18" s="4" t="s">
        <v>8</v>
      </c>
      <c r="D18" s="4" t="s">
        <v>169</v>
      </c>
      <c r="E18" s="4" t="s">
        <v>181</v>
      </c>
      <c r="F18" s="5">
        <v>2017</v>
      </c>
      <c r="G18" s="4" t="s">
        <v>154</v>
      </c>
      <c r="H18" s="4" t="s">
        <v>123</v>
      </c>
      <c r="I18" s="6"/>
    </row>
    <row r="19" spans="1:9">
      <c r="A19" s="4">
        <v>13</v>
      </c>
      <c r="B19" s="4" t="s">
        <v>7</v>
      </c>
      <c r="C19" s="4" t="s">
        <v>8</v>
      </c>
      <c r="D19" s="4" t="s">
        <v>169</v>
      </c>
      <c r="E19" s="4" t="s">
        <v>182</v>
      </c>
      <c r="F19" s="5">
        <v>2017</v>
      </c>
      <c r="G19" s="4" t="s">
        <v>154</v>
      </c>
      <c r="H19" s="4" t="s">
        <v>123</v>
      </c>
      <c r="I19" s="6"/>
    </row>
    <row r="20" spans="1:9">
      <c r="A20" s="4">
        <v>14</v>
      </c>
      <c r="B20" s="4" t="s">
        <v>7</v>
      </c>
      <c r="C20" s="4" t="s">
        <v>8</v>
      </c>
      <c r="D20" s="4" t="s">
        <v>169</v>
      </c>
      <c r="E20" s="4" t="s">
        <v>183</v>
      </c>
      <c r="F20" s="5">
        <v>2017</v>
      </c>
      <c r="G20" s="4" t="s">
        <v>154</v>
      </c>
      <c r="H20" s="4" t="s">
        <v>123</v>
      </c>
      <c r="I20" s="6"/>
    </row>
    <row r="21" spans="1:9">
      <c r="A21" s="4">
        <v>15</v>
      </c>
      <c r="B21" s="4" t="s">
        <v>7</v>
      </c>
      <c r="C21" s="4" t="s">
        <v>8</v>
      </c>
      <c r="D21" s="4" t="s">
        <v>169</v>
      </c>
      <c r="E21" s="4" t="s">
        <v>184</v>
      </c>
      <c r="F21" s="5">
        <v>2017</v>
      </c>
      <c r="G21" s="4" t="s">
        <v>154</v>
      </c>
      <c r="H21" s="4" t="s">
        <v>123</v>
      </c>
      <c r="I21" s="6"/>
    </row>
    <row r="22" spans="1:9">
      <c r="A22" s="4">
        <v>16</v>
      </c>
      <c r="B22" s="4" t="s">
        <v>7</v>
      </c>
      <c r="C22" s="4" t="s">
        <v>8</v>
      </c>
      <c r="D22" s="4" t="s">
        <v>169</v>
      </c>
      <c r="E22" s="4" t="s">
        <v>185</v>
      </c>
      <c r="F22" s="5">
        <v>2017</v>
      </c>
      <c r="G22" s="4" t="s">
        <v>154</v>
      </c>
      <c r="H22" s="4" t="s">
        <v>123</v>
      </c>
      <c r="I22" s="6"/>
    </row>
    <row r="23" spans="1:9">
      <c r="A23" s="4">
        <v>17</v>
      </c>
      <c r="B23" s="4" t="s">
        <v>7</v>
      </c>
      <c r="C23" s="4" t="s">
        <v>8</v>
      </c>
      <c r="D23" s="4" t="s">
        <v>169</v>
      </c>
      <c r="E23" s="4" t="s">
        <v>182</v>
      </c>
      <c r="F23" s="5">
        <v>2018</v>
      </c>
      <c r="G23" s="4" t="s">
        <v>154</v>
      </c>
      <c r="H23" s="4" t="s">
        <v>123</v>
      </c>
      <c r="I23" s="6"/>
    </row>
    <row r="24" spans="1:9">
      <c r="A24" s="4">
        <v>18</v>
      </c>
      <c r="B24" s="4" t="s">
        <v>7</v>
      </c>
      <c r="C24" s="4" t="s">
        <v>8</v>
      </c>
      <c r="D24" s="4" t="s">
        <v>169</v>
      </c>
      <c r="E24" s="4" t="s">
        <v>183</v>
      </c>
      <c r="F24" s="5">
        <v>2018</v>
      </c>
      <c r="G24" s="4" t="s">
        <v>154</v>
      </c>
      <c r="H24" s="4" t="s">
        <v>123</v>
      </c>
      <c r="I24" s="6"/>
    </row>
    <row r="25" spans="1:9">
      <c r="A25" s="4">
        <v>19</v>
      </c>
      <c r="B25" s="4" t="s">
        <v>7</v>
      </c>
      <c r="C25" s="4" t="s">
        <v>8</v>
      </c>
      <c r="D25" s="4" t="s">
        <v>169</v>
      </c>
      <c r="E25" s="4" t="s">
        <v>185</v>
      </c>
      <c r="F25" s="5">
        <v>2018</v>
      </c>
      <c r="G25" s="4" t="s">
        <v>154</v>
      </c>
      <c r="H25" s="4" t="s">
        <v>123</v>
      </c>
      <c r="I25" s="6"/>
    </row>
    <row r="26" spans="1:9">
      <c r="A26" s="4">
        <v>20</v>
      </c>
      <c r="B26" s="4" t="s">
        <v>7</v>
      </c>
      <c r="C26" s="4" t="s">
        <v>8</v>
      </c>
      <c r="D26" s="4" t="s">
        <v>169</v>
      </c>
      <c r="E26" s="4" t="s">
        <v>184</v>
      </c>
      <c r="F26" s="5">
        <v>2018</v>
      </c>
      <c r="G26" s="4" t="s">
        <v>154</v>
      </c>
      <c r="H26" s="4" t="s">
        <v>123</v>
      </c>
      <c r="I26" s="6"/>
    </row>
    <row r="27" spans="1:9">
      <c r="A27" s="4">
        <v>21</v>
      </c>
      <c r="B27" s="7" t="s">
        <v>7</v>
      </c>
      <c r="C27" s="7" t="s">
        <v>133</v>
      </c>
      <c r="D27" s="7" t="s">
        <v>152</v>
      </c>
      <c r="E27" s="7" t="s">
        <v>153</v>
      </c>
      <c r="F27" s="8">
        <v>2017</v>
      </c>
      <c r="G27" s="7" t="s">
        <v>154</v>
      </c>
      <c r="H27" s="7" t="s">
        <v>123</v>
      </c>
      <c r="I27" s="9"/>
    </row>
    <row r="30" spans="1:9" ht="21.75" customHeight="1">
      <c r="A30" s="17" t="s">
        <v>187</v>
      </c>
      <c r="B30" s="17"/>
      <c r="C30" s="17"/>
      <c r="D30" s="17"/>
      <c r="E30" s="17"/>
      <c r="F30" s="17"/>
      <c r="G30" s="17"/>
      <c r="H30" s="17"/>
    </row>
    <row r="31" spans="1:9">
      <c r="C31" s="10"/>
      <c r="D31" s="10"/>
      <c r="E31" s="11"/>
      <c r="F31" s="11"/>
      <c r="G31" s="11"/>
      <c r="H31" s="11"/>
    </row>
    <row r="32" spans="1:9">
      <c r="B32" s="14" t="s">
        <v>190</v>
      </c>
      <c r="C32" s="10"/>
      <c r="D32" s="10"/>
      <c r="E32" s="11"/>
      <c r="F32" s="11"/>
      <c r="G32" s="11"/>
      <c r="H32" s="11"/>
    </row>
    <row r="33" spans="2:8">
      <c r="C33" s="10"/>
      <c r="D33" s="10"/>
      <c r="E33" s="11"/>
      <c r="F33" s="11"/>
      <c r="G33" s="11"/>
      <c r="H33" s="11"/>
    </row>
    <row r="34" spans="2:8">
      <c r="C34" s="10"/>
      <c r="D34" s="10"/>
      <c r="E34" s="11"/>
      <c r="F34" s="11"/>
      <c r="G34" s="11"/>
      <c r="H34" s="11"/>
    </row>
    <row r="35" spans="2:8">
      <c r="C35" s="10"/>
      <c r="D35" s="10"/>
      <c r="E35" s="11"/>
      <c r="F35" s="11"/>
      <c r="G35" s="11"/>
      <c r="H35" s="11"/>
    </row>
    <row r="36" spans="2:8" s="15" customFormat="1" ht="30">
      <c r="B36" s="15" t="s">
        <v>188</v>
      </c>
      <c r="C36" s="16"/>
      <c r="D36" s="16"/>
      <c r="E36" s="16"/>
      <c r="F36" s="16"/>
      <c r="G36" s="16" t="s">
        <v>189</v>
      </c>
      <c r="H36" s="16"/>
    </row>
  </sheetData>
  <mergeCells count="1">
    <mergeCell ref="A30:H30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9"/>
  <sheetViews>
    <sheetView workbookViewId="0">
      <selection activeCell="L15" sqref="L15"/>
    </sheetView>
  </sheetViews>
  <sheetFormatPr defaultRowHeight="14.25"/>
  <cols>
    <col min="1" max="1" width="3.625" bestFit="1" customWidth="1"/>
    <col min="2" max="2" width="10" customWidth="1"/>
    <col min="3" max="3" width="20.25" customWidth="1"/>
    <col min="4" max="4" width="17" customWidth="1"/>
    <col min="5" max="5" width="16.5" customWidth="1"/>
    <col min="6" max="6" width="9.75" customWidth="1"/>
    <col min="7" max="7" width="16.625" customWidth="1"/>
    <col min="8" max="8" width="36.25" customWidth="1"/>
    <col min="9" max="9" width="16.875" customWidth="1"/>
  </cols>
  <sheetData>
    <row r="1" spans="1:9">
      <c r="C1" s="10"/>
      <c r="D1" s="10"/>
      <c r="E1" s="11"/>
      <c r="F1" s="11"/>
      <c r="H1" s="12" t="s">
        <v>186</v>
      </c>
    </row>
    <row r="4" spans="1:9" ht="15">
      <c r="D4" s="1" t="s">
        <v>193</v>
      </c>
    </row>
    <row r="6" spans="1:9" ht="30.6" customHeight="1">
      <c r="A6" s="2" t="s">
        <v>13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14</v>
      </c>
    </row>
    <row r="7" spans="1:9">
      <c r="A7" s="4">
        <v>1</v>
      </c>
      <c r="B7" s="4" t="s">
        <v>7</v>
      </c>
      <c r="C7" s="4" t="s">
        <v>8</v>
      </c>
      <c r="D7" s="4" t="s">
        <v>66</v>
      </c>
      <c r="E7" s="4" t="s">
        <v>67</v>
      </c>
      <c r="F7" s="5">
        <v>2007</v>
      </c>
      <c r="G7" s="4" t="s">
        <v>68</v>
      </c>
      <c r="H7" s="4" t="s">
        <v>69</v>
      </c>
      <c r="I7" s="6"/>
    </row>
    <row r="8" spans="1:9">
      <c r="A8" s="4">
        <v>2</v>
      </c>
      <c r="B8" s="4" t="s">
        <v>7</v>
      </c>
      <c r="C8" s="4" t="s">
        <v>8</v>
      </c>
      <c r="D8" s="4" t="s">
        <v>66</v>
      </c>
      <c r="E8" s="4" t="s">
        <v>70</v>
      </c>
      <c r="F8" s="5">
        <v>2018</v>
      </c>
      <c r="G8" s="4" t="s">
        <v>68</v>
      </c>
      <c r="H8" s="4" t="s">
        <v>69</v>
      </c>
      <c r="I8" s="6"/>
    </row>
    <row r="9" spans="1:9">
      <c r="A9" s="4">
        <v>3</v>
      </c>
      <c r="B9" s="4" t="s">
        <v>7</v>
      </c>
      <c r="C9" s="4" t="s">
        <v>8</v>
      </c>
      <c r="D9" s="4" t="s">
        <v>66</v>
      </c>
      <c r="E9" s="4" t="s">
        <v>71</v>
      </c>
      <c r="F9" s="5">
        <v>2012</v>
      </c>
      <c r="G9" s="4" t="s">
        <v>68</v>
      </c>
      <c r="H9" s="4" t="s">
        <v>72</v>
      </c>
      <c r="I9" s="6"/>
    </row>
    <row r="10" spans="1:9">
      <c r="A10" s="4">
        <v>4</v>
      </c>
      <c r="B10" s="4" t="s">
        <v>7</v>
      </c>
      <c r="C10" s="4" t="s">
        <v>8</v>
      </c>
      <c r="D10" s="4" t="s">
        <v>66</v>
      </c>
      <c r="E10" s="4" t="s">
        <v>73</v>
      </c>
      <c r="F10" s="5">
        <v>2007</v>
      </c>
      <c r="G10" s="4" t="s">
        <v>68</v>
      </c>
      <c r="H10" s="4" t="s">
        <v>74</v>
      </c>
      <c r="I10" s="6"/>
    </row>
    <row r="11" spans="1:9">
      <c r="A11" s="4">
        <v>5</v>
      </c>
      <c r="B11" s="4" t="s">
        <v>7</v>
      </c>
      <c r="C11" s="4" t="s">
        <v>8</v>
      </c>
      <c r="D11" s="4" t="s">
        <v>66</v>
      </c>
      <c r="E11" s="4" t="s">
        <v>75</v>
      </c>
      <c r="F11" s="5">
        <v>2007</v>
      </c>
      <c r="G11" s="4" t="s">
        <v>68</v>
      </c>
      <c r="H11" s="4" t="s">
        <v>74</v>
      </c>
      <c r="I11" s="6"/>
    </row>
    <row r="12" spans="1:9">
      <c r="A12" s="4">
        <v>6</v>
      </c>
      <c r="B12" s="4" t="s">
        <v>7</v>
      </c>
      <c r="C12" s="4" t="s">
        <v>8</v>
      </c>
      <c r="D12" s="4" t="s">
        <v>66</v>
      </c>
      <c r="E12" s="4" t="s">
        <v>76</v>
      </c>
      <c r="F12" s="5">
        <v>2007</v>
      </c>
      <c r="G12" s="4" t="s">
        <v>68</v>
      </c>
      <c r="H12" s="4" t="s">
        <v>74</v>
      </c>
      <c r="I12" s="6"/>
    </row>
    <row r="13" spans="1:9">
      <c r="A13" s="4">
        <v>7</v>
      </c>
      <c r="B13" s="4" t="s">
        <v>7</v>
      </c>
      <c r="C13" s="4" t="s">
        <v>8</v>
      </c>
      <c r="D13" s="4" t="s">
        <v>77</v>
      </c>
      <c r="E13" s="4" t="s">
        <v>78</v>
      </c>
      <c r="F13" s="5">
        <v>2015</v>
      </c>
      <c r="G13" s="4" t="s">
        <v>68</v>
      </c>
      <c r="H13" s="4" t="s">
        <v>79</v>
      </c>
      <c r="I13" s="6"/>
    </row>
    <row r="14" spans="1:9">
      <c r="A14" s="4">
        <v>8</v>
      </c>
      <c r="B14" s="4" t="s">
        <v>7</v>
      </c>
      <c r="C14" s="4" t="s">
        <v>8</v>
      </c>
      <c r="D14" s="4" t="s">
        <v>77</v>
      </c>
      <c r="E14" s="4" t="s">
        <v>80</v>
      </c>
      <c r="F14" s="5">
        <v>2018</v>
      </c>
      <c r="G14" s="4" t="s">
        <v>68</v>
      </c>
      <c r="H14" s="4" t="s">
        <v>79</v>
      </c>
      <c r="I14" s="6"/>
    </row>
    <row r="15" spans="1:9">
      <c r="A15" s="4">
        <v>9</v>
      </c>
      <c r="B15" s="4" t="s">
        <v>7</v>
      </c>
      <c r="C15" s="4" t="s">
        <v>8</v>
      </c>
      <c r="D15" s="4" t="s">
        <v>77</v>
      </c>
      <c r="E15" s="4" t="s">
        <v>81</v>
      </c>
      <c r="F15" s="5">
        <v>2018</v>
      </c>
      <c r="G15" s="4" t="s">
        <v>68</v>
      </c>
      <c r="H15" s="4" t="s">
        <v>79</v>
      </c>
      <c r="I15" s="6"/>
    </row>
    <row r="16" spans="1:9">
      <c r="A16" s="4">
        <v>10</v>
      </c>
      <c r="B16" s="4" t="s">
        <v>7</v>
      </c>
      <c r="C16" s="4" t="s">
        <v>8</v>
      </c>
      <c r="D16" s="4" t="s">
        <v>77</v>
      </c>
      <c r="E16" s="4" t="s">
        <v>82</v>
      </c>
      <c r="F16" s="5">
        <v>2018</v>
      </c>
      <c r="G16" s="4" t="s">
        <v>68</v>
      </c>
      <c r="H16" s="4" t="s">
        <v>79</v>
      </c>
      <c r="I16" s="6"/>
    </row>
    <row r="17" spans="1:9">
      <c r="A17" s="4">
        <v>11</v>
      </c>
      <c r="B17" s="4" t="s">
        <v>7</v>
      </c>
      <c r="C17" s="4" t="s">
        <v>8</v>
      </c>
      <c r="D17" s="4" t="s">
        <v>77</v>
      </c>
      <c r="E17" s="4" t="s">
        <v>83</v>
      </c>
      <c r="F17" s="5">
        <v>2011</v>
      </c>
      <c r="G17" s="4" t="s">
        <v>68</v>
      </c>
      <c r="H17" s="4" t="s">
        <v>84</v>
      </c>
      <c r="I17" s="6"/>
    </row>
    <row r="18" spans="1:9">
      <c r="A18" s="4">
        <v>12</v>
      </c>
      <c r="B18" s="4" t="s">
        <v>7</v>
      </c>
      <c r="C18" s="4" t="s">
        <v>8</v>
      </c>
      <c r="D18" s="4" t="s">
        <v>77</v>
      </c>
      <c r="E18" s="4" t="s">
        <v>85</v>
      </c>
      <c r="F18" s="5">
        <v>2011</v>
      </c>
      <c r="G18" s="4" t="s">
        <v>68</v>
      </c>
      <c r="H18" s="4" t="s">
        <v>84</v>
      </c>
      <c r="I18" s="6"/>
    </row>
    <row r="19" spans="1:9">
      <c r="A19" s="4">
        <v>13</v>
      </c>
      <c r="B19" s="4" t="s">
        <v>7</v>
      </c>
      <c r="C19" s="4" t="s">
        <v>8</v>
      </c>
      <c r="D19" s="4" t="s">
        <v>77</v>
      </c>
      <c r="E19" s="4" t="s">
        <v>86</v>
      </c>
      <c r="F19" s="5">
        <v>2011</v>
      </c>
      <c r="G19" s="4" t="s">
        <v>68</v>
      </c>
      <c r="H19" s="4" t="s">
        <v>84</v>
      </c>
      <c r="I19" s="6"/>
    </row>
    <row r="20" spans="1:9">
      <c r="A20" s="4">
        <v>14</v>
      </c>
      <c r="B20" s="4" t="s">
        <v>7</v>
      </c>
      <c r="C20" s="4" t="s">
        <v>8</v>
      </c>
      <c r="D20" s="4" t="s">
        <v>87</v>
      </c>
      <c r="E20" s="4" t="s">
        <v>88</v>
      </c>
      <c r="F20" s="5">
        <v>2009</v>
      </c>
      <c r="G20" s="4" t="s">
        <v>68</v>
      </c>
      <c r="H20" s="4" t="s">
        <v>89</v>
      </c>
      <c r="I20" s="6"/>
    </row>
    <row r="21" spans="1:9">
      <c r="A21" s="4">
        <v>15</v>
      </c>
      <c r="B21" s="4" t="s">
        <v>7</v>
      </c>
      <c r="C21" s="4" t="s">
        <v>8</v>
      </c>
      <c r="D21" s="4" t="s">
        <v>87</v>
      </c>
      <c r="E21" s="4" t="s">
        <v>90</v>
      </c>
      <c r="F21" s="5">
        <v>2010</v>
      </c>
      <c r="G21" s="4" t="s">
        <v>68</v>
      </c>
      <c r="H21" s="4" t="s">
        <v>91</v>
      </c>
      <c r="I21" s="6"/>
    </row>
    <row r="22" spans="1:9">
      <c r="A22" s="4">
        <v>16</v>
      </c>
      <c r="B22" s="4" t="s">
        <v>7</v>
      </c>
      <c r="C22" s="4" t="s">
        <v>8</v>
      </c>
      <c r="D22" s="4" t="s">
        <v>87</v>
      </c>
      <c r="E22" s="4" t="s">
        <v>92</v>
      </c>
      <c r="F22" s="5">
        <v>2010</v>
      </c>
      <c r="G22" s="4" t="s">
        <v>68</v>
      </c>
      <c r="H22" s="4" t="s">
        <v>91</v>
      </c>
      <c r="I22" s="6"/>
    </row>
    <row r="23" spans="1:9">
      <c r="A23" s="4">
        <v>17</v>
      </c>
      <c r="B23" s="4" t="s">
        <v>7</v>
      </c>
      <c r="C23" s="4" t="s">
        <v>8</v>
      </c>
      <c r="D23" s="4" t="s">
        <v>87</v>
      </c>
      <c r="E23" s="4" t="s">
        <v>93</v>
      </c>
      <c r="F23" s="5">
        <v>2009</v>
      </c>
      <c r="G23" s="4" t="s">
        <v>68</v>
      </c>
      <c r="H23" s="4" t="s">
        <v>79</v>
      </c>
      <c r="I23" s="6"/>
    </row>
    <row r="24" spans="1:9">
      <c r="A24" s="4">
        <v>18</v>
      </c>
      <c r="B24" s="4" t="s">
        <v>7</v>
      </c>
      <c r="C24" s="4" t="s">
        <v>8</v>
      </c>
      <c r="D24" s="4" t="s">
        <v>87</v>
      </c>
      <c r="E24" s="4" t="s">
        <v>94</v>
      </c>
      <c r="F24" s="5">
        <v>2009</v>
      </c>
      <c r="G24" s="4" t="s">
        <v>68</v>
      </c>
      <c r="H24" s="4" t="s">
        <v>79</v>
      </c>
      <c r="I24" s="6"/>
    </row>
    <row r="25" spans="1:9">
      <c r="A25" s="4">
        <v>19</v>
      </c>
      <c r="B25" s="4" t="s">
        <v>7</v>
      </c>
      <c r="C25" s="4" t="s">
        <v>8</v>
      </c>
      <c r="D25" s="4" t="s">
        <v>87</v>
      </c>
      <c r="E25" s="4" t="s">
        <v>95</v>
      </c>
      <c r="F25" s="5">
        <v>2009</v>
      </c>
      <c r="G25" s="4" t="s">
        <v>68</v>
      </c>
      <c r="H25" s="4" t="s">
        <v>79</v>
      </c>
      <c r="I25" s="6"/>
    </row>
    <row r="26" spans="1:9">
      <c r="A26" s="4">
        <v>20</v>
      </c>
      <c r="B26" s="4" t="s">
        <v>7</v>
      </c>
      <c r="C26" s="4" t="s">
        <v>8</v>
      </c>
      <c r="D26" s="4" t="s">
        <v>87</v>
      </c>
      <c r="E26" s="4" t="s">
        <v>96</v>
      </c>
      <c r="F26" s="5">
        <v>2009</v>
      </c>
      <c r="G26" s="4" t="s">
        <v>68</v>
      </c>
      <c r="H26" s="4" t="s">
        <v>97</v>
      </c>
      <c r="I26" s="6"/>
    </row>
    <row r="27" spans="1:9">
      <c r="A27" s="4">
        <v>21</v>
      </c>
      <c r="B27" s="4" t="s">
        <v>7</v>
      </c>
      <c r="C27" s="4" t="s">
        <v>8</v>
      </c>
      <c r="D27" s="4" t="s">
        <v>87</v>
      </c>
      <c r="E27" s="4" t="s">
        <v>98</v>
      </c>
      <c r="F27" s="5">
        <v>2007</v>
      </c>
      <c r="G27" s="4" t="s">
        <v>68</v>
      </c>
      <c r="H27" s="4" t="s">
        <v>84</v>
      </c>
      <c r="I27" s="6"/>
    </row>
    <row r="28" spans="1:9">
      <c r="A28" s="4">
        <v>22</v>
      </c>
      <c r="B28" s="4" t="s">
        <v>7</v>
      </c>
      <c r="C28" s="4" t="s">
        <v>8</v>
      </c>
      <c r="D28" s="4" t="s">
        <v>87</v>
      </c>
      <c r="E28" s="4" t="s">
        <v>99</v>
      </c>
      <c r="F28" s="5">
        <v>2007</v>
      </c>
      <c r="G28" s="4" t="s">
        <v>68</v>
      </c>
      <c r="H28" s="4" t="s">
        <v>100</v>
      </c>
      <c r="I28" s="6"/>
    </row>
    <row r="29" spans="1:9">
      <c r="A29" s="4">
        <v>23</v>
      </c>
      <c r="B29" s="4" t="s">
        <v>7</v>
      </c>
      <c r="C29" s="4" t="s">
        <v>8</v>
      </c>
      <c r="D29" s="4" t="s">
        <v>101</v>
      </c>
      <c r="E29" s="4" t="s">
        <v>102</v>
      </c>
      <c r="F29" s="5">
        <v>2018</v>
      </c>
      <c r="G29" s="4" t="s">
        <v>68</v>
      </c>
      <c r="H29" s="4" t="s">
        <v>103</v>
      </c>
      <c r="I29" s="6"/>
    </row>
    <row r="30" spans="1:9">
      <c r="A30" s="4">
        <v>24</v>
      </c>
      <c r="B30" s="4" t="s">
        <v>7</v>
      </c>
      <c r="C30" s="4" t="s">
        <v>8</v>
      </c>
      <c r="D30" s="4" t="s">
        <v>101</v>
      </c>
      <c r="E30" s="4" t="s">
        <v>104</v>
      </c>
      <c r="F30" s="5">
        <v>2018</v>
      </c>
      <c r="G30" s="4" t="s">
        <v>68</v>
      </c>
      <c r="H30" s="4" t="s">
        <v>103</v>
      </c>
      <c r="I30" s="6"/>
    </row>
    <row r="31" spans="1:9">
      <c r="A31" s="4">
        <v>25</v>
      </c>
      <c r="B31" s="4" t="s">
        <v>7</v>
      </c>
      <c r="C31" s="4" t="s">
        <v>8</v>
      </c>
      <c r="D31" s="4" t="s">
        <v>101</v>
      </c>
      <c r="E31" s="4" t="s">
        <v>105</v>
      </c>
      <c r="F31" s="5">
        <v>2018</v>
      </c>
      <c r="G31" s="4" t="s">
        <v>68</v>
      </c>
      <c r="H31" s="4" t="s">
        <v>103</v>
      </c>
      <c r="I31" s="6"/>
    </row>
    <row r="32" spans="1:9">
      <c r="A32" s="4">
        <v>26</v>
      </c>
      <c r="B32" s="4" t="s">
        <v>7</v>
      </c>
      <c r="C32" s="4" t="s">
        <v>8</v>
      </c>
      <c r="D32" s="4" t="s">
        <v>101</v>
      </c>
      <c r="E32" s="4" t="s">
        <v>106</v>
      </c>
      <c r="F32" s="5">
        <v>2018</v>
      </c>
      <c r="G32" s="4" t="s">
        <v>68</v>
      </c>
      <c r="H32" s="4" t="s">
        <v>103</v>
      </c>
      <c r="I32" s="6"/>
    </row>
    <row r="33" spans="1:9">
      <c r="A33" s="4">
        <v>27</v>
      </c>
      <c r="B33" s="4" t="s">
        <v>7</v>
      </c>
      <c r="C33" s="4" t="s">
        <v>8</v>
      </c>
      <c r="D33" s="4" t="s">
        <v>107</v>
      </c>
      <c r="E33" s="4" t="s">
        <v>108</v>
      </c>
      <c r="F33" s="5">
        <v>2018</v>
      </c>
      <c r="G33" s="4" t="s">
        <v>68</v>
      </c>
      <c r="H33" s="4" t="s">
        <v>103</v>
      </c>
      <c r="I33" s="6"/>
    </row>
    <row r="34" spans="1:9">
      <c r="A34" s="4">
        <v>28</v>
      </c>
      <c r="B34" s="4" t="s">
        <v>7</v>
      </c>
      <c r="C34" s="4" t="s">
        <v>8</v>
      </c>
      <c r="D34" s="4" t="s">
        <v>107</v>
      </c>
      <c r="E34" s="4" t="s">
        <v>109</v>
      </c>
      <c r="F34" s="5">
        <v>2018</v>
      </c>
      <c r="G34" s="4" t="s">
        <v>68</v>
      </c>
      <c r="H34" s="4" t="s">
        <v>103</v>
      </c>
      <c r="I34" s="6"/>
    </row>
    <row r="35" spans="1:9">
      <c r="A35" s="4">
        <v>29</v>
      </c>
      <c r="B35" s="7" t="s">
        <v>7</v>
      </c>
      <c r="C35" s="7" t="s">
        <v>133</v>
      </c>
      <c r="D35" s="7" t="s">
        <v>137</v>
      </c>
      <c r="E35" s="7" t="s">
        <v>138</v>
      </c>
      <c r="F35" s="8">
        <v>2018</v>
      </c>
      <c r="G35" s="7" t="s">
        <v>68</v>
      </c>
      <c r="H35" s="7" t="s">
        <v>103</v>
      </c>
      <c r="I35" s="9"/>
    </row>
    <row r="36" spans="1:9">
      <c r="A36" s="4">
        <v>30</v>
      </c>
      <c r="B36" s="7" t="s">
        <v>7</v>
      </c>
      <c r="C36" s="7" t="s">
        <v>133</v>
      </c>
      <c r="D36" s="7" t="s">
        <v>149</v>
      </c>
      <c r="E36" s="7" t="s">
        <v>148</v>
      </c>
      <c r="F36" s="8">
        <v>2004</v>
      </c>
      <c r="G36" s="7" t="s">
        <v>68</v>
      </c>
      <c r="H36" s="7" t="s">
        <v>72</v>
      </c>
      <c r="I36" s="9"/>
    </row>
    <row r="37" spans="1:9">
      <c r="A37" s="4">
        <v>31</v>
      </c>
      <c r="B37" s="7" t="s">
        <v>7</v>
      </c>
      <c r="C37" s="7" t="s">
        <v>133</v>
      </c>
      <c r="D37" s="7" t="s">
        <v>150</v>
      </c>
      <c r="E37" s="7" t="s">
        <v>135</v>
      </c>
      <c r="F37" s="8">
        <v>2007</v>
      </c>
      <c r="G37" s="7" t="s">
        <v>68</v>
      </c>
      <c r="H37" s="7" t="s">
        <v>146</v>
      </c>
      <c r="I37" s="9"/>
    </row>
    <row r="38" spans="1:9">
      <c r="A38" s="4">
        <v>32</v>
      </c>
      <c r="B38" s="7" t="s">
        <v>7</v>
      </c>
      <c r="C38" s="7" t="s">
        <v>133</v>
      </c>
      <c r="D38" s="7" t="s">
        <v>150</v>
      </c>
      <c r="E38" s="7" t="s">
        <v>151</v>
      </c>
      <c r="F38" s="8">
        <v>2010</v>
      </c>
      <c r="G38" s="7" t="s">
        <v>68</v>
      </c>
      <c r="H38" s="7" t="s">
        <v>79</v>
      </c>
      <c r="I38" s="9"/>
    </row>
    <row r="39" spans="1:9">
      <c r="A39" s="4">
        <v>33</v>
      </c>
      <c r="B39" s="7" t="s">
        <v>7</v>
      </c>
      <c r="C39" s="7" t="s">
        <v>155</v>
      </c>
      <c r="D39" s="7" t="s">
        <v>156</v>
      </c>
      <c r="E39" s="7" t="s">
        <v>135</v>
      </c>
      <c r="F39" s="8">
        <v>2007</v>
      </c>
      <c r="G39" s="7" t="s">
        <v>68</v>
      </c>
      <c r="H39" s="7" t="s">
        <v>146</v>
      </c>
      <c r="I39" s="9"/>
    </row>
    <row r="40" spans="1:9">
      <c r="A40" s="4">
        <v>34</v>
      </c>
      <c r="B40" s="7" t="s">
        <v>7</v>
      </c>
      <c r="C40" s="7" t="s">
        <v>157</v>
      </c>
      <c r="D40" s="7" t="s">
        <v>158</v>
      </c>
      <c r="E40" s="7" t="s">
        <v>135</v>
      </c>
      <c r="F40" s="8">
        <v>2007</v>
      </c>
      <c r="G40" s="7" t="s">
        <v>68</v>
      </c>
      <c r="H40" s="7" t="s">
        <v>146</v>
      </c>
      <c r="I40" s="9"/>
    </row>
    <row r="41" spans="1:9">
      <c r="A41" s="4">
        <v>35</v>
      </c>
      <c r="B41" s="7" t="s">
        <v>7</v>
      </c>
      <c r="C41" s="7" t="s">
        <v>8</v>
      </c>
      <c r="D41" s="7" t="s">
        <v>159</v>
      </c>
      <c r="E41" s="7" t="s">
        <v>135</v>
      </c>
      <c r="F41" s="8">
        <v>2007</v>
      </c>
      <c r="G41" s="7" t="s">
        <v>68</v>
      </c>
      <c r="H41" s="7" t="s">
        <v>146</v>
      </c>
      <c r="I41" s="9"/>
    </row>
    <row r="42" spans="1:9">
      <c r="A42" s="4">
        <v>36</v>
      </c>
      <c r="B42" s="7" t="s">
        <v>7</v>
      </c>
      <c r="C42" s="7" t="s">
        <v>8</v>
      </c>
      <c r="D42" s="7" t="s">
        <v>159</v>
      </c>
      <c r="E42" s="7" t="s">
        <v>135</v>
      </c>
      <c r="F42" s="8">
        <v>2007</v>
      </c>
      <c r="G42" s="7" t="s">
        <v>68</v>
      </c>
      <c r="H42" s="7" t="s">
        <v>146</v>
      </c>
      <c r="I42" s="9"/>
    </row>
    <row r="43" spans="1:9">
      <c r="A43" s="4">
        <v>37</v>
      </c>
      <c r="B43" s="7" t="s">
        <v>7</v>
      </c>
      <c r="C43" s="7" t="s">
        <v>8</v>
      </c>
      <c r="D43" s="7" t="s">
        <v>159</v>
      </c>
      <c r="E43" s="7" t="s">
        <v>135</v>
      </c>
      <c r="F43" s="8">
        <v>2007</v>
      </c>
      <c r="G43" s="7" t="s">
        <v>68</v>
      </c>
      <c r="H43" s="7" t="s">
        <v>146</v>
      </c>
      <c r="I43" s="9"/>
    </row>
    <row r="44" spans="1:9">
      <c r="A44" s="4">
        <v>38</v>
      </c>
      <c r="B44" s="7" t="s">
        <v>7</v>
      </c>
      <c r="C44" s="7" t="s">
        <v>8</v>
      </c>
      <c r="D44" s="7" t="s">
        <v>159</v>
      </c>
      <c r="E44" s="7" t="s">
        <v>135</v>
      </c>
      <c r="F44" s="8">
        <v>2007</v>
      </c>
      <c r="G44" s="7" t="s">
        <v>68</v>
      </c>
      <c r="H44" s="7" t="s">
        <v>146</v>
      </c>
      <c r="I44" s="9"/>
    </row>
    <row r="45" spans="1:9">
      <c r="A45" s="4">
        <v>39</v>
      </c>
      <c r="B45" s="7" t="s">
        <v>7</v>
      </c>
      <c r="C45" s="7" t="s">
        <v>8</v>
      </c>
      <c r="D45" s="7" t="s">
        <v>159</v>
      </c>
      <c r="E45" s="7" t="s">
        <v>135</v>
      </c>
      <c r="F45" s="8">
        <v>2007</v>
      </c>
      <c r="G45" s="7" t="s">
        <v>68</v>
      </c>
      <c r="H45" s="7" t="s">
        <v>146</v>
      </c>
      <c r="I45" s="9"/>
    </row>
    <row r="46" spans="1:9">
      <c r="A46" s="4">
        <v>40</v>
      </c>
      <c r="B46" s="7" t="s">
        <v>7</v>
      </c>
      <c r="C46" s="7" t="s">
        <v>8</v>
      </c>
      <c r="D46" s="7" t="s">
        <v>160</v>
      </c>
      <c r="E46" s="7" t="s">
        <v>135</v>
      </c>
      <c r="F46" s="8">
        <v>2007</v>
      </c>
      <c r="G46" s="7" t="s">
        <v>68</v>
      </c>
      <c r="H46" s="7" t="s">
        <v>146</v>
      </c>
      <c r="I46" s="9"/>
    </row>
    <row r="47" spans="1:9">
      <c r="A47" s="4">
        <v>41</v>
      </c>
      <c r="B47" s="7" t="s">
        <v>7</v>
      </c>
      <c r="C47" s="7" t="s">
        <v>51</v>
      </c>
      <c r="D47" s="7" t="s">
        <v>161</v>
      </c>
      <c r="E47" s="7" t="s">
        <v>135</v>
      </c>
      <c r="F47" s="8">
        <v>2007</v>
      </c>
      <c r="G47" s="7" t="s">
        <v>68</v>
      </c>
      <c r="H47" s="7" t="s">
        <v>146</v>
      </c>
      <c r="I47" s="9"/>
    </row>
    <row r="48" spans="1:9">
      <c r="A48" s="4">
        <v>42</v>
      </c>
      <c r="B48" s="7" t="s">
        <v>7</v>
      </c>
      <c r="C48" s="7" t="s">
        <v>51</v>
      </c>
      <c r="D48" s="7" t="s">
        <v>161</v>
      </c>
      <c r="E48" s="7" t="s">
        <v>135</v>
      </c>
      <c r="F48" s="8">
        <v>2007</v>
      </c>
      <c r="G48" s="7" t="s">
        <v>68</v>
      </c>
      <c r="H48" s="7" t="s">
        <v>146</v>
      </c>
      <c r="I48" s="9"/>
    </row>
    <row r="49" spans="1:9">
      <c r="A49" s="4">
        <v>43</v>
      </c>
      <c r="B49" s="7" t="s">
        <v>7</v>
      </c>
      <c r="C49" s="7" t="s">
        <v>162</v>
      </c>
      <c r="D49" s="7" t="s">
        <v>163</v>
      </c>
      <c r="E49" s="7" t="s">
        <v>164</v>
      </c>
      <c r="F49" s="8">
        <v>2009</v>
      </c>
      <c r="G49" s="7" t="s">
        <v>68</v>
      </c>
      <c r="H49" s="7" t="s">
        <v>18</v>
      </c>
      <c r="I49" s="9"/>
    </row>
    <row r="50" spans="1:9">
      <c r="A50" s="4">
        <v>44</v>
      </c>
      <c r="B50" s="7" t="s">
        <v>7</v>
      </c>
      <c r="C50" s="7" t="s">
        <v>167</v>
      </c>
      <c r="D50" s="7" t="s">
        <v>168</v>
      </c>
      <c r="E50" s="7" t="s">
        <v>135</v>
      </c>
      <c r="F50" s="8">
        <v>2007</v>
      </c>
      <c r="G50" s="7" t="s">
        <v>68</v>
      </c>
      <c r="H50" s="7" t="s">
        <v>146</v>
      </c>
      <c r="I50" s="9"/>
    </row>
    <row r="53" spans="1:9" ht="21.75" customHeight="1">
      <c r="A53" s="17" t="s">
        <v>187</v>
      </c>
      <c r="B53" s="17"/>
      <c r="C53" s="17"/>
      <c r="D53" s="17"/>
      <c r="E53" s="17"/>
      <c r="F53" s="17"/>
      <c r="G53" s="17"/>
      <c r="H53" s="17"/>
    </row>
    <row r="54" spans="1:9">
      <c r="C54" s="10"/>
      <c r="D54" s="10"/>
      <c r="E54" s="11"/>
      <c r="F54" s="11"/>
      <c r="G54" s="11"/>
      <c r="H54" s="11"/>
    </row>
    <row r="55" spans="1:9">
      <c r="B55" s="14" t="s">
        <v>190</v>
      </c>
      <c r="C55" s="10"/>
      <c r="D55" s="10"/>
      <c r="E55" s="11"/>
      <c r="F55" s="11"/>
      <c r="G55" s="11"/>
      <c r="H55" s="11"/>
    </row>
    <row r="56" spans="1:9">
      <c r="C56" s="10"/>
      <c r="D56" s="10"/>
      <c r="E56" s="11"/>
      <c r="F56" s="11"/>
      <c r="G56" s="11"/>
      <c r="H56" s="11"/>
    </row>
    <row r="57" spans="1:9">
      <c r="C57" s="10"/>
      <c r="D57" s="10"/>
      <c r="E57" s="11"/>
      <c r="F57" s="11"/>
      <c r="G57" s="11"/>
      <c r="H57" s="11"/>
    </row>
    <row r="58" spans="1:9">
      <c r="C58" s="10"/>
      <c r="D58" s="10"/>
      <c r="E58" s="11"/>
      <c r="F58" s="11"/>
      <c r="G58" s="11"/>
      <c r="H58" s="11"/>
    </row>
    <row r="59" spans="1:9" s="15" customFormat="1" ht="15">
      <c r="B59" s="15" t="s">
        <v>188</v>
      </c>
      <c r="C59" s="16"/>
      <c r="D59" s="16"/>
      <c r="E59" s="16"/>
      <c r="F59" s="16"/>
      <c r="G59" s="16" t="s">
        <v>189</v>
      </c>
      <c r="H59" s="16"/>
    </row>
  </sheetData>
  <mergeCells count="1">
    <mergeCell ref="A53:H53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9"/>
  <sheetViews>
    <sheetView workbookViewId="0">
      <selection activeCell="F27" sqref="F27"/>
    </sheetView>
  </sheetViews>
  <sheetFormatPr defaultRowHeight="14.25"/>
  <cols>
    <col min="1" max="1" width="3.625" bestFit="1" customWidth="1"/>
    <col min="2" max="2" width="9.25" customWidth="1"/>
    <col min="3" max="3" width="15.25" customWidth="1"/>
    <col min="4" max="4" width="14.75" customWidth="1"/>
    <col min="5" max="5" width="14.25" customWidth="1"/>
    <col min="6" max="6" width="9.25" customWidth="1"/>
    <col min="7" max="7" width="28.375" customWidth="1"/>
    <col min="8" max="8" width="21.75" customWidth="1"/>
    <col min="9" max="9" width="17.75" customWidth="1"/>
  </cols>
  <sheetData>
    <row r="1" spans="1:9">
      <c r="C1" s="10"/>
      <c r="D1" s="10"/>
      <c r="E1" s="11"/>
      <c r="F1" s="11"/>
      <c r="H1" s="12" t="s">
        <v>186</v>
      </c>
    </row>
    <row r="4" spans="1:9" ht="15">
      <c r="D4" s="1" t="s">
        <v>194</v>
      </c>
    </row>
    <row r="6" spans="1:9" ht="30" customHeight="1">
      <c r="A6" s="2" t="s">
        <v>13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14</v>
      </c>
    </row>
    <row r="7" spans="1:9">
      <c r="A7" s="4">
        <v>1</v>
      </c>
      <c r="B7" s="4" t="s">
        <v>7</v>
      </c>
      <c r="C7" s="4" t="s">
        <v>8</v>
      </c>
      <c r="D7" s="4" t="s">
        <v>110</v>
      </c>
      <c r="E7" s="4" t="s">
        <v>111</v>
      </c>
      <c r="F7" s="5">
        <v>2013</v>
      </c>
      <c r="G7" s="4" t="s">
        <v>112</v>
      </c>
      <c r="H7" s="4" t="s">
        <v>74</v>
      </c>
      <c r="I7" s="6"/>
    </row>
    <row r="8" spans="1:9">
      <c r="A8" s="4">
        <v>2</v>
      </c>
      <c r="B8" s="4" t="s">
        <v>7</v>
      </c>
      <c r="C8" s="4" t="s">
        <v>8</v>
      </c>
      <c r="D8" s="4" t="s">
        <v>113</v>
      </c>
      <c r="E8" s="4" t="s">
        <v>114</v>
      </c>
      <c r="F8" s="5">
        <v>2015</v>
      </c>
      <c r="G8" s="4" t="s">
        <v>115</v>
      </c>
      <c r="H8" s="4" t="s">
        <v>74</v>
      </c>
      <c r="I8" s="6"/>
    </row>
    <row r="9" spans="1:9">
      <c r="A9" s="4">
        <v>3</v>
      </c>
      <c r="B9" s="4" t="s">
        <v>7</v>
      </c>
      <c r="C9" s="4" t="s">
        <v>8</v>
      </c>
      <c r="D9" s="4" t="s">
        <v>113</v>
      </c>
      <c r="E9" s="4" t="s">
        <v>116</v>
      </c>
      <c r="F9" s="5">
        <v>2015</v>
      </c>
      <c r="G9" s="4" t="s">
        <v>115</v>
      </c>
      <c r="H9" s="4" t="s">
        <v>74</v>
      </c>
      <c r="I9" s="6"/>
    </row>
    <row r="10" spans="1:9">
      <c r="A10" s="4">
        <v>4</v>
      </c>
      <c r="B10" s="4" t="s">
        <v>7</v>
      </c>
      <c r="C10" s="4" t="s">
        <v>8</v>
      </c>
      <c r="D10" s="4" t="s">
        <v>113</v>
      </c>
      <c r="E10" s="4" t="s">
        <v>117</v>
      </c>
      <c r="F10" s="5">
        <v>2015</v>
      </c>
      <c r="G10" s="4" t="s">
        <v>115</v>
      </c>
      <c r="H10" s="4" t="s">
        <v>74</v>
      </c>
      <c r="I10" s="6"/>
    </row>
    <row r="13" spans="1:9" ht="21.75" customHeight="1">
      <c r="A13" s="17" t="s">
        <v>187</v>
      </c>
      <c r="B13" s="17"/>
      <c r="C13" s="17"/>
      <c r="D13" s="17"/>
      <c r="E13" s="17"/>
      <c r="F13" s="17"/>
      <c r="G13" s="17"/>
      <c r="H13" s="17"/>
    </row>
    <row r="14" spans="1:9">
      <c r="C14" s="10"/>
      <c r="D14" s="10"/>
      <c r="E14" s="11"/>
      <c r="F14" s="11"/>
      <c r="G14" s="11"/>
      <c r="H14" s="11"/>
    </row>
    <row r="15" spans="1:9">
      <c r="B15" s="14" t="s">
        <v>190</v>
      </c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2:8">
      <c r="C17" s="10"/>
      <c r="D17" s="10"/>
      <c r="E17" s="11"/>
      <c r="F17" s="11"/>
      <c r="G17" s="11"/>
      <c r="H17" s="11"/>
    </row>
    <row r="18" spans="2:8">
      <c r="C18" s="10"/>
      <c r="D18" s="10"/>
      <c r="E18" s="11"/>
      <c r="F18" s="11"/>
      <c r="G18" s="11"/>
      <c r="H18" s="11"/>
    </row>
    <row r="19" spans="2:8" s="15" customFormat="1" ht="15">
      <c r="B19" s="15" t="s">
        <v>188</v>
      </c>
      <c r="C19" s="16"/>
      <c r="D19" s="16"/>
      <c r="E19" s="16"/>
      <c r="F19" s="16"/>
      <c r="G19" s="16" t="s">
        <v>189</v>
      </c>
      <c r="H19" s="16"/>
    </row>
  </sheetData>
  <mergeCells count="1">
    <mergeCell ref="A13:H13"/>
  </mergeCells>
  <pageMargins left="0.7" right="0.7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6"/>
  <sheetViews>
    <sheetView workbookViewId="0">
      <selection activeCell="D28" sqref="D28"/>
    </sheetView>
  </sheetViews>
  <sheetFormatPr defaultRowHeight="14.25"/>
  <cols>
    <col min="1" max="1" width="3.625" bestFit="1" customWidth="1"/>
    <col min="2" max="2" width="9.625" customWidth="1"/>
    <col min="3" max="3" width="33.875" customWidth="1"/>
    <col min="4" max="4" width="23" customWidth="1"/>
    <col min="5" max="5" width="16.875" customWidth="1"/>
    <col min="6" max="6" width="9.125" bestFit="1" customWidth="1"/>
    <col min="7" max="7" width="16.75" customWidth="1"/>
    <col min="8" max="8" width="29.375" customWidth="1"/>
    <col min="9" max="9" width="17.625" customWidth="1"/>
  </cols>
  <sheetData>
    <row r="1" spans="1:9">
      <c r="C1" s="10"/>
      <c r="D1" s="10"/>
      <c r="E1" s="11"/>
      <c r="F1" s="11"/>
      <c r="H1" s="12" t="s">
        <v>186</v>
      </c>
    </row>
    <row r="4" spans="1:9" ht="15">
      <c r="D4" s="1" t="s">
        <v>195</v>
      </c>
    </row>
    <row r="6" spans="1:9" ht="45">
      <c r="A6" s="2" t="s">
        <v>13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14</v>
      </c>
    </row>
    <row r="7" spans="1:9">
      <c r="A7" s="4">
        <v>1</v>
      </c>
      <c r="B7" s="4" t="s">
        <v>7</v>
      </c>
      <c r="C7" s="4" t="s">
        <v>8</v>
      </c>
      <c r="D7" s="4" t="s">
        <v>118</v>
      </c>
      <c r="E7" s="4" t="s">
        <v>119</v>
      </c>
      <c r="F7" s="5">
        <v>2014</v>
      </c>
      <c r="G7" s="4" t="s">
        <v>120</v>
      </c>
      <c r="H7" s="4" t="s">
        <v>84</v>
      </c>
      <c r="I7" s="6"/>
    </row>
    <row r="8" spans="1:9">
      <c r="A8" s="4">
        <v>2</v>
      </c>
      <c r="B8" s="4" t="s">
        <v>7</v>
      </c>
      <c r="C8" s="4" t="s">
        <v>8</v>
      </c>
      <c r="D8" s="4" t="s">
        <v>118</v>
      </c>
      <c r="E8" s="4" t="s">
        <v>121</v>
      </c>
      <c r="F8" s="5">
        <v>2014</v>
      </c>
      <c r="G8" s="4" t="s">
        <v>120</v>
      </c>
      <c r="H8" s="4" t="s">
        <v>84</v>
      </c>
      <c r="I8" s="6"/>
    </row>
    <row r="9" spans="1:9">
      <c r="A9" s="4">
        <v>3</v>
      </c>
      <c r="B9" s="4" t="s">
        <v>7</v>
      </c>
      <c r="C9" s="4" t="s">
        <v>48</v>
      </c>
      <c r="D9" s="4" t="s">
        <v>118</v>
      </c>
      <c r="E9" s="4" t="s">
        <v>122</v>
      </c>
      <c r="F9" s="5">
        <v>2017</v>
      </c>
      <c r="G9" s="4" t="s">
        <v>120</v>
      </c>
      <c r="H9" s="4" t="s">
        <v>123</v>
      </c>
      <c r="I9" s="6"/>
    </row>
    <row r="10" spans="1:9">
      <c r="A10" s="4">
        <v>4</v>
      </c>
      <c r="B10" s="4" t="s">
        <v>7</v>
      </c>
      <c r="C10" s="4" t="s">
        <v>48</v>
      </c>
      <c r="D10" s="4" t="s">
        <v>118</v>
      </c>
      <c r="E10" s="4" t="s">
        <v>124</v>
      </c>
      <c r="F10" s="5">
        <v>2017</v>
      </c>
      <c r="G10" s="4" t="s">
        <v>120</v>
      </c>
      <c r="H10" s="4" t="s">
        <v>123</v>
      </c>
      <c r="I10" s="6"/>
    </row>
    <row r="11" spans="1:9">
      <c r="A11" s="4">
        <v>5</v>
      </c>
      <c r="B11" s="4" t="s">
        <v>7</v>
      </c>
      <c r="C11" s="4" t="s">
        <v>125</v>
      </c>
      <c r="D11" s="4" t="s">
        <v>126</v>
      </c>
      <c r="E11" s="4" t="s">
        <v>127</v>
      </c>
      <c r="F11" s="5">
        <v>2017</v>
      </c>
      <c r="G11" s="4" t="s">
        <v>120</v>
      </c>
      <c r="H11" s="4" t="s">
        <v>123</v>
      </c>
      <c r="I11" s="6"/>
    </row>
    <row r="12" spans="1:9">
      <c r="A12" s="4">
        <v>6</v>
      </c>
      <c r="B12" s="4" t="s">
        <v>7</v>
      </c>
      <c r="C12" s="4" t="s">
        <v>125</v>
      </c>
      <c r="D12" s="4" t="s">
        <v>128</v>
      </c>
      <c r="E12" s="4" t="s">
        <v>129</v>
      </c>
      <c r="F12" s="5">
        <v>2018</v>
      </c>
      <c r="G12" s="4" t="s">
        <v>120</v>
      </c>
      <c r="H12" s="4" t="s">
        <v>123</v>
      </c>
      <c r="I12" s="6"/>
    </row>
    <row r="13" spans="1:9">
      <c r="A13" s="4">
        <v>7</v>
      </c>
      <c r="B13" s="4" t="s">
        <v>7</v>
      </c>
      <c r="C13" s="4" t="s">
        <v>125</v>
      </c>
      <c r="D13" s="4" t="s">
        <v>128</v>
      </c>
      <c r="E13" s="4" t="s">
        <v>130</v>
      </c>
      <c r="F13" s="5">
        <v>2018</v>
      </c>
      <c r="G13" s="4" t="s">
        <v>120</v>
      </c>
      <c r="H13" s="4" t="s">
        <v>123</v>
      </c>
      <c r="I13" s="6"/>
    </row>
    <row r="14" spans="1:9">
      <c r="A14" s="4">
        <v>8</v>
      </c>
      <c r="B14" s="4" t="s">
        <v>7</v>
      </c>
      <c r="C14" s="4" t="s">
        <v>125</v>
      </c>
      <c r="D14" s="4" t="s">
        <v>128</v>
      </c>
      <c r="E14" s="4" t="s">
        <v>131</v>
      </c>
      <c r="F14" s="5">
        <v>2018</v>
      </c>
      <c r="G14" s="4" t="s">
        <v>120</v>
      </c>
      <c r="H14" s="4" t="s">
        <v>123</v>
      </c>
      <c r="I14" s="6"/>
    </row>
    <row r="15" spans="1:9">
      <c r="A15" s="4">
        <v>9</v>
      </c>
      <c r="B15" s="4" t="s">
        <v>7</v>
      </c>
      <c r="C15" s="4" t="s">
        <v>125</v>
      </c>
      <c r="D15" s="4" t="s">
        <v>128</v>
      </c>
      <c r="E15" s="4" t="s">
        <v>132</v>
      </c>
      <c r="F15" s="5">
        <v>2018</v>
      </c>
      <c r="G15" s="4" t="s">
        <v>120</v>
      </c>
      <c r="H15" s="4" t="s">
        <v>123</v>
      </c>
      <c r="I15" s="6"/>
    </row>
    <row r="16" spans="1:9">
      <c r="A16" s="4">
        <v>10</v>
      </c>
      <c r="B16" s="4" t="str">
        <f t="shared" ref="B16:B17" si="0">"12 mies."</f>
        <v>12 mies.</v>
      </c>
      <c r="C16" s="4" t="str">
        <f>"Monitor"</f>
        <v>Monitor</v>
      </c>
      <c r="D16" s="4" t="str">
        <f>"Spot Vital Sings LXi"</f>
        <v>Spot Vital Sings LXi</v>
      </c>
      <c r="E16" s="4" t="str">
        <f>"20100603890"</f>
        <v>20100603890</v>
      </c>
      <c r="F16" s="5">
        <v>2013</v>
      </c>
      <c r="G16" s="4" t="str">
        <f>"Welch Allyn"</f>
        <v>Welch Allyn</v>
      </c>
      <c r="H16" s="4" t="str">
        <f>"Oddział Położniczy"</f>
        <v>Oddział Położniczy</v>
      </c>
      <c r="I16" s="6"/>
    </row>
    <row r="17" spans="1:9">
      <c r="A17" s="4">
        <v>11</v>
      </c>
      <c r="B17" s="4" t="str">
        <f t="shared" si="0"/>
        <v>12 mies.</v>
      </c>
      <c r="C17" s="4" t="str">
        <f>"Monitor"</f>
        <v>Monitor</v>
      </c>
      <c r="D17" s="4" t="str">
        <f>"Spot Vital Sings LXi"</f>
        <v>Spot Vital Sings LXi</v>
      </c>
      <c r="E17" s="4" t="str">
        <f>"20100804981"</f>
        <v>20100804981</v>
      </c>
      <c r="F17" s="5">
        <v>2013</v>
      </c>
      <c r="G17" s="4" t="str">
        <f>"Welch Allyn"</f>
        <v>Welch Allyn</v>
      </c>
      <c r="H17" s="4" t="str">
        <f>"Oddział Transplantologii"</f>
        <v>Oddział Transplantologii</v>
      </c>
      <c r="I17" s="6"/>
    </row>
    <row r="20" spans="1:9" ht="21.75" customHeight="1">
      <c r="A20" s="17" t="s">
        <v>187</v>
      </c>
      <c r="B20" s="17"/>
      <c r="C20" s="17"/>
      <c r="D20" s="17"/>
      <c r="E20" s="17"/>
      <c r="F20" s="17"/>
      <c r="G20" s="17"/>
      <c r="H20" s="17"/>
    </row>
    <row r="21" spans="1:9">
      <c r="C21" s="10"/>
      <c r="D21" s="10"/>
      <c r="E21" s="11"/>
      <c r="F21" s="11"/>
      <c r="G21" s="11"/>
      <c r="H21" s="11"/>
    </row>
    <row r="22" spans="1:9">
      <c r="B22" s="14" t="s">
        <v>190</v>
      </c>
      <c r="C22" s="10"/>
      <c r="D22" s="10"/>
      <c r="E22" s="11"/>
      <c r="F22" s="11"/>
      <c r="G22" s="11"/>
      <c r="H22" s="11"/>
    </row>
    <row r="23" spans="1:9">
      <c r="C23" s="10"/>
      <c r="D23" s="10"/>
      <c r="E23" s="11"/>
      <c r="F23" s="11"/>
      <c r="G23" s="11"/>
      <c r="H23" s="11"/>
    </row>
    <row r="24" spans="1:9">
      <c r="C24" s="10"/>
      <c r="D24" s="10"/>
      <c r="E24" s="11"/>
      <c r="F24" s="11"/>
      <c r="G24" s="11"/>
      <c r="H24" s="11"/>
    </row>
    <row r="25" spans="1:9">
      <c r="C25" s="10"/>
      <c r="D25" s="10"/>
      <c r="E25" s="11"/>
      <c r="F25" s="11"/>
      <c r="G25" s="11"/>
      <c r="H25" s="11"/>
    </row>
    <row r="26" spans="1:9" s="15" customFormat="1" ht="15">
      <c r="B26" s="15" t="s">
        <v>188</v>
      </c>
      <c r="C26" s="16"/>
      <c r="D26" s="16"/>
      <c r="E26" s="16"/>
      <c r="F26" s="16"/>
      <c r="G26" s="16" t="s">
        <v>189</v>
      </c>
      <c r="H26" s="16"/>
    </row>
  </sheetData>
  <mergeCells count="1">
    <mergeCell ref="A20:H20"/>
  </mergeCells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32"/>
  <sheetViews>
    <sheetView workbookViewId="0">
      <selection activeCell="E33" sqref="E33"/>
    </sheetView>
  </sheetViews>
  <sheetFormatPr defaultRowHeight="14.25"/>
  <cols>
    <col min="1" max="1" width="3.625" bestFit="1" customWidth="1"/>
    <col min="2" max="2" width="9.625" customWidth="1"/>
    <col min="3" max="3" width="22.875" customWidth="1"/>
    <col min="4" max="4" width="11.5" customWidth="1"/>
    <col min="5" max="5" width="11.75" customWidth="1"/>
    <col min="6" max="6" width="9.5" customWidth="1"/>
    <col min="7" max="7" width="22.5" customWidth="1"/>
    <col min="8" max="8" width="36.5" customWidth="1"/>
    <col min="9" max="9" width="17.5" customWidth="1"/>
  </cols>
  <sheetData>
    <row r="1" spans="1:9">
      <c r="C1" s="10"/>
      <c r="D1" s="10"/>
      <c r="E1" s="11"/>
      <c r="F1" s="11"/>
      <c r="H1" s="12" t="s">
        <v>186</v>
      </c>
    </row>
    <row r="4" spans="1:9" ht="15">
      <c r="D4" s="1" t="s">
        <v>196</v>
      </c>
    </row>
    <row r="6" spans="1:9" ht="45">
      <c r="A6" s="2" t="s">
        <v>13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14</v>
      </c>
    </row>
    <row r="7" spans="1:9">
      <c r="A7" s="4">
        <v>1</v>
      </c>
      <c r="B7" s="7" t="s">
        <v>7</v>
      </c>
      <c r="C7" s="7" t="s">
        <v>133</v>
      </c>
      <c r="D7" s="7" t="s">
        <v>143</v>
      </c>
      <c r="E7" s="7" t="s">
        <v>144</v>
      </c>
      <c r="F7" s="8">
        <v>2015</v>
      </c>
      <c r="G7" s="7" t="s">
        <v>145</v>
      </c>
      <c r="H7" s="7" t="s">
        <v>146</v>
      </c>
      <c r="I7" s="9"/>
    </row>
    <row r="8" spans="1:9">
      <c r="A8" s="4">
        <v>2</v>
      </c>
      <c r="B8" s="7" t="str">
        <f t="shared" ref="B8:B23" si="0">"12 mies."</f>
        <v>12 mies.</v>
      </c>
      <c r="C8" s="7" t="str">
        <f t="shared" ref="C8:C23" si="1">"Kardiomonitor"</f>
        <v>Kardiomonitor</v>
      </c>
      <c r="D8" s="7" t="str">
        <f t="shared" ref="D8:D23" si="2">"FX3000MD"</f>
        <v>FX3000MD</v>
      </c>
      <c r="E8" s="7" t="str">
        <f>"05203725"</f>
        <v>05203725</v>
      </c>
      <c r="F8" s="8">
        <v>2020</v>
      </c>
      <c r="G8" s="7" t="str">
        <f t="shared" ref="G8:G23" si="3">"EMTEL Śliwa Sp.k."</f>
        <v>EMTEL Śliwa Sp.k.</v>
      </c>
      <c r="H8" s="7" t="str">
        <f>"Blok Porodowy"</f>
        <v>Blok Porodowy</v>
      </c>
      <c r="I8" s="9"/>
    </row>
    <row r="9" spans="1:9">
      <c r="A9" s="4">
        <v>3</v>
      </c>
      <c r="B9" s="7" t="str">
        <f t="shared" si="0"/>
        <v>12 mies.</v>
      </c>
      <c r="C9" s="7" t="str">
        <f t="shared" si="1"/>
        <v>Kardiomonitor</v>
      </c>
      <c r="D9" s="7" t="str">
        <f t="shared" si="2"/>
        <v>FX3000MD</v>
      </c>
      <c r="E9" s="7" t="str">
        <f>"05203727"</f>
        <v>05203727</v>
      </c>
      <c r="F9" s="8">
        <v>2020</v>
      </c>
      <c r="G9" s="7" t="str">
        <f t="shared" si="3"/>
        <v>EMTEL Śliwa Sp.k.</v>
      </c>
      <c r="H9" s="7" t="str">
        <f>"Blok Porodowy"</f>
        <v>Blok Porodowy</v>
      </c>
      <c r="I9" s="9"/>
    </row>
    <row r="10" spans="1:9">
      <c r="A10" s="4">
        <v>4</v>
      </c>
      <c r="B10" s="7" t="str">
        <f t="shared" si="0"/>
        <v>12 mies.</v>
      </c>
      <c r="C10" s="7" t="str">
        <f t="shared" si="1"/>
        <v>Kardiomonitor</v>
      </c>
      <c r="D10" s="7" t="str">
        <f t="shared" si="2"/>
        <v>FX3000MD</v>
      </c>
      <c r="E10" s="7" t="str">
        <f>"12151279"</f>
        <v>12151279</v>
      </c>
      <c r="F10" s="8">
        <v>2015</v>
      </c>
      <c r="G10" s="7" t="str">
        <f t="shared" si="3"/>
        <v>EMTEL Śliwa Sp.k.</v>
      </c>
      <c r="H10" s="7" t="str">
        <f t="shared" ref="H10:H23" si="4">"Oddział Kardiologiczno Internistyczny"</f>
        <v>Oddział Kardiologiczno Internistyczny</v>
      </c>
      <c r="I10" s="9"/>
    </row>
    <row r="11" spans="1:9">
      <c r="A11" s="4">
        <v>5</v>
      </c>
      <c r="B11" s="7" t="str">
        <f t="shared" si="0"/>
        <v>12 mies.</v>
      </c>
      <c r="C11" s="7" t="str">
        <f t="shared" si="1"/>
        <v>Kardiomonitor</v>
      </c>
      <c r="D11" s="7" t="str">
        <f t="shared" si="2"/>
        <v>FX3000MD</v>
      </c>
      <c r="E11" s="7" t="str">
        <f>"12151282"</f>
        <v>12151282</v>
      </c>
      <c r="F11" s="8">
        <v>2015</v>
      </c>
      <c r="G11" s="7" t="str">
        <f t="shared" si="3"/>
        <v>EMTEL Śliwa Sp.k.</v>
      </c>
      <c r="H11" s="7" t="str">
        <f t="shared" si="4"/>
        <v>Oddział Kardiologiczno Internistyczny</v>
      </c>
      <c r="I11" s="9"/>
    </row>
    <row r="12" spans="1:9">
      <c r="A12" s="4">
        <v>6</v>
      </c>
      <c r="B12" s="7" t="str">
        <f t="shared" si="0"/>
        <v>12 mies.</v>
      </c>
      <c r="C12" s="7" t="str">
        <f t="shared" si="1"/>
        <v>Kardiomonitor</v>
      </c>
      <c r="D12" s="7" t="str">
        <f t="shared" si="2"/>
        <v>FX3000MD</v>
      </c>
      <c r="E12" s="7" t="str">
        <f>"12151280"</f>
        <v>12151280</v>
      </c>
      <c r="F12" s="8">
        <v>2015</v>
      </c>
      <c r="G12" s="7" t="str">
        <f t="shared" si="3"/>
        <v>EMTEL Śliwa Sp.k.</v>
      </c>
      <c r="H12" s="7" t="str">
        <f t="shared" si="4"/>
        <v>Oddział Kardiologiczno Internistyczny</v>
      </c>
      <c r="I12" s="9"/>
    </row>
    <row r="13" spans="1:9">
      <c r="A13" s="4">
        <v>7</v>
      </c>
      <c r="B13" s="7" t="str">
        <f t="shared" si="0"/>
        <v>12 mies.</v>
      </c>
      <c r="C13" s="7" t="str">
        <f t="shared" si="1"/>
        <v>Kardiomonitor</v>
      </c>
      <c r="D13" s="7" t="str">
        <f t="shared" si="2"/>
        <v>FX3000MD</v>
      </c>
      <c r="E13" s="7" t="str">
        <f>"12151281"</f>
        <v>12151281</v>
      </c>
      <c r="F13" s="8">
        <v>2015</v>
      </c>
      <c r="G13" s="7" t="str">
        <f t="shared" si="3"/>
        <v>EMTEL Śliwa Sp.k.</v>
      </c>
      <c r="H13" s="7" t="str">
        <f t="shared" si="4"/>
        <v>Oddział Kardiologiczno Internistyczny</v>
      </c>
      <c r="I13" s="9"/>
    </row>
    <row r="14" spans="1:9">
      <c r="A14" s="4">
        <v>8</v>
      </c>
      <c r="B14" s="7" t="str">
        <f t="shared" si="0"/>
        <v>12 mies.</v>
      </c>
      <c r="C14" s="7" t="str">
        <f t="shared" si="1"/>
        <v>Kardiomonitor</v>
      </c>
      <c r="D14" s="7" t="str">
        <f t="shared" si="2"/>
        <v>FX3000MD</v>
      </c>
      <c r="E14" s="7" t="str">
        <f>"11161508"</f>
        <v>11161508</v>
      </c>
      <c r="F14" s="8">
        <v>2016</v>
      </c>
      <c r="G14" s="7" t="str">
        <f t="shared" si="3"/>
        <v>EMTEL Śliwa Sp.k.</v>
      </c>
      <c r="H14" s="7" t="str">
        <f t="shared" si="4"/>
        <v>Oddział Kardiologiczno Internistyczny</v>
      </c>
      <c r="I14" s="9"/>
    </row>
    <row r="15" spans="1:9">
      <c r="A15" s="4">
        <v>9</v>
      </c>
      <c r="B15" s="7" t="str">
        <f t="shared" si="0"/>
        <v>12 mies.</v>
      </c>
      <c r="C15" s="7" t="str">
        <f t="shared" si="1"/>
        <v>Kardiomonitor</v>
      </c>
      <c r="D15" s="7" t="str">
        <f t="shared" si="2"/>
        <v>FX3000MD</v>
      </c>
      <c r="E15" s="7" t="str">
        <f>"11161509"</f>
        <v>11161509</v>
      </c>
      <c r="F15" s="8">
        <v>2016</v>
      </c>
      <c r="G15" s="7" t="str">
        <f t="shared" si="3"/>
        <v>EMTEL Śliwa Sp.k.</v>
      </c>
      <c r="H15" s="7" t="str">
        <f t="shared" si="4"/>
        <v>Oddział Kardiologiczno Internistyczny</v>
      </c>
      <c r="I15" s="9"/>
    </row>
    <row r="16" spans="1:9">
      <c r="A16" s="4">
        <v>10</v>
      </c>
      <c r="B16" s="7" t="str">
        <f t="shared" si="0"/>
        <v>12 mies.</v>
      </c>
      <c r="C16" s="7" t="str">
        <f t="shared" si="1"/>
        <v>Kardiomonitor</v>
      </c>
      <c r="D16" s="7" t="str">
        <f t="shared" si="2"/>
        <v>FX3000MD</v>
      </c>
      <c r="E16" s="7" t="str">
        <f>"11161510"</f>
        <v>11161510</v>
      </c>
      <c r="F16" s="8">
        <v>2016</v>
      </c>
      <c r="G16" s="7" t="str">
        <f t="shared" si="3"/>
        <v>EMTEL Śliwa Sp.k.</v>
      </c>
      <c r="H16" s="7" t="str">
        <f t="shared" si="4"/>
        <v>Oddział Kardiologiczno Internistyczny</v>
      </c>
      <c r="I16" s="9"/>
    </row>
    <row r="17" spans="1:9">
      <c r="A17" s="4">
        <v>11</v>
      </c>
      <c r="B17" s="7" t="str">
        <f t="shared" si="0"/>
        <v>12 mies.</v>
      </c>
      <c r="C17" s="7" t="str">
        <f t="shared" si="1"/>
        <v>Kardiomonitor</v>
      </c>
      <c r="D17" s="7" t="str">
        <f t="shared" si="2"/>
        <v>FX3000MD</v>
      </c>
      <c r="E17" s="7" t="str">
        <f>"11161511"</f>
        <v>11161511</v>
      </c>
      <c r="F17" s="8">
        <v>2016</v>
      </c>
      <c r="G17" s="7" t="str">
        <f t="shared" si="3"/>
        <v>EMTEL Śliwa Sp.k.</v>
      </c>
      <c r="H17" s="7" t="str">
        <f t="shared" si="4"/>
        <v>Oddział Kardiologiczno Internistyczny</v>
      </c>
      <c r="I17" s="9"/>
    </row>
    <row r="18" spans="1:9">
      <c r="A18" s="4">
        <v>12</v>
      </c>
      <c r="B18" s="7" t="str">
        <f t="shared" si="0"/>
        <v>12 mies.</v>
      </c>
      <c r="C18" s="7" t="str">
        <f t="shared" si="1"/>
        <v>Kardiomonitor</v>
      </c>
      <c r="D18" s="7" t="str">
        <f t="shared" si="2"/>
        <v>FX3000MD</v>
      </c>
      <c r="E18" s="7" t="str">
        <f>"11161512"</f>
        <v>11161512</v>
      </c>
      <c r="F18" s="8">
        <v>2016</v>
      </c>
      <c r="G18" s="7" t="str">
        <f t="shared" si="3"/>
        <v>EMTEL Śliwa Sp.k.</v>
      </c>
      <c r="H18" s="7" t="str">
        <f t="shared" si="4"/>
        <v>Oddział Kardiologiczno Internistyczny</v>
      </c>
      <c r="I18" s="9"/>
    </row>
    <row r="19" spans="1:9">
      <c r="A19" s="4">
        <v>13</v>
      </c>
      <c r="B19" s="7" t="str">
        <f t="shared" si="0"/>
        <v>12 mies.</v>
      </c>
      <c r="C19" s="7" t="str">
        <f t="shared" si="1"/>
        <v>Kardiomonitor</v>
      </c>
      <c r="D19" s="7" t="str">
        <f t="shared" si="2"/>
        <v>FX3000MD</v>
      </c>
      <c r="E19" s="7" t="str">
        <f>"11161507"</f>
        <v>11161507</v>
      </c>
      <c r="F19" s="8">
        <v>2016</v>
      </c>
      <c r="G19" s="7" t="str">
        <f t="shared" si="3"/>
        <v>EMTEL Śliwa Sp.k.</v>
      </c>
      <c r="H19" s="7" t="str">
        <f t="shared" si="4"/>
        <v>Oddział Kardiologiczno Internistyczny</v>
      </c>
      <c r="I19" s="9"/>
    </row>
    <row r="20" spans="1:9">
      <c r="A20" s="4">
        <v>14</v>
      </c>
      <c r="B20" s="7" t="str">
        <f t="shared" si="0"/>
        <v>12 mies.</v>
      </c>
      <c r="C20" s="7" t="str">
        <f t="shared" si="1"/>
        <v>Kardiomonitor</v>
      </c>
      <c r="D20" s="7" t="str">
        <f t="shared" si="2"/>
        <v>FX3000MD</v>
      </c>
      <c r="E20" s="7" t="str">
        <f>"11161506"</f>
        <v>11161506</v>
      </c>
      <c r="F20" s="8">
        <v>2016</v>
      </c>
      <c r="G20" s="7" t="str">
        <f t="shared" si="3"/>
        <v>EMTEL Śliwa Sp.k.</v>
      </c>
      <c r="H20" s="7" t="str">
        <f t="shared" si="4"/>
        <v>Oddział Kardiologiczno Internistyczny</v>
      </c>
      <c r="I20" s="9"/>
    </row>
    <row r="21" spans="1:9">
      <c r="A21" s="4">
        <v>15</v>
      </c>
      <c r="B21" s="7" t="str">
        <f t="shared" si="0"/>
        <v>12 mies.</v>
      </c>
      <c r="C21" s="7" t="str">
        <f t="shared" si="1"/>
        <v>Kardiomonitor</v>
      </c>
      <c r="D21" s="7" t="str">
        <f t="shared" si="2"/>
        <v>FX3000MD</v>
      </c>
      <c r="E21" s="7" t="str">
        <f>"11161505"</f>
        <v>11161505</v>
      </c>
      <c r="F21" s="8">
        <v>2016</v>
      </c>
      <c r="G21" s="7" t="str">
        <f t="shared" si="3"/>
        <v>EMTEL Śliwa Sp.k.</v>
      </c>
      <c r="H21" s="7" t="str">
        <f t="shared" si="4"/>
        <v>Oddział Kardiologiczno Internistyczny</v>
      </c>
      <c r="I21" s="9"/>
    </row>
    <row r="22" spans="1:9">
      <c r="A22" s="4">
        <v>16</v>
      </c>
      <c r="B22" s="7" t="str">
        <f t="shared" si="0"/>
        <v>12 mies.</v>
      </c>
      <c r="C22" s="7" t="str">
        <f t="shared" si="1"/>
        <v>Kardiomonitor</v>
      </c>
      <c r="D22" s="7" t="str">
        <f t="shared" si="2"/>
        <v>FX3000MD</v>
      </c>
      <c r="E22" s="7" t="str">
        <f>"07182335"</f>
        <v>07182335</v>
      </c>
      <c r="F22" s="8">
        <v>2018</v>
      </c>
      <c r="G22" s="7" t="str">
        <f t="shared" si="3"/>
        <v>EMTEL Śliwa Sp.k.</v>
      </c>
      <c r="H22" s="7" t="str">
        <f t="shared" si="4"/>
        <v>Oddział Kardiologiczno Internistyczny</v>
      </c>
      <c r="I22" s="9"/>
    </row>
    <row r="23" spans="1:9">
      <c r="A23" s="4">
        <v>17</v>
      </c>
      <c r="B23" s="7" t="str">
        <f t="shared" si="0"/>
        <v>12 mies.</v>
      </c>
      <c r="C23" s="7" t="str">
        <f t="shared" si="1"/>
        <v>Kardiomonitor</v>
      </c>
      <c r="D23" s="7" t="str">
        <f t="shared" si="2"/>
        <v>FX3000MD</v>
      </c>
      <c r="E23" s="7" t="str">
        <f>"07182334"</f>
        <v>07182334</v>
      </c>
      <c r="F23" s="8">
        <v>2018</v>
      </c>
      <c r="G23" s="7" t="str">
        <f t="shared" si="3"/>
        <v>EMTEL Śliwa Sp.k.</v>
      </c>
      <c r="H23" s="7" t="str">
        <f t="shared" si="4"/>
        <v>Oddział Kardiologiczno Internistyczny</v>
      </c>
      <c r="I23" s="9"/>
    </row>
    <row r="26" spans="1:9" ht="21.75" customHeight="1">
      <c r="A26" s="17" t="s">
        <v>187</v>
      </c>
      <c r="B26" s="17"/>
      <c r="C26" s="17"/>
      <c r="D26" s="17"/>
      <c r="E26" s="17"/>
      <c r="F26" s="17"/>
      <c r="G26" s="17"/>
      <c r="H26" s="17"/>
    </row>
    <row r="27" spans="1:9">
      <c r="C27" s="10"/>
      <c r="D27" s="10"/>
      <c r="E27" s="11"/>
      <c r="F27" s="11"/>
      <c r="G27" s="11"/>
      <c r="H27" s="11"/>
    </row>
    <row r="28" spans="1:9">
      <c r="B28" s="14" t="s">
        <v>190</v>
      </c>
      <c r="C28" s="10"/>
      <c r="D28" s="10"/>
      <c r="E28" s="11"/>
      <c r="F28" s="11"/>
      <c r="G28" s="11"/>
      <c r="H28" s="11"/>
    </row>
    <row r="29" spans="1:9">
      <c r="C29" s="10"/>
      <c r="D29" s="10"/>
      <c r="E29" s="11"/>
      <c r="F29" s="11"/>
      <c r="G29" s="11"/>
      <c r="H29" s="11"/>
    </row>
    <row r="30" spans="1:9">
      <c r="C30" s="10"/>
      <c r="D30" s="10"/>
      <c r="E30" s="11"/>
      <c r="F30" s="11"/>
      <c r="G30" s="11"/>
      <c r="H30" s="11"/>
    </row>
    <row r="31" spans="1:9">
      <c r="C31" s="10"/>
      <c r="D31" s="10"/>
      <c r="E31" s="11"/>
      <c r="F31" s="11"/>
      <c r="G31" s="11"/>
      <c r="H31" s="11"/>
    </row>
    <row r="32" spans="1:9" s="15" customFormat="1" ht="15">
      <c r="B32" s="15" t="s">
        <v>188</v>
      </c>
      <c r="C32" s="16"/>
      <c r="D32" s="16"/>
      <c r="E32" s="16"/>
      <c r="F32" s="16"/>
      <c r="G32" s="16" t="s">
        <v>189</v>
      </c>
      <c r="H32" s="16"/>
    </row>
  </sheetData>
  <mergeCells count="1">
    <mergeCell ref="A26:H26"/>
  </mergeCells>
  <pageMargins left="0.7" right="0.7" top="0.75" bottom="0.75" header="0.3" footer="0.3"/>
  <pageSetup paperSize="9" scale="8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6"/>
  <sheetViews>
    <sheetView workbookViewId="0">
      <selection activeCell="G17" sqref="G17"/>
    </sheetView>
  </sheetViews>
  <sheetFormatPr defaultRowHeight="14.25"/>
  <cols>
    <col min="1" max="1" width="3.625" bestFit="1" customWidth="1"/>
    <col min="2" max="2" width="9.5" bestFit="1" customWidth="1"/>
    <col min="3" max="3" width="21.125" customWidth="1"/>
    <col min="4" max="4" width="7.625" customWidth="1"/>
    <col min="5" max="5" width="7.75" bestFit="1" customWidth="1"/>
    <col min="6" max="6" width="9.125" bestFit="1" customWidth="1"/>
    <col min="7" max="7" width="11.625" customWidth="1"/>
    <col min="8" max="8" width="17.5" customWidth="1"/>
    <col min="9" max="9" width="17.625" customWidth="1"/>
  </cols>
  <sheetData>
    <row r="1" spans="1:9">
      <c r="C1" s="10"/>
      <c r="D1" s="10"/>
      <c r="E1" s="11"/>
      <c r="F1" s="11"/>
      <c r="H1" s="12" t="s">
        <v>186</v>
      </c>
    </row>
    <row r="4" spans="1:9" ht="15">
      <c r="D4" s="1" t="s">
        <v>197</v>
      </c>
    </row>
    <row r="6" spans="1:9" ht="45">
      <c r="A6" s="2" t="s">
        <v>13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14</v>
      </c>
    </row>
    <row r="7" spans="1:9">
      <c r="A7" s="4">
        <v>1</v>
      </c>
      <c r="B7" s="7" t="s">
        <v>7</v>
      </c>
      <c r="C7" s="7" t="s">
        <v>133</v>
      </c>
      <c r="D7" s="7" t="s">
        <v>134</v>
      </c>
      <c r="E7" s="7" t="s">
        <v>135</v>
      </c>
      <c r="F7" s="7">
        <v>2010</v>
      </c>
      <c r="G7" s="7" t="s">
        <v>136</v>
      </c>
      <c r="H7" s="7" t="s">
        <v>103</v>
      </c>
      <c r="I7" s="9"/>
    </row>
    <row r="10" spans="1:9" ht="21.75" customHeight="1">
      <c r="A10" s="17" t="s">
        <v>187</v>
      </c>
      <c r="B10" s="17"/>
      <c r="C10" s="17"/>
      <c r="D10" s="17"/>
      <c r="E10" s="17"/>
      <c r="F10" s="17"/>
      <c r="G10" s="17"/>
      <c r="H10" s="17"/>
    </row>
    <row r="11" spans="1:9">
      <c r="C11" s="10"/>
      <c r="D11" s="10"/>
      <c r="E11" s="11"/>
      <c r="F11" s="11"/>
      <c r="G11" s="11"/>
      <c r="H11" s="11"/>
    </row>
    <row r="12" spans="1:9">
      <c r="B12" s="14" t="s">
        <v>190</v>
      </c>
      <c r="C12" s="10"/>
      <c r="D12" s="10"/>
      <c r="E12" s="11"/>
      <c r="F12" s="11"/>
      <c r="G12" s="11"/>
      <c r="H12" s="11"/>
    </row>
    <row r="13" spans="1:9">
      <c r="C13" s="10"/>
      <c r="D13" s="10"/>
      <c r="E13" s="11"/>
      <c r="F13" s="11"/>
      <c r="G13" s="11"/>
      <c r="H13" s="11"/>
    </row>
    <row r="14" spans="1:9"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 s="15" customFormat="1" ht="30">
      <c r="B16" s="15" t="s">
        <v>188</v>
      </c>
      <c r="C16" s="16"/>
      <c r="D16" s="16"/>
      <c r="E16" s="16"/>
      <c r="F16" s="16"/>
      <c r="G16" s="16" t="s">
        <v>189</v>
      </c>
      <c r="H16" s="16"/>
    </row>
  </sheetData>
  <mergeCells count="1">
    <mergeCell ref="A10:H10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Część 1</vt:lpstr>
      <vt:lpstr>Część 2</vt:lpstr>
      <vt:lpstr>Część 3</vt:lpstr>
      <vt:lpstr>Część 4</vt:lpstr>
      <vt:lpstr>Część 5</vt:lpstr>
      <vt:lpstr>Część 6</vt:lpstr>
      <vt:lpstr>Część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2021-04-15T06:00:28Z</cp:lastPrinted>
  <dcterms:created xsi:type="dcterms:W3CDTF">2021-03-09T10:18:48Z</dcterms:created>
  <dcterms:modified xsi:type="dcterms:W3CDTF">2021-04-15T06:00:42Z</dcterms:modified>
</cp:coreProperties>
</file>