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3EB4AFE-C35B-4EB2-B883-B915C5C9B3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8" i="1" l="1"/>
  <c r="N28" i="1"/>
  <c r="J28" i="1"/>
  <c r="I28" i="1"/>
  <c r="O23" i="1"/>
  <c r="N23" i="1"/>
  <c r="O20" i="1"/>
  <c r="N20" i="1"/>
  <c r="I26" i="1"/>
  <c r="I25" i="1"/>
  <c r="I22" i="1"/>
  <c r="I19" i="1"/>
  <c r="I14" i="1"/>
  <c r="I15" i="1"/>
  <c r="I16" i="1"/>
  <c r="I13" i="1"/>
  <c r="I9" i="1"/>
  <c r="I10" i="1"/>
  <c r="I8" i="1"/>
  <c r="I5" i="1"/>
  <c r="I6" i="1" s="1"/>
  <c r="I27" i="1"/>
  <c r="I23" i="1"/>
  <c r="I20" i="1"/>
  <c r="I17" i="1"/>
  <c r="I11" i="1" l="1"/>
  <c r="O11" i="1"/>
  <c r="N11" i="1"/>
  <c r="O17" i="1"/>
  <c r="N17" i="1"/>
  <c r="O27" i="1"/>
  <c r="M26" i="1"/>
  <c r="M25" i="1"/>
  <c r="M22" i="1"/>
  <c r="M19" i="1"/>
  <c r="M14" i="1"/>
  <c r="M15" i="1"/>
  <c r="M16" i="1"/>
  <c r="M13" i="1"/>
  <c r="M8" i="1"/>
  <c r="M9" i="1"/>
  <c r="M10" i="1"/>
  <c r="M5" i="1"/>
  <c r="N5" i="1" s="1"/>
  <c r="O5" i="1" s="1"/>
  <c r="O6" i="1" s="1"/>
  <c r="N6" i="1" l="1"/>
  <c r="H26" i="1"/>
  <c r="N26" i="1" s="1"/>
  <c r="O26" i="1" s="1"/>
  <c r="J26" i="1"/>
  <c r="J5" i="1"/>
  <c r="J9" i="1"/>
  <c r="J10" i="1"/>
  <c r="J13" i="1"/>
  <c r="J14" i="1"/>
  <c r="J15" i="1"/>
  <c r="J16" i="1"/>
  <c r="H22" i="1"/>
  <c r="N22" i="1" s="1"/>
  <c r="H15" i="1"/>
  <c r="N15" i="1" s="1"/>
  <c r="O15" i="1" s="1"/>
  <c r="H16" i="1"/>
  <c r="N16" i="1" s="1"/>
  <c r="O16" i="1" s="1"/>
  <c r="J19" i="1"/>
  <c r="J20" i="1" s="1"/>
  <c r="H19" i="1"/>
  <c r="N19" i="1" s="1"/>
  <c r="J25" i="1"/>
  <c r="H25" i="1"/>
  <c r="N25" i="1" s="1"/>
  <c r="H14" i="1"/>
  <c r="N14" i="1" s="1"/>
  <c r="O14" i="1" s="1"/>
  <c r="H13" i="1"/>
  <c r="N13" i="1" s="1"/>
  <c r="O13" i="1" s="1"/>
  <c r="H10" i="1"/>
  <c r="N10" i="1" s="1"/>
  <c r="O10" i="1" s="1"/>
  <c r="H9" i="1"/>
  <c r="N9" i="1" s="1"/>
  <c r="O9" i="1" s="1"/>
  <c r="H8" i="1"/>
  <c r="N8" i="1" s="1"/>
  <c r="H5" i="1"/>
  <c r="J27" i="1" l="1"/>
  <c r="J17" i="1"/>
  <c r="O25" i="1"/>
  <c r="N27" i="1"/>
  <c r="O22" i="1"/>
  <c r="O19" i="1"/>
  <c r="O8" i="1"/>
  <c r="J22" i="1"/>
  <c r="J23" i="1" s="1"/>
  <c r="J6" i="1"/>
  <c r="J8" i="1"/>
  <c r="J11" i="1" s="1"/>
</calcChain>
</file>

<file path=xl/sharedStrings.xml><?xml version="1.0" encoding="utf-8"?>
<sst xmlns="http://schemas.openxmlformats.org/spreadsheetml/2006/main" count="67" uniqueCount="49">
  <si>
    <t xml:space="preserve">L.p. </t>
  </si>
  <si>
    <t>Nazwa środka, leku</t>
  </si>
  <si>
    <t>Postać</t>
  </si>
  <si>
    <t>Dawka</t>
  </si>
  <si>
    <t xml:space="preserve"> VAT [%]</t>
  </si>
  <si>
    <t>Wartość brutto</t>
  </si>
  <si>
    <t>Fiolka</t>
  </si>
  <si>
    <t>1,0mmol/ml</t>
  </si>
  <si>
    <t>Butelka</t>
  </si>
  <si>
    <t>370 mg Jodu/ml</t>
  </si>
  <si>
    <t xml:space="preserve">RAZEM: </t>
  </si>
  <si>
    <t>240 mg Jodu/ml</t>
  </si>
  <si>
    <t>350 mg Jodu/ml</t>
  </si>
  <si>
    <t>320 mg Jodu/ml</t>
  </si>
  <si>
    <t>0,5mmol/ml</t>
  </si>
  <si>
    <t>Fiolka lub butelka</t>
  </si>
  <si>
    <t>Acidum gadotericum - roztwór do wstrzykiwań o pojemności 50 lub 60 ml</t>
  </si>
  <si>
    <t>Gadoteridolum - roztwór do wstrzykiwań Objętości po 10ml, 15ml</t>
  </si>
  <si>
    <t>Dimeglumini gadobenas - roztwór do wstrzykiwań Objętości po 10ml, 15ml</t>
  </si>
  <si>
    <t>400 mg Jodu/ml</t>
  </si>
  <si>
    <t>Gadobutrolum - roztwór do wstrzykiwań Objętości po 7,5ml, 15ml</t>
  </si>
  <si>
    <t>Gadopiclenolum - roztwór do wstrzykiwań Objętości po 7,5ml, 10ml, 15ml</t>
  </si>
  <si>
    <t>Iomeprolum - roztwór do wstrzykiwań 400 mg Jodu/ml Objętości po 50ml, 100ml, 500ml.</t>
  </si>
  <si>
    <t>Iomeprolum - roztwór do wstrzykiwań 350 mg Jodu/ml Objętości po 100ml, 200ml, 500ml</t>
  </si>
  <si>
    <t xml:space="preserve">Zadanie 3  Gadoteridolum, Dimeglumini gadobenas, Iomeprolum </t>
  </si>
  <si>
    <t>Iohexolum - roztwór do wstrzykiwań 240 mg Jodu/ml; 50 ml</t>
  </si>
  <si>
    <t>Iohexolum - roztwór do wstrzykiwań 350 mg Jodu/ml Objętości po 100 ml, 200ml, 500ml</t>
  </si>
  <si>
    <t>Iodixanolum - roztwór do wstrzykiwań 320 mg Jodu/ml; 100 ml</t>
  </si>
  <si>
    <t xml:space="preserve">Zadanie 2 Iohexolum i Iodixanolum </t>
  </si>
  <si>
    <t>Iopromidum - roztwór do wstrzykiwań 370 mg Jodu/ml Objętości po 100 ml, 200ml, 500ml</t>
  </si>
  <si>
    <t xml:space="preserve">Zadanie 1  Iopromidum </t>
  </si>
  <si>
    <t>Cena brutto [zł/ml]</t>
  </si>
  <si>
    <t>Ilość zaoferowanego leku (ml)</t>
  </si>
  <si>
    <t>Zadanie 4 Gadobutrolum</t>
  </si>
  <si>
    <t>Zadanie 5 Gadopiclenolum</t>
  </si>
  <si>
    <t>Zadanie 6 Acidum gadotericum</t>
  </si>
  <si>
    <t>Acidum gadotericum - roztwór do wstrzykiwań o pojemności 15 ml</t>
  </si>
  <si>
    <t xml:space="preserve">Amp. Strzyk. </t>
  </si>
  <si>
    <t xml:space="preserve">RAZEM Łącznie dla zadań 1-6: </t>
  </si>
  <si>
    <t>Zapotrzebowana ilość (ml) preparatu</t>
  </si>
  <si>
    <t>Ilość w prawie opcji +50% na okres 24 miesięcy (ml)</t>
  </si>
  <si>
    <t>Wartość netto zł</t>
  </si>
  <si>
    <t>ZAMAWIAJĄCY</t>
  </si>
  <si>
    <t>WYKONAWCA</t>
  </si>
  <si>
    <t>Wartość netto opcji zł</t>
  </si>
  <si>
    <t>Wartość brutto opcji zł</t>
  </si>
  <si>
    <t>Wypełnia Wykonawca</t>
  </si>
  <si>
    <t>Nazwa oferowanego produktu oraz sposób konfekcjonowania</t>
  </si>
  <si>
    <t>Cena netto [zł / ml]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</si>
</sst>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#,##0.00\ &quot;zł&quot;"/>
    <numFmt numFmtId="166" formatCode="&quot;Zadanie&quot;\ General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theme="1"/>
      <name val="Czcionka tekstu podstawowego"/>
      <family val="2"/>
      <charset val="238"/>
    </font>
    <font>
      <sz val="12"/>
      <name val="Czcionka tekstu podstawowego"/>
      <family val="2"/>
      <charset val="238"/>
    </font>
    <font>
      <b/>
      <sz val="10"/>
      <name val="Arial CE"/>
      <charset val="238"/>
    </font>
    <font>
      <b/>
      <sz val="10"/>
      <color theme="1"/>
      <name val="Arial CE"/>
      <charset val="238"/>
    </font>
    <font>
      <b/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6" fillId="0" borderId="0" xfId="0" applyFont="1"/>
    <xf numFmtId="0" fontId="4" fillId="3" borderId="15" xfId="0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4" fontId="4" fillId="3" borderId="16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164" fontId="5" fillId="0" borderId="3" xfId="0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right" vertical="center"/>
    </xf>
    <xf numFmtId="165" fontId="4" fillId="0" borderId="3" xfId="0" applyNumberFormat="1" applyFont="1" applyBorder="1" applyAlignment="1">
      <alignment horizontal="right" vertical="center" wrapText="1"/>
    </xf>
    <xf numFmtId="4" fontId="4" fillId="2" borderId="3" xfId="0" applyNumberFormat="1" applyFont="1" applyFill="1" applyBorder="1" applyAlignment="1">
      <alignment vertical="center"/>
    </xf>
    <xf numFmtId="4" fontId="4" fillId="2" borderId="6" xfId="0" applyNumberFormat="1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7" fillId="0" borderId="2" xfId="0" applyFont="1" applyBorder="1"/>
    <xf numFmtId="0" fontId="7" fillId="0" borderId="5" xfId="0" applyFont="1" applyBorder="1"/>
    <xf numFmtId="165" fontId="7" fillId="0" borderId="19" xfId="0" applyNumberFormat="1" applyFont="1" applyBorder="1" applyAlignment="1">
      <alignment horizontal="right"/>
    </xf>
    <xf numFmtId="4" fontId="7" fillId="0" borderId="20" xfId="0" applyNumberFormat="1" applyFont="1" applyBorder="1" applyAlignment="1">
      <alignment horizontal="right"/>
    </xf>
    <xf numFmtId="0" fontId="5" fillId="0" borderId="2" xfId="0" applyFont="1" applyBorder="1"/>
    <xf numFmtId="165" fontId="4" fillId="3" borderId="16" xfId="0" applyNumberFormat="1" applyFont="1" applyFill="1" applyBorder="1" applyAlignment="1">
      <alignment vertical="center"/>
    </xf>
    <xf numFmtId="4" fontId="5" fillId="0" borderId="3" xfId="0" applyNumberFormat="1" applyFont="1" applyBorder="1" applyAlignment="1">
      <alignment vertical="center"/>
    </xf>
    <xf numFmtId="165" fontId="7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vertical="center"/>
    </xf>
    <xf numFmtId="4" fontId="4" fillId="2" borderId="4" xfId="0" applyNumberFormat="1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9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/>
    </xf>
    <xf numFmtId="4" fontId="7" fillId="0" borderId="0" xfId="0" applyNumberFormat="1" applyFont="1" applyAlignment="1">
      <alignment horizontal="right"/>
    </xf>
    <xf numFmtId="0" fontId="7" fillId="3" borderId="15" xfId="0" applyFont="1" applyFill="1" applyBorder="1" applyAlignment="1">
      <alignment vertical="center"/>
    </xf>
    <xf numFmtId="0" fontId="7" fillId="3" borderId="16" xfId="0" applyFont="1" applyFill="1" applyBorder="1" applyAlignment="1">
      <alignment vertical="center"/>
    </xf>
    <xf numFmtId="165" fontId="7" fillId="3" borderId="16" xfId="0" applyNumberFormat="1" applyFont="1" applyFill="1" applyBorder="1" applyAlignment="1">
      <alignment vertical="center"/>
    </xf>
    <xf numFmtId="0" fontId="7" fillId="3" borderId="17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 applyProtection="1">
      <alignment horizontal="center" vertical="center" wrapText="1"/>
      <protection locked="0"/>
    </xf>
    <xf numFmtId="9" fontId="3" fillId="0" borderId="3" xfId="1" applyFont="1" applyFill="1" applyBorder="1" applyAlignment="1" applyProtection="1">
      <alignment horizontal="center" vertical="center" wrapText="1"/>
      <protection locked="0"/>
    </xf>
    <xf numFmtId="4" fontId="5" fillId="0" borderId="7" xfId="0" applyNumberFormat="1" applyFont="1" applyBorder="1" applyAlignment="1" applyProtection="1">
      <alignment horizontal="right" vertical="center" wrapText="1"/>
      <protection locked="0"/>
    </xf>
    <xf numFmtId="165" fontId="4" fillId="0" borderId="6" xfId="0" applyNumberFormat="1" applyFont="1" applyBorder="1" applyAlignment="1">
      <alignment vertical="center" wrapText="1"/>
    </xf>
    <xf numFmtId="4" fontId="4" fillId="2" borderId="8" xfId="0" applyNumberFormat="1" applyFont="1" applyFill="1" applyBorder="1" applyAlignment="1">
      <alignment vertical="center"/>
    </xf>
    <xf numFmtId="0" fontId="5" fillId="0" borderId="3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9" fontId="3" fillId="0" borderId="1" xfId="1" applyFont="1" applyFill="1" applyBorder="1" applyAlignment="1" applyProtection="1">
      <alignment horizontal="center" vertical="center" wrapText="1"/>
      <protection locked="0"/>
    </xf>
    <xf numFmtId="4" fontId="5" fillId="0" borderId="1" xfId="0" applyNumberFormat="1" applyFont="1" applyBorder="1" applyAlignment="1" applyProtection="1">
      <alignment horizontal="right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165" fontId="7" fillId="0" borderId="19" xfId="0" applyNumberFormat="1" applyFont="1" applyBorder="1"/>
    <xf numFmtId="4" fontId="7" fillId="0" borderId="0" xfId="0" applyNumberFormat="1" applyFont="1"/>
    <xf numFmtId="4" fontId="7" fillId="3" borderId="15" xfId="0" applyNumberFormat="1" applyFont="1" applyFill="1" applyBorder="1" applyAlignment="1">
      <alignment vertical="center"/>
    </xf>
    <xf numFmtId="4" fontId="7" fillId="3" borderId="16" xfId="0" applyNumberFormat="1" applyFont="1" applyFill="1" applyBorder="1" applyAlignment="1">
      <alignment vertical="center"/>
    </xf>
    <xf numFmtId="4" fontId="7" fillId="3" borderId="17" xfId="0" applyNumberFormat="1" applyFont="1" applyFill="1" applyBorder="1" applyAlignment="1">
      <alignment vertical="center"/>
    </xf>
    <xf numFmtId="0" fontId="8" fillId="0" borderId="0" xfId="0" applyFont="1"/>
    <xf numFmtId="0" fontId="5" fillId="0" borderId="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right" vertical="center"/>
    </xf>
    <xf numFmtId="165" fontId="7" fillId="0" borderId="14" xfId="0" applyNumberFormat="1" applyFont="1" applyBorder="1" applyAlignment="1">
      <alignment horizontal="right" vertical="center" wrapText="1"/>
    </xf>
    <xf numFmtId="0" fontId="7" fillId="3" borderId="10" xfId="0" applyFont="1" applyFill="1" applyBorder="1"/>
    <xf numFmtId="0" fontId="7" fillId="3" borderId="12" xfId="0" applyFont="1" applyFill="1" applyBorder="1"/>
    <xf numFmtId="165" fontId="7" fillId="3" borderId="12" xfId="0" applyNumberFormat="1" applyFont="1" applyFill="1" applyBorder="1"/>
    <xf numFmtId="164" fontId="3" fillId="0" borderId="3" xfId="0" applyNumberFormat="1" applyFont="1" applyBorder="1" applyAlignment="1" applyProtection="1">
      <alignment horizontal="center" vertical="center" wrapText="1"/>
      <protection locked="0"/>
    </xf>
    <xf numFmtId="4" fontId="3" fillId="0" borderId="3" xfId="0" applyNumberFormat="1" applyFont="1" applyBorder="1" applyAlignment="1" applyProtection="1">
      <alignment horizontal="right" vertical="center" wrapText="1"/>
      <protection locked="0"/>
    </xf>
    <xf numFmtId="0" fontId="3" fillId="0" borderId="6" xfId="0" applyFont="1" applyBorder="1" applyAlignment="1">
      <alignment horizontal="center" vertical="center" wrapText="1"/>
    </xf>
    <xf numFmtId="0" fontId="9" fillId="0" borderId="0" xfId="0" applyFont="1"/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4" xfId="0" applyFont="1" applyBorder="1"/>
    <xf numFmtId="165" fontId="7" fillId="0" borderId="9" xfId="0" applyNumberFormat="1" applyFont="1" applyBorder="1" applyAlignment="1">
      <alignment horizontal="right"/>
    </xf>
    <xf numFmtId="4" fontId="7" fillId="0" borderId="13" xfId="0" applyNumberFormat="1" applyFont="1" applyBorder="1" applyAlignment="1">
      <alignment horizontal="right"/>
    </xf>
    <xf numFmtId="0" fontId="5" fillId="0" borderId="1" xfId="0" applyFont="1" applyBorder="1"/>
    <xf numFmtId="4" fontId="6" fillId="0" borderId="0" xfId="0" applyNumberFormat="1" applyFont="1"/>
    <xf numFmtId="164" fontId="5" fillId="0" borderId="14" xfId="0" applyNumberFormat="1" applyFont="1" applyBorder="1" applyAlignment="1">
      <alignment horizontal="center" vertical="center"/>
    </xf>
    <xf numFmtId="9" fontId="5" fillId="0" borderId="14" xfId="0" applyNumberFormat="1" applyFont="1" applyBorder="1" applyAlignment="1">
      <alignment horizontal="center" vertical="center"/>
    </xf>
    <xf numFmtId="4" fontId="4" fillId="2" borderId="0" xfId="0" applyNumberFormat="1" applyFont="1" applyFill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4" fontId="4" fillId="2" borderId="14" xfId="0" applyNumberFormat="1" applyFont="1" applyFill="1" applyBorder="1" applyAlignment="1">
      <alignment vertical="center"/>
    </xf>
    <xf numFmtId="165" fontId="7" fillId="0" borderId="21" xfId="0" applyNumberFormat="1" applyFont="1" applyBorder="1" applyAlignment="1">
      <alignment horizontal="right"/>
    </xf>
    <xf numFmtId="4" fontId="7" fillId="0" borderId="22" xfId="0" applyNumberFormat="1" applyFont="1" applyBorder="1" applyAlignment="1">
      <alignment horizontal="right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4" fontId="10" fillId="0" borderId="12" xfId="0" applyNumberFormat="1" applyFont="1" applyBorder="1" applyAlignment="1" applyProtection="1">
      <alignment horizontal="right" vertical="center" wrapText="1"/>
      <protection locked="0"/>
    </xf>
    <xf numFmtId="0" fontId="10" fillId="0" borderId="0" xfId="0" applyFont="1" applyAlignment="1">
      <alignment horizontal="right"/>
    </xf>
    <xf numFmtId="4" fontId="10" fillId="3" borderId="12" xfId="0" applyNumberFormat="1" applyFont="1" applyFill="1" applyBorder="1" applyAlignment="1" applyProtection="1">
      <alignment horizontal="right" vertical="center" wrapText="1"/>
      <protection locked="0"/>
    </xf>
    <xf numFmtId="0" fontId="10" fillId="3" borderId="0" xfId="0" applyFont="1" applyFill="1" applyAlignment="1" applyProtection="1">
      <alignment horizontal="right" vertical="center" wrapText="1"/>
      <protection locked="0"/>
    </xf>
    <xf numFmtId="4" fontId="0" fillId="0" borderId="2" xfId="0" applyNumberFormat="1" applyBorder="1" applyAlignment="1" applyProtection="1">
      <alignment horizontal="right" vertical="center" wrapText="1"/>
      <protection locked="0"/>
    </xf>
    <xf numFmtId="4" fontId="0" fillId="0" borderId="2" xfId="0" applyNumberFormat="1" applyBorder="1" applyAlignment="1">
      <alignment horizontal="right" vertical="center" wrapText="1"/>
    </xf>
    <xf numFmtId="4" fontId="10" fillId="0" borderId="10" xfId="0" applyNumberFormat="1" applyFont="1" applyBorder="1" applyAlignment="1" applyProtection="1">
      <alignment horizontal="right" vertical="center" wrapText="1"/>
      <protection locked="0"/>
    </xf>
    <xf numFmtId="4" fontId="0" fillId="0" borderId="15" xfId="0" applyNumberFormat="1" applyBorder="1" applyAlignment="1" applyProtection="1">
      <alignment horizontal="right" vertical="center" wrapText="1"/>
      <protection locked="0"/>
    </xf>
    <xf numFmtId="4" fontId="0" fillId="0" borderId="3" xfId="0" applyNumberFormat="1" applyBorder="1" applyAlignment="1" applyProtection="1">
      <alignment horizontal="right" vertical="center" wrapText="1"/>
      <protection locked="0"/>
    </xf>
    <xf numFmtId="4" fontId="0" fillId="0" borderId="3" xfId="0" applyNumberForma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1" fillId="2" borderId="4" xfId="0" applyNumberFormat="1" applyFont="1" applyFill="1" applyBorder="1" applyAlignment="1">
      <alignment horizontal="center" vertical="center" wrapText="1"/>
    </xf>
    <xf numFmtId="4" fontId="10" fillId="3" borderId="12" xfId="0" applyNumberFormat="1" applyFont="1" applyFill="1" applyBorder="1" applyAlignment="1" applyProtection="1">
      <alignment horizontal="center" vertical="center" wrapText="1"/>
      <protection locked="0"/>
    </xf>
    <xf numFmtId="4" fontId="10" fillId="2" borderId="12" xfId="0" applyNumberFormat="1" applyFont="1" applyFill="1" applyBorder="1" applyAlignment="1" applyProtection="1">
      <alignment horizontal="center" vertical="center" wrapText="1"/>
      <protection locked="0"/>
    </xf>
    <xf numFmtId="4" fontId="10" fillId="3" borderId="0" xfId="0" applyNumberFormat="1" applyFont="1" applyFill="1" applyAlignment="1" applyProtection="1">
      <alignment horizontal="center" vertical="center" wrapText="1"/>
      <protection locked="0"/>
    </xf>
    <xf numFmtId="4" fontId="10" fillId="2" borderId="12" xfId="0" applyNumberFormat="1" applyFont="1" applyFill="1" applyBorder="1" applyAlignment="1">
      <alignment horizontal="center" vertical="center"/>
    </xf>
    <xf numFmtId="166" fontId="10" fillId="2" borderId="1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4" fontId="12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14" xfId="0" applyNumberFormat="1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4" fontId="4" fillId="4" borderId="2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4" fontId="11" fillId="2" borderId="3" xfId="0" applyNumberFormat="1" applyFont="1" applyFill="1" applyBorder="1" applyAlignment="1">
      <alignment horizontal="center" vertical="center" wrapText="1"/>
    </xf>
    <xf numFmtId="3" fontId="11" fillId="3" borderId="16" xfId="0" applyNumberFormat="1" applyFont="1" applyFill="1" applyBorder="1" applyAlignment="1">
      <alignment horizontal="center" vertical="center" wrapText="1"/>
    </xf>
    <xf numFmtId="4" fontId="0" fillId="3" borderId="16" xfId="0" applyNumberFormat="1" applyFill="1" applyBorder="1" applyAlignment="1" applyProtection="1">
      <alignment horizontal="right" vertical="center" wrapText="1"/>
      <protection locked="0"/>
    </xf>
    <xf numFmtId="4" fontId="0" fillId="3" borderId="18" xfId="0" applyNumberFormat="1" applyFill="1" applyBorder="1" applyAlignment="1">
      <alignment horizontal="right" vertical="center" wrapText="1"/>
    </xf>
    <xf numFmtId="4" fontId="7" fillId="3" borderId="10" xfId="0" applyNumberFormat="1" applyFont="1" applyFill="1" applyBorder="1" applyAlignment="1">
      <alignment vertical="center"/>
    </xf>
    <xf numFmtId="4" fontId="11" fillId="3" borderId="16" xfId="0" applyNumberFormat="1" applyFont="1" applyFill="1" applyBorder="1" applyAlignment="1">
      <alignment horizontal="center" vertical="center" wrapText="1"/>
    </xf>
    <xf numFmtId="4" fontId="10" fillId="5" borderId="2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2" xfId="0" applyNumberFormat="1" applyFont="1" applyBorder="1" applyAlignment="1">
      <alignment horizontal="center"/>
    </xf>
    <xf numFmtId="4" fontId="7" fillId="3" borderId="12" xfId="0" applyNumberFormat="1" applyFont="1" applyFill="1" applyBorder="1" applyAlignment="1">
      <alignment horizontal="center"/>
    </xf>
    <xf numFmtId="4" fontId="7" fillId="3" borderId="12" xfId="0" applyNumberFormat="1" applyFont="1" applyFill="1" applyBorder="1"/>
    <xf numFmtId="4" fontId="7" fillId="0" borderId="1" xfId="0" applyNumberFormat="1" applyFont="1" applyBorder="1"/>
    <xf numFmtId="4" fontId="7" fillId="3" borderId="16" xfId="0" applyNumberFormat="1" applyFont="1" applyFill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horizontal="center"/>
    </xf>
    <xf numFmtId="4" fontId="7" fillId="0" borderId="2" xfId="0" applyNumberFormat="1" applyFont="1" applyBorder="1"/>
    <xf numFmtId="3" fontId="7" fillId="0" borderId="2" xfId="0" applyNumberFormat="1" applyFont="1" applyBorder="1" applyAlignment="1">
      <alignment horizontal="center" vertical="center"/>
    </xf>
    <xf numFmtId="165" fontId="7" fillId="3" borderId="23" xfId="0" applyNumberFormat="1" applyFont="1" applyFill="1" applyBorder="1" applyAlignment="1">
      <alignment vertical="center"/>
    </xf>
    <xf numFmtId="165" fontId="7" fillId="0" borderId="1" xfId="0" applyNumberFormat="1" applyFont="1" applyBorder="1" applyAlignment="1">
      <alignment horizontal="right" vertical="center" wrapText="1"/>
    </xf>
    <xf numFmtId="4" fontId="13" fillId="0" borderId="15" xfId="0" applyNumberFormat="1" applyFont="1" applyBorder="1" applyAlignment="1" applyProtection="1">
      <alignment horizontal="right" vertical="center" wrapText="1"/>
      <protection locked="0"/>
    </xf>
    <xf numFmtId="4" fontId="13" fillId="0" borderId="16" xfId="0" applyNumberFormat="1" applyFont="1" applyBorder="1" applyAlignment="1">
      <alignment horizontal="right" vertical="center" wrapText="1"/>
    </xf>
    <xf numFmtId="0" fontId="7" fillId="6" borderId="15" xfId="0" applyFont="1" applyFill="1" applyBorder="1"/>
    <xf numFmtId="0" fontId="8" fillId="6" borderId="12" xfId="0" applyFont="1" applyFill="1" applyBorder="1"/>
    <xf numFmtId="4" fontId="8" fillId="6" borderId="12" xfId="0" applyNumberFormat="1" applyFont="1" applyFill="1" applyBorder="1"/>
    <xf numFmtId="165" fontId="8" fillId="6" borderId="12" xfId="0" applyNumberFormat="1" applyFont="1" applyFill="1" applyBorder="1"/>
    <xf numFmtId="3" fontId="11" fillId="6" borderId="16" xfId="0" applyNumberFormat="1" applyFont="1" applyFill="1" applyBorder="1" applyAlignment="1">
      <alignment horizontal="center" vertical="center" wrapText="1"/>
    </xf>
    <xf numFmtId="4" fontId="13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3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4" fillId="4" borderId="10" xfId="0" applyNumberFormat="1" applyFont="1" applyFill="1" applyBorder="1" applyAlignment="1" applyProtection="1">
      <alignment horizontal="center" vertical="center"/>
      <protection locked="0"/>
    </xf>
    <xf numFmtId="4" fontId="4" fillId="4" borderId="12" xfId="0" applyNumberFormat="1" applyFont="1" applyFill="1" applyBorder="1" applyAlignment="1" applyProtection="1">
      <alignment horizontal="center" vertical="center"/>
      <protection locked="0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0"/>
  <sheetViews>
    <sheetView tabSelected="1" view="pageLayout" topLeftCell="A6" zoomScale="90" zoomScaleNormal="100" zoomScalePageLayoutView="90" workbookViewId="0">
      <selection activeCell="I28" sqref="I28"/>
    </sheetView>
  </sheetViews>
  <sheetFormatPr defaultRowHeight="15"/>
  <cols>
    <col min="1" max="1" width="8.125" style="25" customWidth="1"/>
    <col min="2" max="2" width="35.75" style="2" bestFit="1" customWidth="1"/>
    <col min="3" max="3" width="9" style="2" customWidth="1"/>
    <col min="4" max="4" width="7.25" style="2" bestFit="1" customWidth="1"/>
    <col min="5" max="5" width="14.625" style="75" customWidth="1"/>
    <col min="6" max="6" width="7.25" style="2" bestFit="1" customWidth="1"/>
    <col min="7" max="7" width="4.125" style="2" bestFit="1" customWidth="1"/>
    <col min="8" max="8" width="8.75" style="2" customWidth="1"/>
    <col min="9" max="10" width="14.625" style="2" bestFit="1" customWidth="1"/>
    <col min="11" max="11" width="12.25" style="2" customWidth="1"/>
    <col min="12" max="12" width="19.875" style="2" customWidth="1"/>
    <col min="13" max="13" width="12.375" style="106" customWidth="1"/>
    <col min="14" max="14" width="14.125" style="88" customWidth="1"/>
    <col min="15" max="15" width="13.875" style="88" customWidth="1"/>
    <col min="16" max="16384" width="9" style="2"/>
  </cols>
  <sheetData>
    <row r="1" spans="1:15" ht="64.5" thickBot="1">
      <c r="A1" s="149" t="s">
        <v>0</v>
      </c>
      <c r="B1" s="150" t="s">
        <v>1</v>
      </c>
      <c r="C1" s="150" t="s">
        <v>2</v>
      </c>
      <c r="D1" s="149" t="s">
        <v>3</v>
      </c>
      <c r="E1" s="151" t="s">
        <v>39</v>
      </c>
      <c r="F1" s="112" t="s">
        <v>48</v>
      </c>
      <c r="G1" s="113" t="s">
        <v>4</v>
      </c>
      <c r="H1" s="114" t="s">
        <v>31</v>
      </c>
      <c r="I1" s="114" t="s">
        <v>41</v>
      </c>
      <c r="J1" s="114" t="s">
        <v>5</v>
      </c>
      <c r="K1" s="114" t="s">
        <v>32</v>
      </c>
      <c r="L1" s="113" t="s">
        <v>47</v>
      </c>
      <c r="M1" s="115" t="s">
        <v>40</v>
      </c>
      <c r="N1" s="122" t="s">
        <v>44</v>
      </c>
      <c r="O1" s="122" t="s">
        <v>45</v>
      </c>
    </row>
    <row r="2" spans="1:15" ht="16.5" thickBot="1">
      <c r="A2" s="149"/>
      <c r="B2" s="150"/>
      <c r="C2" s="150"/>
      <c r="D2" s="149"/>
      <c r="E2" s="152"/>
      <c r="F2" s="147" t="s">
        <v>46</v>
      </c>
      <c r="G2" s="148"/>
      <c r="H2" s="148"/>
      <c r="I2" s="148"/>
      <c r="J2" s="148"/>
      <c r="K2" s="148"/>
      <c r="L2" s="148"/>
      <c r="M2" s="148"/>
      <c r="N2" s="148"/>
      <c r="O2" s="148"/>
    </row>
    <row r="3" spans="1:15" ht="16.5" thickBot="1">
      <c r="A3" s="110">
        <v>1</v>
      </c>
      <c r="B3" s="110">
        <v>2</v>
      </c>
      <c r="C3" s="110">
        <v>3</v>
      </c>
      <c r="D3" s="110">
        <v>4</v>
      </c>
      <c r="E3" s="110">
        <v>5</v>
      </c>
      <c r="F3" s="111">
        <v>6</v>
      </c>
      <c r="G3" s="111">
        <v>7</v>
      </c>
      <c r="H3" s="111">
        <v>8</v>
      </c>
      <c r="I3" s="111">
        <v>9</v>
      </c>
      <c r="J3" s="111">
        <v>10</v>
      </c>
      <c r="K3" s="111">
        <v>11</v>
      </c>
      <c r="L3" s="111">
        <v>12</v>
      </c>
      <c r="M3" s="111">
        <v>15</v>
      </c>
      <c r="N3" s="111">
        <v>16</v>
      </c>
      <c r="O3" s="111">
        <v>17</v>
      </c>
    </row>
    <row r="4" spans="1:15" ht="16.5" thickBot="1">
      <c r="A4" s="3" t="s">
        <v>30</v>
      </c>
      <c r="B4" s="4"/>
      <c r="C4" s="4"/>
      <c r="D4" s="4"/>
      <c r="E4" s="5"/>
      <c r="F4" s="4"/>
      <c r="G4" s="4"/>
      <c r="H4" s="4"/>
      <c r="I4" s="4"/>
      <c r="J4" s="4"/>
      <c r="K4" s="6"/>
      <c r="L4" s="6"/>
      <c r="M4" s="117"/>
      <c r="N4" s="118"/>
      <c r="O4" s="119"/>
    </row>
    <row r="5" spans="1:15" ht="32.25" thickBot="1">
      <c r="A5" s="7">
        <v>1</v>
      </c>
      <c r="B5" s="8" t="s">
        <v>29</v>
      </c>
      <c r="C5" s="7" t="s">
        <v>8</v>
      </c>
      <c r="D5" s="7" t="s">
        <v>9</v>
      </c>
      <c r="E5" s="128">
        <v>720000</v>
      </c>
      <c r="F5" s="9"/>
      <c r="G5" s="10">
        <v>0.08</v>
      </c>
      <c r="H5" s="11">
        <f>ROUND(F5*(1+G5),2)</f>
        <v>0</v>
      </c>
      <c r="I5" s="12">
        <f>K5*F5</f>
        <v>0</v>
      </c>
      <c r="J5" s="13">
        <f t="shared" ref="J5" si="0">I5*(1+G5)</f>
        <v>0</v>
      </c>
      <c r="K5" s="14"/>
      <c r="L5" s="15"/>
      <c r="M5" s="116">
        <f>ROUNDDOWN(E5*0.5,0)</f>
        <v>360000</v>
      </c>
      <c r="N5" s="95">
        <f>M5*F5</f>
        <v>0</v>
      </c>
      <c r="O5" s="96">
        <f>N5*1.08</f>
        <v>0</v>
      </c>
    </row>
    <row r="6" spans="1:15" ht="16.5" thickBot="1">
      <c r="A6" s="16" t="s">
        <v>10</v>
      </c>
      <c r="B6" s="17"/>
      <c r="C6" s="17"/>
      <c r="D6" s="17"/>
      <c r="E6" s="129"/>
      <c r="F6" s="17"/>
      <c r="G6" s="17"/>
      <c r="H6" s="18"/>
      <c r="I6" s="19">
        <f>SUM(I5:I5)</f>
        <v>0</v>
      </c>
      <c r="J6" s="19">
        <f>SUM(J5:J5)</f>
        <v>0</v>
      </c>
      <c r="K6" s="20"/>
      <c r="L6" s="21"/>
      <c r="M6" s="99"/>
      <c r="N6" s="93">
        <f>N5</f>
        <v>0</v>
      </c>
      <c r="O6" s="87">
        <f>O5</f>
        <v>0</v>
      </c>
    </row>
    <row r="7" spans="1:15" ht="16.5" thickBot="1">
      <c r="A7" s="3" t="s">
        <v>28</v>
      </c>
      <c r="B7" s="4"/>
      <c r="C7" s="4"/>
      <c r="D7" s="4"/>
      <c r="E7" s="5"/>
      <c r="F7" s="4"/>
      <c r="G7" s="4"/>
      <c r="H7" s="4"/>
      <c r="I7" s="22"/>
      <c r="J7" s="4"/>
      <c r="K7" s="6"/>
      <c r="L7" s="6"/>
      <c r="M7" s="100"/>
      <c r="N7" s="89"/>
      <c r="O7" s="89"/>
    </row>
    <row r="8" spans="1:15" ht="31.5">
      <c r="A8" s="7">
        <v>1</v>
      </c>
      <c r="B8" s="8" t="s">
        <v>25</v>
      </c>
      <c r="C8" s="7" t="s">
        <v>8</v>
      </c>
      <c r="D8" s="7" t="s">
        <v>11</v>
      </c>
      <c r="E8" s="128">
        <v>215500</v>
      </c>
      <c r="F8" s="9"/>
      <c r="G8" s="10">
        <v>0.08</v>
      </c>
      <c r="H8" s="23">
        <f>ROUND(F8*(1+G8),2)</f>
        <v>0</v>
      </c>
      <c r="I8" s="24">
        <f>K8*F8</f>
        <v>0</v>
      </c>
      <c r="J8" s="13">
        <f t="shared" ref="J8:J10" si="1">I8*(1+G8)</f>
        <v>0</v>
      </c>
      <c r="K8" s="14"/>
      <c r="L8" s="15"/>
      <c r="M8" s="98">
        <f>ROUNDDOWN(E8*0.5,0)</f>
        <v>107750</v>
      </c>
      <c r="N8" s="85">
        <f>M8*H8</f>
        <v>0</v>
      </c>
      <c r="O8" s="86">
        <f>N8*1.08</f>
        <v>0</v>
      </c>
    </row>
    <row r="9" spans="1:15" ht="31.5">
      <c r="A9" s="26">
        <v>2</v>
      </c>
      <c r="B9" s="27" t="s">
        <v>26</v>
      </c>
      <c r="C9" s="26" t="s">
        <v>8</v>
      </c>
      <c r="D9" s="26" t="s">
        <v>12</v>
      </c>
      <c r="E9" s="130">
        <v>625000</v>
      </c>
      <c r="F9" s="28"/>
      <c r="G9" s="29">
        <v>0.08</v>
      </c>
      <c r="H9" s="23">
        <f>ROUND(F9*(1+G9),2)</f>
        <v>0</v>
      </c>
      <c r="I9" s="24">
        <f t="shared" ref="I9:I10" si="2">K9*F9</f>
        <v>0</v>
      </c>
      <c r="J9" s="30">
        <f t="shared" si="1"/>
        <v>0</v>
      </c>
      <c r="K9" s="31"/>
      <c r="L9" s="32"/>
      <c r="M9" s="98">
        <f>ROUNDDOWN(E9*0.5,0)</f>
        <v>312500</v>
      </c>
      <c r="N9" s="85">
        <f>M9*H9</f>
        <v>0</v>
      </c>
      <c r="O9" s="86">
        <f t="shared" ref="O9:O10" si="3">N9*1.08</f>
        <v>0</v>
      </c>
    </row>
    <row r="10" spans="1:15" ht="32.25" thickBot="1">
      <c r="A10" s="26">
        <v>3</v>
      </c>
      <c r="B10" s="33" t="s">
        <v>27</v>
      </c>
      <c r="C10" s="26" t="s">
        <v>8</v>
      </c>
      <c r="D10" s="26" t="s">
        <v>13</v>
      </c>
      <c r="E10" s="130">
        <v>400</v>
      </c>
      <c r="F10" s="28"/>
      <c r="G10" s="34">
        <v>0.08</v>
      </c>
      <c r="H10" s="35">
        <f>ROUND(F10*(1+G10),2)</f>
        <v>0</v>
      </c>
      <c r="I10" s="24">
        <f t="shared" si="2"/>
        <v>0</v>
      </c>
      <c r="J10" s="30">
        <f t="shared" si="1"/>
        <v>0</v>
      </c>
      <c r="K10" s="31"/>
      <c r="L10" s="32"/>
      <c r="M10" s="98">
        <f>ROUNDDOWN(E10*0.5,0)</f>
        <v>200</v>
      </c>
      <c r="N10" s="91">
        <f>M10*H10</f>
        <v>0</v>
      </c>
      <c r="O10" s="92">
        <f t="shared" si="3"/>
        <v>0</v>
      </c>
    </row>
    <row r="11" spans="1:15" ht="16.5" thickBot="1">
      <c r="A11" s="16" t="s">
        <v>10</v>
      </c>
      <c r="B11" s="17"/>
      <c r="C11" s="17"/>
      <c r="D11" s="17"/>
      <c r="E11" s="129"/>
      <c r="F11" s="17"/>
      <c r="G11" s="17"/>
      <c r="H11" s="18"/>
      <c r="I11" s="19">
        <f>SUM(I8:I10)</f>
        <v>0</v>
      </c>
      <c r="J11" s="19">
        <f>SUM(J8:J10)</f>
        <v>0</v>
      </c>
      <c r="K11" s="36"/>
      <c r="L11" s="21"/>
      <c r="M11" s="99"/>
      <c r="N11" s="93">
        <f>SUM(N8:N10)</f>
        <v>0</v>
      </c>
      <c r="O11" s="93">
        <f>SUM(O8:O10)</f>
        <v>0</v>
      </c>
    </row>
    <row r="12" spans="1:15" ht="16.5" thickBot="1">
      <c r="A12" s="37" t="s">
        <v>24</v>
      </c>
      <c r="B12" s="38"/>
      <c r="C12" s="38"/>
      <c r="D12" s="38"/>
      <c r="E12" s="127"/>
      <c r="F12" s="38"/>
      <c r="G12" s="38"/>
      <c r="H12" s="38"/>
      <c r="I12" s="39"/>
      <c r="J12" s="38"/>
      <c r="K12" s="40"/>
      <c r="L12" s="40"/>
      <c r="M12" s="100"/>
      <c r="N12" s="89"/>
      <c r="O12" s="89"/>
    </row>
    <row r="13" spans="1:15" ht="31.5">
      <c r="A13" s="7">
        <v>1</v>
      </c>
      <c r="B13" s="8" t="s">
        <v>17</v>
      </c>
      <c r="C13" s="41" t="s">
        <v>6</v>
      </c>
      <c r="D13" s="7" t="s">
        <v>14</v>
      </c>
      <c r="E13" s="131">
        <v>42500</v>
      </c>
      <c r="F13" s="42"/>
      <c r="G13" s="43">
        <v>0.08</v>
      </c>
      <c r="H13" s="44">
        <f>ROUND(F13*(1+G13),2)</f>
        <v>0</v>
      </c>
      <c r="I13" s="45">
        <f>K13*F13</f>
        <v>0</v>
      </c>
      <c r="J13" s="13">
        <f>I13*(1+G13)</f>
        <v>0</v>
      </c>
      <c r="K13" s="46"/>
      <c r="L13" s="47"/>
      <c r="M13" s="98">
        <f>ROUNDDOWN(E13*0.5,0)</f>
        <v>21250</v>
      </c>
      <c r="N13" s="85">
        <f>M13*H13</f>
        <v>0</v>
      </c>
      <c r="O13" s="86">
        <f t="shared" ref="O13:O16" si="4">N13*1.08</f>
        <v>0</v>
      </c>
    </row>
    <row r="14" spans="1:15" ht="31.5">
      <c r="A14" s="26">
        <v>2</v>
      </c>
      <c r="B14" s="33" t="s">
        <v>18</v>
      </c>
      <c r="C14" s="1" t="s">
        <v>6</v>
      </c>
      <c r="D14" s="26" t="s">
        <v>14</v>
      </c>
      <c r="E14" s="132">
        <v>5500</v>
      </c>
      <c r="F14" s="48"/>
      <c r="G14" s="49">
        <v>0.08</v>
      </c>
      <c r="H14" s="50">
        <f>ROUND(F14*(1+G14),2)</f>
        <v>0</v>
      </c>
      <c r="I14" s="45">
        <f t="shared" ref="I14:I16" si="5">K14*F14</f>
        <v>0</v>
      </c>
      <c r="J14" s="30">
        <f t="shared" ref="J14:J16" si="6">I14*(1+G14)</f>
        <v>0</v>
      </c>
      <c r="K14" s="31"/>
      <c r="L14" s="51"/>
      <c r="M14" s="98">
        <f>ROUNDDOWN(E14*0.5,0)</f>
        <v>2750</v>
      </c>
      <c r="N14" s="85">
        <f>M14*H14</f>
        <v>0</v>
      </c>
      <c r="O14" s="86">
        <f t="shared" si="4"/>
        <v>0</v>
      </c>
    </row>
    <row r="15" spans="1:15" ht="31.5">
      <c r="A15" s="26">
        <v>3</v>
      </c>
      <c r="B15" s="33" t="s">
        <v>22</v>
      </c>
      <c r="C15" s="26" t="s">
        <v>8</v>
      </c>
      <c r="D15" s="26" t="s">
        <v>19</v>
      </c>
      <c r="E15" s="132">
        <v>2000</v>
      </c>
      <c r="F15" s="48"/>
      <c r="G15" s="49">
        <v>0.08</v>
      </c>
      <c r="H15" s="50">
        <f t="shared" ref="H15:H16" si="7">ROUND(F15*(1+G15),2)</f>
        <v>0</v>
      </c>
      <c r="I15" s="45">
        <f t="shared" si="5"/>
        <v>0</v>
      </c>
      <c r="J15" s="30">
        <f t="shared" si="6"/>
        <v>0</v>
      </c>
      <c r="K15" s="31"/>
      <c r="L15" s="32"/>
      <c r="M15" s="98">
        <f>ROUNDDOWN(E15*0.5,0)</f>
        <v>1000</v>
      </c>
      <c r="N15" s="85">
        <f>M15*H15</f>
        <v>0</v>
      </c>
      <c r="O15" s="86">
        <f t="shared" si="4"/>
        <v>0</v>
      </c>
    </row>
    <row r="16" spans="1:15" ht="32.25" thickBot="1">
      <c r="A16" s="26">
        <v>4</v>
      </c>
      <c r="B16" s="33" t="s">
        <v>23</v>
      </c>
      <c r="C16" s="26" t="s">
        <v>8</v>
      </c>
      <c r="D16" s="26" t="s">
        <v>12</v>
      </c>
      <c r="E16" s="133">
        <v>55900</v>
      </c>
      <c r="F16" s="48"/>
      <c r="G16" s="49">
        <v>0.08</v>
      </c>
      <c r="H16" s="50">
        <f t="shared" si="7"/>
        <v>0</v>
      </c>
      <c r="I16" s="45">
        <f t="shared" si="5"/>
        <v>0</v>
      </c>
      <c r="J16" s="30">
        <f t="shared" si="6"/>
        <v>0</v>
      </c>
      <c r="K16" s="31"/>
      <c r="L16" s="32"/>
      <c r="M16" s="98">
        <f>ROUNDDOWN(E16*0.5,0)</f>
        <v>27950</v>
      </c>
      <c r="N16" s="91">
        <f>M16*H16</f>
        <v>0</v>
      </c>
      <c r="O16" s="92">
        <f t="shared" si="4"/>
        <v>0</v>
      </c>
    </row>
    <row r="17" spans="1:15" ht="16.5" thickBot="1">
      <c r="A17" s="16" t="s">
        <v>10</v>
      </c>
      <c r="B17" s="17"/>
      <c r="C17" s="17"/>
      <c r="D17" s="17"/>
      <c r="E17" s="129"/>
      <c r="F17" s="17"/>
      <c r="G17" s="17"/>
      <c r="H17" s="18"/>
      <c r="I17" s="52">
        <f>SUM(I13:I16)</f>
        <v>0</v>
      </c>
      <c r="J17" s="52">
        <f>SUM(J13:J16)</f>
        <v>0</v>
      </c>
      <c r="K17" s="53"/>
      <c r="L17" s="21"/>
      <c r="M17" s="101"/>
      <c r="N17" s="93">
        <f>SUM(N13:N16)</f>
        <v>0</v>
      </c>
      <c r="O17" s="93">
        <f>SUM(O13:O16)</f>
        <v>0</v>
      </c>
    </row>
    <row r="18" spans="1:15" s="57" customFormat="1" ht="16.5" thickBot="1">
      <c r="A18" s="62" t="s">
        <v>33</v>
      </c>
      <c r="B18" s="63"/>
      <c r="C18" s="63"/>
      <c r="D18" s="63"/>
      <c r="E18" s="124"/>
      <c r="F18" s="63"/>
      <c r="G18" s="63"/>
      <c r="H18" s="63"/>
      <c r="I18" s="64"/>
      <c r="J18" s="63"/>
      <c r="K18" s="63"/>
      <c r="L18" s="63"/>
      <c r="M18" s="102"/>
      <c r="N18" s="90"/>
      <c r="O18" s="90"/>
    </row>
    <row r="19" spans="1:15" s="68" customFormat="1" ht="32.25" thickBot="1">
      <c r="A19" s="41">
        <v>1</v>
      </c>
      <c r="B19" s="8" t="s">
        <v>20</v>
      </c>
      <c r="C19" s="41" t="s">
        <v>6</v>
      </c>
      <c r="D19" s="41" t="s">
        <v>7</v>
      </c>
      <c r="E19" s="97">
        <v>100000</v>
      </c>
      <c r="F19" s="65"/>
      <c r="G19" s="43">
        <v>0.08</v>
      </c>
      <c r="H19" s="66">
        <f>ROUND(F19*(1+G19),2)</f>
        <v>0</v>
      </c>
      <c r="I19" s="12">
        <f>K19*F19</f>
        <v>0</v>
      </c>
      <c r="J19" s="13">
        <f>I19*(1+G19)</f>
        <v>0</v>
      </c>
      <c r="K19" s="14"/>
      <c r="L19" s="67"/>
      <c r="M19" s="98">
        <f>ROUNDDOWN(E19*0.5,0)</f>
        <v>50000</v>
      </c>
      <c r="N19" s="91">
        <f>M19*H19</f>
        <v>0</v>
      </c>
      <c r="O19" s="92">
        <f t="shared" ref="O19" si="8">N19*1.08</f>
        <v>0</v>
      </c>
    </row>
    <row r="20" spans="1:15" ht="16.5" thickBot="1">
      <c r="A20" s="16" t="s">
        <v>10</v>
      </c>
      <c r="B20" s="17"/>
      <c r="C20" s="17"/>
      <c r="D20" s="17"/>
      <c r="E20" s="134"/>
      <c r="F20" s="17"/>
      <c r="G20" s="17"/>
      <c r="H20" s="18"/>
      <c r="I20" s="19">
        <f>I19</f>
        <v>0</v>
      </c>
      <c r="J20" s="19">
        <f>J19</f>
        <v>0</v>
      </c>
      <c r="K20" s="20"/>
      <c r="L20" s="21"/>
      <c r="M20" s="99"/>
      <c r="N20" s="94">
        <f>N19</f>
        <v>0</v>
      </c>
      <c r="O20" s="94">
        <f>O19</f>
        <v>0</v>
      </c>
    </row>
    <row r="21" spans="1:15" s="57" customFormat="1" ht="16.5" thickBot="1">
      <c r="A21" s="62" t="s">
        <v>34</v>
      </c>
      <c r="B21" s="63"/>
      <c r="C21" s="63"/>
      <c r="D21" s="63"/>
      <c r="E21" s="125"/>
      <c r="F21" s="63"/>
      <c r="G21" s="63"/>
      <c r="H21" s="63"/>
      <c r="I21" s="64"/>
      <c r="J21" s="63"/>
      <c r="K21" s="63"/>
      <c r="L21" s="63"/>
      <c r="M21" s="100"/>
      <c r="N21" s="89"/>
      <c r="O21" s="89"/>
    </row>
    <row r="22" spans="1:15" ht="32.25" thickBot="1">
      <c r="A22" s="41">
        <v>1</v>
      </c>
      <c r="B22" s="8" t="s">
        <v>21</v>
      </c>
      <c r="C22" s="41" t="s">
        <v>6</v>
      </c>
      <c r="D22" s="41" t="s">
        <v>14</v>
      </c>
      <c r="E22" s="97">
        <v>20000</v>
      </c>
      <c r="F22" s="65"/>
      <c r="G22" s="43">
        <v>0.08</v>
      </c>
      <c r="H22" s="66">
        <f>ROUND(F22*(1+G22),2)</f>
        <v>0</v>
      </c>
      <c r="I22" s="12">
        <f>K22*F22</f>
        <v>0</v>
      </c>
      <c r="J22" s="13">
        <f>I22*(1+G22)</f>
        <v>0</v>
      </c>
      <c r="K22" s="14"/>
      <c r="L22" s="67"/>
      <c r="M22" s="98">
        <f>ROUNDDOWN(E22*0.5,0)</f>
        <v>10000</v>
      </c>
      <c r="N22" s="91">
        <f>M22*H22</f>
        <v>0</v>
      </c>
      <c r="O22" s="92">
        <f t="shared" ref="O22" si="9">N22*1.08</f>
        <v>0</v>
      </c>
    </row>
    <row r="23" spans="1:15" ht="16.5" thickBot="1">
      <c r="A23" s="69" t="s">
        <v>10</v>
      </c>
      <c r="B23" s="70"/>
      <c r="C23" s="70"/>
      <c r="D23" s="70"/>
      <c r="E23" s="126"/>
      <c r="F23" s="70"/>
      <c r="G23" s="70"/>
      <c r="H23" s="71"/>
      <c r="I23" s="72">
        <f>I22</f>
        <v>0</v>
      </c>
      <c r="J23" s="72">
        <f>J22</f>
        <v>0</v>
      </c>
      <c r="K23" s="73"/>
      <c r="L23" s="74"/>
      <c r="M23" s="103"/>
      <c r="N23" s="138">
        <f>N22</f>
        <v>0</v>
      </c>
      <c r="O23" s="138">
        <f>O22</f>
        <v>0</v>
      </c>
    </row>
    <row r="24" spans="1:15" s="57" customFormat="1" ht="16.5" thickBot="1">
      <c r="A24" s="120" t="s">
        <v>35</v>
      </c>
      <c r="B24" s="54"/>
      <c r="C24" s="55"/>
      <c r="D24" s="55"/>
      <c r="E24" s="127"/>
      <c r="F24" s="55"/>
      <c r="G24" s="55"/>
      <c r="H24" s="55"/>
      <c r="I24" s="136"/>
      <c r="J24" s="55"/>
      <c r="K24" s="56"/>
      <c r="L24" s="56"/>
      <c r="M24" s="121"/>
      <c r="N24" s="118"/>
      <c r="O24" s="119"/>
    </row>
    <row r="25" spans="1:15" ht="31.5">
      <c r="A25" s="7">
        <v>1</v>
      </c>
      <c r="B25" s="58" t="s">
        <v>16</v>
      </c>
      <c r="C25" s="7" t="s">
        <v>15</v>
      </c>
      <c r="D25" s="59" t="s">
        <v>14</v>
      </c>
      <c r="E25" s="128">
        <v>24000</v>
      </c>
      <c r="F25" s="9"/>
      <c r="G25" s="10">
        <v>0.08</v>
      </c>
      <c r="H25" s="60">
        <f t="shared" ref="H25:H26" si="10">ROUND(F25*(1+G25),2)</f>
        <v>0</v>
      </c>
      <c r="I25" s="137">
        <f>K25*F25</f>
        <v>0</v>
      </c>
      <c r="J25" s="13">
        <f t="shared" ref="J25:J26" si="11">I25*(1+G25)</f>
        <v>0</v>
      </c>
      <c r="K25" s="14"/>
      <c r="L25" s="15"/>
      <c r="M25" s="116">
        <f>ROUNDDOWN(E25*0.5,0)</f>
        <v>12000</v>
      </c>
      <c r="N25" s="95">
        <f>M25*H25</f>
        <v>0</v>
      </c>
      <c r="O25" s="96">
        <f t="shared" ref="O25:O26" si="12">N25*1.08</f>
        <v>0</v>
      </c>
    </row>
    <row r="26" spans="1:15" ht="32.25" thickBot="1">
      <c r="A26" s="59">
        <v>2</v>
      </c>
      <c r="B26" s="80" t="s">
        <v>36</v>
      </c>
      <c r="C26" s="81" t="s">
        <v>37</v>
      </c>
      <c r="D26" s="81" t="s">
        <v>14</v>
      </c>
      <c r="E26" s="135">
        <v>1000</v>
      </c>
      <c r="F26" s="76"/>
      <c r="G26" s="77">
        <v>0.08</v>
      </c>
      <c r="H26" s="35">
        <f t="shared" si="10"/>
        <v>0</v>
      </c>
      <c r="I26" s="61">
        <f>K26*F26</f>
        <v>0</v>
      </c>
      <c r="J26" s="82">
        <f t="shared" si="11"/>
        <v>0</v>
      </c>
      <c r="K26" s="78"/>
      <c r="L26" s="79"/>
      <c r="M26" s="98">
        <f>ROUNDDOWN(E26*0.5,0)</f>
        <v>500</v>
      </c>
      <c r="N26" s="91">
        <f>M26*H26</f>
        <v>0</v>
      </c>
      <c r="O26" s="92">
        <f t="shared" si="12"/>
        <v>0</v>
      </c>
    </row>
    <row r="27" spans="1:15" ht="16.5" thickBot="1">
      <c r="A27" s="16" t="s">
        <v>10</v>
      </c>
      <c r="B27" s="17"/>
      <c r="C27" s="17"/>
      <c r="D27" s="17"/>
      <c r="E27" s="123"/>
      <c r="F27" s="17"/>
      <c r="G27" s="17"/>
      <c r="H27" s="18"/>
      <c r="I27" s="83">
        <f>SUM(I25:I26)</f>
        <v>0</v>
      </c>
      <c r="J27" s="83">
        <f>SUM(J25:J26)</f>
        <v>0</v>
      </c>
      <c r="K27" s="84"/>
      <c r="L27" s="21"/>
      <c r="M27" s="104"/>
      <c r="N27" s="138">
        <f>SUM(N25:N26)</f>
        <v>0</v>
      </c>
      <c r="O27" s="139">
        <f>SUM(O25:O26)</f>
        <v>0</v>
      </c>
    </row>
    <row r="28" spans="1:15" ht="16.5" thickBot="1">
      <c r="A28" s="140" t="s">
        <v>38</v>
      </c>
      <c r="B28" s="141"/>
      <c r="C28" s="141"/>
      <c r="D28" s="141"/>
      <c r="E28" s="142"/>
      <c r="F28" s="141"/>
      <c r="G28" s="141"/>
      <c r="H28" s="141"/>
      <c r="I28" s="143">
        <f>SUM(I27+I23+I20+I17+I11+I6)</f>
        <v>0</v>
      </c>
      <c r="J28" s="143">
        <f>SUM(J27+J23+J20+J17+J11+J6)</f>
        <v>0</v>
      </c>
      <c r="K28" s="143"/>
      <c r="L28" s="143"/>
      <c r="M28" s="144"/>
      <c r="N28" s="145">
        <f>N27+N23+N20+N17+N11+N6</f>
        <v>0</v>
      </c>
      <c r="O28" s="146">
        <f>O27+O23+O20+O17+O11+O6</f>
        <v>0</v>
      </c>
    </row>
    <row r="29" spans="1:15">
      <c r="M29" s="105"/>
      <c r="N29" s="2"/>
      <c r="O29" s="2"/>
    </row>
    <row r="30" spans="1:15">
      <c r="M30" s="105"/>
      <c r="N30" s="2"/>
      <c r="O30" s="2"/>
    </row>
    <row r="31" spans="1:15" s="107" customFormat="1" ht="15.75">
      <c r="A31" s="108"/>
      <c r="B31" s="107" t="s">
        <v>42</v>
      </c>
      <c r="E31" s="109"/>
      <c r="N31" s="107" t="s">
        <v>43</v>
      </c>
    </row>
    <row r="32" spans="1:15">
      <c r="M32" s="105"/>
      <c r="N32" s="2"/>
      <c r="O32" s="2"/>
    </row>
    <row r="33" spans="13:15">
      <c r="M33" s="105"/>
      <c r="N33" s="2"/>
      <c r="O33" s="2"/>
    </row>
    <row r="34" spans="13:15">
      <c r="M34" s="105"/>
      <c r="N34" s="2"/>
      <c r="O34" s="2"/>
    </row>
    <row r="35" spans="13:15">
      <c r="M35" s="105"/>
      <c r="N35" s="2"/>
      <c r="O35" s="2"/>
    </row>
    <row r="36" spans="13:15">
      <c r="M36" s="105"/>
      <c r="N36" s="2"/>
      <c r="O36" s="2"/>
    </row>
    <row r="37" spans="13:15">
      <c r="M37" s="105"/>
      <c r="N37" s="2"/>
      <c r="O37" s="2"/>
    </row>
    <row r="38" spans="13:15">
      <c r="M38" s="105"/>
      <c r="N38" s="2"/>
      <c r="O38" s="2"/>
    </row>
    <row r="39" spans="13:15">
      <c r="M39" s="105"/>
      <c r="N39" s="2"/>
      <c r="O39" s="2"/>
    </row>
    <row r="40" spans="13:15">
      <c r="M40" s="105"/>
      <c r="N40" s="2"/>
      <c r="O40" s="2"/>
    </row>
    <row r="41" spans="13:15">
      <c r="M41" s="105"/>
      <c r="N41" s="2"/>
      <c r="O41" s="2"/>
    </row>
    <row r="42" spans="13:15">
      <c r="M42" s="105"/>
      <c r="N42" s="2"/>
      <c r="O42" s="2"/>
    </row>
    <row r="43" spans="13:15">
      <c r="M43" s="105"/>
      <c r="N43" s="2"/>
      <c r="O43" s="2"/>
    </row>
    <row r="44" spans="13:15">
      <c r="M44" s="105"/>
      <c r="N44" s="2"/>
      <c r="O44" s="2"/>
    </row>
    <row r="45" spans="13:15">
      <c r="M45" s="105"/>
      <c r="N45" s="2"/>
      <c r="O45" s="2"/>
    </row>
    <row r="46" spans="13:15">
      <c r="M46" s="105"/>
      <c r="N46" s="2"/>
      <c r="O46" s="2"/>
    </row>
    <row r="47" spans="13:15">
      <c r="M47" s="105"/>
      <c r="N47" s="2"/>
      <c r="O47" s="2"/>
    </row>
    <row r="48" spans="13:15">
      <c r="M48" s="105"/>
      <c r="N48" s="2"/>
      <c r="O48" s="2"/>
    </row>
    <row r="49" spans="13:15">
      <c r="M49" s="105"/>
      <c r="N49" s="2"/>
      <c r="O49" s="2"/>
    </row>
    <row r="50" spans="13:15">
      <c r="M50" s="105"/>
      <c r="N50" s="2"/>
      <c r="O50" s="2"/>
    </row>
    <row r="51" spans="13:15">
      <c r="M51" s="105"/>
      <c r="N51" s="2"/>
      <c r="O51" s="2"/>
    </row>
    <row r="52" spans="13:15">
      <c r="M52" s="105"/>
      <c r="N52" s="2"/>
      <c r="O52" s="2"/>
    </row>
    <row r="53" spans="13:15">
      <c r="M53" s="105"/>
      <c r="N53" s="2"/>
      <c r="O53" s="2"/>
    </row>
    <row r="54" spans="13:15">
      <c r="M54" s="105"/>
      <c r="N54" s="2"/>
      <c r="O54" s="2"/>
    </row>
    <row r="55" spans="13:15">
      <c r="M55" s="105"/>
      <c r="N55" s="2"/>
      <c r="O55" s="2"/>
    </row>
    <row r="56" spans="13:15">
      <c r="M56" s="105"/>
      <c r="N56" s="2"/>
      <c r="O56" s="2"/>
    </row>
    <row r="57" spans="13:15">
      <c r="M57" s="105"/>
      <c r="N57" s="2"/>
      <c r="O57" s="2"/>
    </row>
    <row r="58" spans="13:15">
      <c r="M58" s="105"/>
      <c r="N58" s="2"/>
      <c r="O58" s="2"/>
    </row>
    <row r="59" spans="13:15">
      <c r="M59" s="105"/>
      <c r="N59" s="2"/>
      <c r="O59" s="2"/>
    </row>
    <row r="60" spans="13:15">
      <c r="M60" s="105"/>
      <c r="N60" s="2"/>
      <c r="O60" s="2"/>
    </row>
    <row r="61" spans="13:15">
      <c r="M61" s="105"/>
      <c r="N61" s="2"/>
      <c r="O61" s="2"/>
    </row>
    <row r="62" spans="13:15">
      <c r="M62" s="105"/>
      <c r="N62" s="2"/>
      <c r="O62" s="2"/>
    </row>
    <row r="63" spans="13:15">
      <c r="M63" s="105"/>
      <c r="N63" s="2"/>
      <c r="O63" s="2"/>
    </row>
    <row r="64" spans="13:15">
      <c r="M64" s="105"/>
      <c r="N64" s="2"/>
      <c r="O64" s="2"/>
    </row>
    <row r="65" spans="13:15">
      <c r="M65" s="105"/>
      <c r="N65" s="2"/>
      <c r="O65" s="2"/>
    </row>
    <row r="66" spans="13:15">
      <c r="M66" s="105"/>
      <c r="N66" s="2"/>
      <c r="O66" s="2"/>
    </row>
    <row r="67" spans="13:15">
      <c r="M67" s="105"/>
      <c r="N67" s="2"/>
      <c r="O67" s="2"/>
    </row>
    <row r="68" spans="13:15">
      <c r="M68" s="105"/>
      <c r="N68" s="2"/>
      <c r="O68" s="2"/>
    </row>
    <row r="69" spans="13:15">
      <c r="M69" s="105"/>
      <c r="N69" s="2"/>
      <c r="O69" s="2"/>
    </row>
    <row r="70" spans="13:15">
      <c r="M70" s="105"/>
      <c r="N70" s="2"/>
      <c r="O70" s="2"/>
    </row>
    <row r="71" spans="13:15">
      <c r="M71" s="105"/>
      <c r="N71" s="2"/>
      <c r="O71" s="2"/>
    </row>
    <row r="72" spans="13:15">
      <c r="M72" s="105"/>
      <c r="N72" s="2"/>
      <c r="O72" s="2"/>
    </row>
    <row r="73" spans="13:15">
      <c r="M73" s="105"/>
      <c r="N73" s="2"/>
      <c r="O73" s="2"/>
    </row>
    <row r="74" spans="13:15">
      <c r="M74" s="105"/>
      <c r="N74" s="2"/>
      <c r="O74" s="2"/>
    </row>
    <row r="75" spans="13:15">
      <c r="M75" s="105"/>
      <c r="N75" s="2"/>
      <c r="O75" s="2"/>
    </row>
    <row r="76" spans="13:15">
      <c r="M76" s="105"/>
      <c r="N76" s="2"/>
      <c r="O76" s="2"/>
    </row>
    <row r="77" spans="13:15">
      <c r="M77" s="105"/>
      <c r="N77" s="2"/>
      <c r="O77" s="2"/>
    </row>
    <row r="78" spans="13:15">
      <c r="M78" s="105"/>
      <c r="N78" s="2"/>
      <c r="O78" s="2"/>
    </row>
    <row r="79" spans="13:15">
      <c r="M79" s="105"/>
      <c r="N79" s="2"/>
      <c r="O79" s="2"/>
    </row>
    <row r="80" spans="13:15">
      <c r="M80" s="105"/>
      <c r="N80" s="2"/>
      <c r="O80" s="2"/>
    </row>
    <row r="81" spans="13:15">
      <c r="M81" s="105"/>
      <c r="N81" s="2"/>
      <c r="O81" s="2"/>
    </row>
    <row r="82" spans="13:15">
      <c r="M82" s="105"/>
      <c r="N82" s="2"/>
      <c r="O82" s="2"/>
    </row>
    <row r="83" spans="13:15">
      <c r="M83" s="105"/>
      <c r="N83" s="2"/>
      <c r="O83" s="2"/>
    </row>
    <row r="84" spans="13:15">
      <c r="M84" s="105"/>
      <c r="N84" s="2"/>
      <c r="O84" s="2"/>
    </row>
    <row r="85" spans="13:15">
      <c r="M85" s="105"/>
      <c r="N85" s="2"/>
      <c r="O85" s="2"/>
    </row>
    <row r="86" spans="13:15">
      <c r="M86" s="105"/>
      <c r="N86" s="2"/>
      <c r="O86" s="2"/>
    </row>
    <row r="87" spans="13:15">
      <c r="M87" s="105"/>
      <c r="N87" s="2"/>
      <c r="O87" s="2"/>
    </row>
    <row r="88" spans="13:15">
      <c r="M88" s="105"/>
      <c r="N88" s="2"/>
      <c r="O88" s="2"/>
    </row>
    <row r="89" spans="13:15">
      <c r="M89" s="105"/>
      <c r="N89" s="2"/>
      <c r="O89" s="2"/>
    </row>
    <row r="90" spans="13:15">
      <c r="M90" s="105"/>
      <c r="N90" s="2"/>
      <c r="O90" s="2"/>
    </row>
    <row r="91" spans="13:15">
      <c r="M91" s="105"/>
      <c r="N91" s="2"/>
      <c r="O91" s="2"/>
    </row>
    <row r="92" spans="13:15">
      <c r="M92" s="105"/>
      <c r="N92" s="2"/>
      <c r="O92" s="2"/>
    </row>
    <row r="93" spans="13:15">
      <c r="M93" s="105"/>
      <c r="N93" s="2"/>
      <c r="O93" s="2"/>
    </row>
    <row r="94" spans="13:15">
      <c r="M94" s="105"/>
      <c r="N94" s="2"/>
      <c r="O94" s="2"/>
    </row>
    <row r="95" spans="13:15">
      <c r="M95" s="105"/>
      <c r="N95" s="2"/>
      <c r="O95" s="2"/>
    </row>
    <row r="96" spans="13:15">
      <c r="M96" s="105"/>
      <c r="N96" s="2"/>
      <c r="O96" s="2"/>
    </row>
    <row r="97" spans="13:15">
      <c r="M97" s="105"/>
      <c r="N97" s="2"/>
      <c r="O97" s="2"/>
    </row>
    <row r="98" spans="13:15">
      <c r="M98" s="105"/>
      <c r="N98" s="2"/>
      <c r="O98" s="2"/>
    </row>
    <row r="99" spans="13:15">
      <c r="M99" s="105"/>
      <c r="N99" s="2"/>
      <c r="O99" s="2"/>
    </row>
    <row r="100" spans="13:15">
      <c r="M100" s="105"/>
      <c r="N100" s="2"/>
      <c r="O100" s="2"/>
    </row>
    <row r="101" spans="13:15">
      <c r="M101" s="105"/>
      <c r="N101" s="2"/>
      <c r="O101" s="2"/>
    </row>
    <row r="102" spans="13:15">
      <c r="M102" s="105"/>
      <c r="N102" s="2"/>
      <c r="O102" s="2"/>
    </row>
    <row r="103" spans="13:15">
      <c r="M103" s="105"/>
      <c r="N103" s="2"/>
      <c r="O103" s="2"/>
    </row>
    <row r="104" spans="13:15">
      <c r="M104" s="105"/>
      <c r="N104" s="2"/>
      <c r="O104" s="2"/>
    </row>
    <row r="105" spans="13:15">
      <c r="M105" s="105"/>
      <c r="N105" s="2"/>
      <c r="O105" s="2"/>
    </row>
    <row r="106" spans="13:15">
      <c r="M106" s="105"/>
      <c r="N106" s="2"/>
      <c r="O106" s="2"/>
    </row>
    <row r="107" spans="13:15">
      <c r="M107" s="105"/>
      <c r="N107" s="2"/>
      <c r="O107" s="2"/>
    </row>
    <row r="108" spans="13:15">
      <c r="M108" s="105"/>
      <c r="N108" s="2"/>
      <c r="O108" s="2"/>
    </row>
    <row r="109" spans="13:15">
      <c r="M109" s="105"/>
      <c r="N109" s="2"/>
      <c r="O109" s="2"/>
    </row>
    <row r="110" spans="13:15">
      <c r="M110" s="105"/>
      <c r="N110" s="2"/>
      <c r="O110" s="2"/>
    </row>
    <row r="111" spans="13:15">
      <c r="M111" s="105"/>
      <c r="N111" s="2"/>
      <c r="O111" s="2"/>
    </row>
    <row r="112" spans="13:15">
      <c r="M112" s="105"/>
      <c r="N112" s="2"/>
      <c r="O112" s="2"/>
    </row>
    <row r="113" spans="13:15">
      <c r="M113" s="105"/>
      <c r="N113" s="2"/>
      <c r="O113" s="2"/>
    </row>
    <row r="114" spans="13:15">
      <c r="M114" s="105"/>
      <c r="N114" s="2"/>
      <c r="O114" s="2"/>
    </row>
    <row r="115" spans="13:15">
      <c r="M115" s="105"/>
      <c r="N115" s="2"/>
      <c r="O115" s="2"/>
    </row>
    <row r="116" spans="13:15">
      <c r="M116" s="105"/>
      <c r="N116" s="2"/>
      <c r="O116" s="2"/>
    </row>
    <row r="117" spans="13:15">
      <c r="M117" s="105"/>
      <c r="N117" s="2"/>
      <c r="O117" s="2"/>
    </row>
    <row r="118" spans="13:15">
      <c r="M118" s="105"/>
      <c r="N118" s="2"/>
      <c r="O118" s="2"/>
    </row>
    <row r="119" spans="13:15">
      <c r="M119" s="105"/>
      <c r="N119" s="2"/>
      <c r="O119" s="2"/>
    </row>
    <row r="120" spans="13:15">
      <c r="M120" s="105"/>
      <c r="N120" s="2"/>
      <c r="O120" s="2"/>
    </row>
  </sheetData>
  <mergeCells count="6">
    <mergeCell ref="F2:O2"/>
    <mergeCell ref="A1:A2"/>
    <mergeCell ref="B1:B2"/>
    <mergeCell ref="C1:C2"/>
    <mergeCell ref="D1:D2"/>
    <mergeCell ref="E1:E2"/>
  </mergeCells>
  <phoneticPr fontId="2" type="noConversion"/>
  <printOptions horizontalCentered="1"/>
  <pageMargins left="0.39370078740157483" right="0.39370078740157483" top="0.82962962962962961" bottom="0.7211805555555556" header="0.11811023622047245" footer="0.31496062992125984"/>
  <pageSetup paperSize="9" scale="65" fitToHeight="0" orientation="landscape" r:id="rId1"/>
  <headerFooter>
    <oddHeader>&amp;LSprawa nr: 68/2026&amp;CFORMULARZ CENOWY&amp;R&amp;"Arial Black,Standardowy"Załącznik nr 4 do SWZ</oddHead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ZIM 10wsk</cp:lastModifiedBy>
  <cp:lastPrinted>2026-05-26T06:05:41Z</cp:lastPrinted>
  <dcterms:created xsi:type="dcterms:W3CDTF">2024-01-22T08:08:38Z</dcterms:created>
  <dcterms:modified xsi:type="dcterms:W3CDTF">2026-05-26T09:48:26Z</dcterms:modified>
</cp:coreProperties>
</file>