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spółka\2021\odpady medyczne\strona\"/>
    </mc:Choice>
  </mc:AlternateContent>
  <xr:revisionPtr revIDLastSave="0" documentId="13_ncr:81_{2F8E5814-0849-4499-AB42-9F71A1AD930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NOWY - Formularz Cenowy" sheetId="2" state="hidden" r:id="rId1"/>
    <sheet name="Formularz cenowy" sheetId="1" r:id="rId2"/>
    <sheet name="Arkusz1" sheetId="3" r:id="rId3"/>
  </sheets>
  <definedNames>
    <definedName name="_xlnm._FilterDatabase" localSheetId="1" hidden="1">'Formularz cenowy'!$A$23:$H$62</definedName>
    <definedName name="_xlnm.Print_Area" localSheetId="1">'Formularz cenowy'!$A$1:$H$63</definedName>
    <definedName name="Z_62B1036B_B309_44E5_B7BA_41EA08176C42_.wvu.FilterData" localSheetId="1" hidden="1">'Formularz cenowy'!$A$23:$H$62</definedName>
    <definedName name="Z_62B1036B_B309_44E5_B7BA_41EA08176C42_.wvu.PrintArea" localSheetId="1" hidden="1">'Formularz cenowy'!$A$1:$H$63</definedName>
    <definedName name="Z_7F9CF391_E2F9_42BA_8D6A_3BD76C641D3E_.wvu.FilterData" localSheetId="1" hidden="1">'Formularz cenowy'!$A$23:$H$62</definedName>
    <definedName name="Z_DF2FA0FA_C87B_4006_9DE0_F8423E7FA9FD_.wvu.FilterData" localSheetId="1" hidden="1">'Formularz cenowy'!$A$23:$H$62</definedName>
    <definedName name="Z_FFE95A7F_5C68_4008_8E34_E3BB46481FCA_.wvu.FilterData" localSheetId="1" hidden="1">'Formularz cenowy'!$A$23:$H$62</definedName>
    <definedName name="Z_FFE95A7F_5C68_4008_8E34_E3BB46481FCA_.wvu.PrintArea" localSheetId="1" hidden="1">'Formularz cenowy'!$A$1:$H$63</definedName>
  </definedNames>
  <calcPr calcId="181029"/>
  <customWorkbookViews>
    <customWorkbookView name="uzampub4 - Widok osobisty" guid="{62B1036B-B309-44E5-B7BA-41EA08176C42}" mergeInterval="0" personalView="1" maximized="1" xWindow="-8" yWindow="-8" windowWidth="1936" windowHeight="1056" activeSheetId="1" showComments="commIndAndComment"/>
    <customWorkbookView name="Marlena Klupś - Widok osobisty" guid="{DF2FA0FA-C87B-4006-9DE0-F8423E7FA9FD}" mergeInterval="0" personalView="1" maximized="1" xWindow="-8" yWindow="-8" windowWidth="1936" windowHeight="1176" activeSheetId="1"/>
    <customWorkbookView name="Mateusz Galganek - Widok osobisty" guid="{7F9CF391-E2F9-42BA-8D6A-3BD76C641D3E}" mergeInterval="0" personalView="1" maximized="1" windowWidth="1920" windowHeight="854" activeSheetId="1"/>
    <customWorkbookView name="Kamila Stankowska - Widok osobisty" guid="{FFE95A7F-5C68-4008-8E34-E3BB46481FCA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C12" i="1" l="1"/>
  <c r="C7" i="1"/>
  <c r="C5" i="1"/>
  <c r="C17" i="1" l="1"/>
  <c r="C16" i="1"/>
  <c r="C15" i="1"/>
  <c r="C14" i="1"/>
  <c r="C13" i="1"/>
  <c r="C11" i="1"/>
  <c r="C10" i="1"/>
  <c r="C9" i="1"/>
  <c r="C8" i="1"/>
  <c r="C6" i="1"/>
  <c r="D60" i="1" l="1"/>
  <c r="C18" i="1" l="1"/>
  <c r="H62" i="1" l="1"/>
  <c r="F60" i="1"/>
  <c r="G61" i="1" l="1"/>
</calcChain>
</file>

<file path=xl/sharedStrings.xml><?xml version="1.0" encoding="utf-8"?>
<sst xmlns="http://schemas.openxmlformats.org/spreadsheetml/2006/main" count="75" uniqueCount="40">
  <si>
    <t>Wojewódzki Szpital Zespolony w Lesznie</t>
  </si>
  <si>
    <t>L.p.</t>
  </si>
  <si>
    <t>w tym dla:</t>
  </si>
  <si>
    <t>Zamawiający</t>
  </si>
  <si>
    <t>Specjalistyczny Zespół Opieki Zdrowotnej nad Matką i Dzieckiem w Poznaniu</t>
  </si>
  <si>
    <t>Wartość netto w zł</t>
  </si>
  <si>
    <t>Wartość brutto w zł</t>
  </si>
  <si>
    <t>Wartość VAT w zł</t>
  </si>
  <si>
    <t>Razem wartość netto w zł</t>
  </si>
  <si>
    <t>Formularz Cenowy</t>
  </si>
  <si>
    <t>Grupa Odpadów</t>
  </si>
  <si>
    <t>18 01 01</t>
  </si>
  <si>
    <t>18 01 06</t>
  </si>
  <si>
    <t>18 01 08</t>
  </si>
  <si>
    <t>18 01 09</t>
  </si>
  <si>
    <t>Ilości odpadów (szacunkowa ilość odpadów)  ilość w kg</t>
  </si>
  <si>
    <t xml:space="preserve">Cena jednostkowa netto za 1 kg
</t>
  </si>
  <si>
    <t>podatek VAT w %</t>
  </si>
  <si>
    <t>Wartość brutto</t>
  </si>
  <si>
    <t>18 01 02*</t>
  </si>
  <si>
    <t>18 01 03*</t>
  </si>
  <si>
    <t>18 01 82*</t>
  </si>
  <si>
    <t>18 01 01*</t>
  </si>
  <si>
    <t>18 01 04</t>
  </si>
  <si>
    <t>18 01 06*</t>
  </si>
  <si>
    <t>16 05 06*</t>
  </si>
  <si>
    <t>16 05 09</t>
  </si>
  <si>
    <t>15 02 03</t>
  </si>
  <si>
    <t>Wielkopolskie Centrum Medycyny Pracy 
(Poznań)</t>
  </si>
  <si>
    <t>16 06 04</t>
  </si>
  <si>
    <t>08 03 18</t>
  </si>
  <si>
    <t>Wielkopolskie Centrum Medycyny Pracy 
(Piła)</t>
  </si>
  <si>
    <t>Wielkopolskie Centrum Medycyny Pracy 
(Kalisz)</t>
  </si>
  <si>
    <t>Grupa odpadów</t>
  </si>
  <si>
    <r>
      <t xml:space="preserve">Cena jednostkowa 
za 1 kg
</t>
    </r>
    <r>
      <rPr>
        <b/>
        <sz val="9"/>
        <color theme="1"/>
        <rFont val="Calibri"/>
        <family val="2"/>
        <charset val="238"/>
        <scheme val="minor"/>
      </rPr>
      <t>(PROSZĘ WPISAĆ CENY NETTO)</t>
    </r>
  </si>
  <si>
    <t>Załącznik nr 3 do SIWZ</t>
  </si>
  <si>
    <t xml:space="preserve">18 01 04 </t>
  </si>
  <si>
    <t>3A</t>
  </si>
  <si>
    <t>3B</t>
  </si>
  <si>
    <t>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</si>
</sst>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_-* #,##0.000\ _z_ł_-;\-* #,##0.000\ _z_ł_-;_-* &quot;-&quot;???\ _z_ł_-;_-@_-"/>
    <numFmt numFmtId="167" formatCode="#,##0.00\ &quot;zł&quot;"/>
    <numFmt numFmtId="168" formatCode="#,##0.00&quot; &quot;[$€-407];[Red]&quot;-&quot;#,##0.00&quot; &quot;[$€-407]"/>
    <numFmt numFmtId="169" formatCode="#,##0\ _z_ł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168" fontId="11" fillId="0" borderId="0" applyBorder="0" applyProtection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/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/>
    <xf numFmtId="44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167" fontId="1" fillId="0" borderId="1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/>
    <xf numFmtId="44" fontId="6" fillId="0" borderId="5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4" fontId="6" fillId="0" borderId="2" xfId="0" applyNumberFormat="1" applyFont="1" applyBorder="1"/>
    <xf numFmtId="9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/>
    <xf numFmtId="167" fontId="6" fillId="0" borderId="1" xfId="0" applyNumberFormat="1" applyFont="1" applyBorder="1"/>
    <xf numFmtId="167" fontId="6" fillId="0" borderId="5" xfId="0" applyNumberFormat="1" applyFont="1" applyBorder="1"/>
    <xf numFmtId="167" fontId="6" fillId="0" borderId="2" xfId="0" applyNumberFormat="1" applyFont="1" applyBorder="1"/>
    <xf numFmtId="0" fontId="5" fillId="0" borderId="11" xfId="0" applyFont="1" applyBorder="1"/>
    <xf numFmtId="44" fontId="6" fillId="0" borderId="7" xfId="0" applyNumberFormat="1" applyFont="1" applyBorder="1"/>
    <xf numFmtId="167" fontId="6" fillId="0" borderId="7" xfId="0" applyNumberFormat="1" applyFont="1" applyBorder="1"/>
    <xf numFmtId="9" fontId="6" fillId="0" borderId="7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3" xfId="0" applyNumberFormat="1" applyFont="1" applyBorder="1"/>
    <xf numFmtId="167" fontId="6" fillId="0" borderId="3" xfId="0" applyNumberFormat="1" applyFont="1" applyBorder="1"/>
    <xf numFmtId="9" fontId="6" fillId="0" borderId="3" xfId="0" applyNumberFormat="1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169" fontId="2" fillId="0" borderId="1" xfId="0" applyNumberFormat="1" applyFont="1" applyBorder="1" applyAlignment="1">
      <alignment horizontal="center" vertical="center"/>
    </xf>
    <xf numFmtId="0" fontId="12" fillId="0" borderId="0" xfId="0" applyFont="1"/>
    <xf numFmtId="44" fontId="2" fillId="0" borderId="1" xfId="0" applyNumberFormat="1" applyFont="1" applyBorder="1"/>
    <xf numFmtId="44" fontId="13" fillId="0" borderId="4" xfId="0" applyNumberFormat="1" applyFont="1" applyFill="1" applyBorder="1" applyAlignment="1" applyProtection="1">
      <alignment horizontal="center" vertical="center" wrapText="1"/>
    </xf>
    <xf numFmtId="44" fontId="6" fillId="0" borderId="15" xfId="0" applyNumberFormat="1" applyFont="1" applyBorder="1"/>
    <xf numFmtId="167" fontId="6" fillId="0" borderId="15" xfId="0" applyNumberFormat="1" applyFont="1" applyBorder="1"/>
    <xf numFmtId="9" fontId="6" fillId="0" borderId="15" xfId="0" applyNumberFormat="1" applyFont="1" applyBorder="1" applyAlignment="1">
      <alignment horizontal="center" vertical="center" wrapText="1"/>
    </xf>
    <xf numFmtId="44" fontId="6" fillId="0" borderId="15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/>
    <xf numFmtId="167" fontId="14" fillId="0" borderId="1" xfId="0" applyNumberFormat="1" applyFont="1" applyBorder="1"/>
    <xf numFmtId="9" fontId="14" fillId="0" borderId="1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14" fillId="0" borderId="2" xfId="0" applyNumberFormat="1" applyFont="1" applyBorder="1"/>
    <xf numFmtId="167" fontId="14" fillId="0" borderId="2" xfId="0" applyNumberFormat="1" applyFont="1" applyBorder="1"/>
    <xf numFmtId="9" fontId="14" fillId="0" borderId="2" xfId="0" applyNumberFormat="1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69" fontId="2" fillId="0" borderId="16" xfId="0" applyNumberFormat="1" applyFont="1" applyBorder="1" applyAlignment="1">
      <alignment horizontal="center" vertical="center"/>
    </xf>
    <xf numFmtId="0" fontId="5" fillId="0" borderId="17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7">
    <cellStyle name="Heading" xfId="2" xr:uid="{00000000-0005-0000-0000-000000000000}"/>
    <cellStyle name="Heading1" xfId="3" xr:uid="{00000000-0005-0000-0000-000001000000}"/>
    <cellStyle name="Normalny" xfId="0" builtinId="0"/>
    <cellStyle name="Normalny 2" xfId="1" xr:uid="{00000000-0005-0000-0000-000003000000}"/>
    <cellStyle name="Procentowy 2" xfId="6" xr:uid="{00000000-0005-0000-0000-000004000000}"/>
    <cellStyle name="Result" xfId="4" xr:uid="{00000000-0005-0000-0000-000005000000}"/>
    <cellStyle name="Result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23CFF3-22F3-44C3-9A8C-D1B0868BE5D8}" diskRevisions="1" revisionId="139" version="3">
  <header guid="{214A8CD3-9726-4A04-9A70-1F35A61E14C2}" dateTime="2020-12-22T10:17:08" maxSheetId="2" userName="Marlena Klupś" r:id="rId1">
    <sheetIdMap count="1">
      <sheetId val="1"/>
    </sheetIdMap>
  </header>
  <header guid="{A9C527E8-32DA-4B78-9C92-0A525F4971D4}" dateTime="2020-12-31T10:53:25" maxSheetId="2" userName="Marlena Klupś" r:id="rId2" minRId="1" maxRId="16">
    <sheetIdMap count="1">
      <sheetId val="1"/>
    </sheetIdMap>
  </header>
  <header guid="{1AAF6F89-0D92-4ADC-A19C-B292034C9A7F}" dateTime="2021-01-11T07:36:10" maxSheetId="2" userName="Mateusz Galganek" r:id="rId3" minRId="17" maxRId="26">
    <sheetIdMap count="1">
      <sheetId val="1"/>
    </sheetIdMap>
  </header>
  <header guid="{51B0BAE2-FEAA-4999-8F2F-EA5A46D95045}" dateTime="2021-01-11T07:45:11" maxSheetId="2" userName="Mateusz Galganek" r:id="rId4">
    <sheetIdMap count="1">
      <sheetId val="1"/>
    </sheetIdMap>
  </header>
  <header guid="{71A4DF02-9693-4B19-BCB3-530583F7C81F}" dateTime="2021-01-11T07:59:21" maxSheetId="3" userName="Mateusz Galganek" r:id="rId5" minRId="29" maxRId="59">
    <sheetIdMap count="2">
      <sheetId val="1"/>
      <sheetId val="2"/>
    </sheetIdMap>
  </header>
  <header guid="{88D9671E-8233-44C2-B25A-AA2655E0F8C8}" dateTime="2021-01-12T10:42:59" maxSheetId="3" userName="Mateusz Galganek" r:id="rId6">
    <sheetIdMap count="2">
      <sheetId val="1"/>
      <sheetId val="2"/>
    </sheetIdMap>
  </header>
  <header guid="{60048FC5-E271-4B58-9EAD-2D59F4E7BCC8}" dateTime="2021-01-12T10:43:10" maxSheetId="3" userName="Mateusz Galganek" r:id="rId7">
    <sheetIdMap count="2">
      <sheetId val="1"/>
      <sheetId val="2"/>
    </sheetIdMap>
  </header>
  <header guid="{EAEC9BCA-313F-4C3A-A64D-F46B46464A2E}" dateTime="2021-01-12T10:55:05" maxSheetId="4" userName="Mateusz Galganek" r:id="rId8" minRId="61">
    <sheetIdMap count="3">
      <sheetId val="2"/>
      <sheetId val="1"/>
      <sheetId val="3"/>
    </sheetIdMap>
  </header>
  <header guid="{22845F68-0E6D-4307-BA7A-5867E4113CF9}" dateTime="2021-01-12T11:05:54" maxSheetId="4" userName="Mateusz Galganek" r:id="rId9" minRId="63" maxRId="102">
    <sheetIdMap count="3">
      <sheetId val="2"/>
      <sheetId val="1"/>
      <sheetId val="3"/>
    </sheetIdMap>
  </header>
  <header guid="{FF3259F1-1AFB-41D7-88A7-6EFC9CBCB47E}" dateTime="2021-01-12T11:12:29" maxSheetId="4" userName="Mateusz Galganek" r:id="rId10">
    <sheetIdMap count="3">
      <sheetId val="2"/>
      <sheetId val="1"/>
      <sheetId val="3"/>
    </sheetIdMap>
  </header>
  <header guid="{641D6F88-969F-4875-A7B0-6988693B3E2B}" dateTime="2021-01-12T12:40:14" maxSheetId="4" userName="Mateusz Galganek" r:id="rId11" minRId="103" maxRId="106">
    <sheetIdMap count="3">
      <sheetId val="2"/>
      <sheetId val="1"/>
      <sheetId val="3"/>
    </sheetIdMap>
  </header>
  <header guid="{BE931298-78CB-4A9C-A88D-2FEAAF251352}" dateTime="2021-01-12T12:51:11" maxSheetId="4" userName="Mateusz Galganek" r:id="rId12">
    <sheetIdMap count="3">
      <sheetId val="2"/>
      <sheetId val="1"/>
      <sheetId val="3"/>
    </sheetIdMap>
  </header>
  <header guid="{EAF6F517-8037-491C-B63B-F16342F6E92B}" dateTime="2021-01-13T08:12:29" maxSheetId="4" userName="Mateusz Galganek" r:id="rId13" minRId="107" maxRId="111">
    <sheetIdMap count="3">
      <sheetId val="2"/>
      <sheetId val="1"/>
      <sheetId val="3"/>
    </sheetIdMap>
  </header>
  <header guid="{00B185A3-AEE5-4F7F-B7A4-73148EF1EDA8}" dateTime="2021-01-13T08:32:14" maxSheetId="4" userName="Mateusz Galganek" r:id="rId14">
    <sheetIdMap count="3">
      <sheetId val="2"/>
      <sheetId val="1"/>
      <sheetId val="3"/>
    </sheetIdMap>
  </header>
  <header guid="{BB45BFFE-AA5C-4C77-97BE-F3D6636B893F}" dateTime="2021-01-13T08:35:38" maxSheetId="4" userName="Mateusz Galganek" r:id="rId15" minRId="112" maxRId="120">
    <sheetIdMap count="3">
      <sheetId val="2"/>
      <sheetId val="1"/>
      <sheetId val="3"/>
    </sheetIdMap>
  </header>
  <header guid="{82DADF1D-D54E-47A1-87CC-67672D823223}" dateTime="2021-01-13T08:38:50" maxSheetId="4" userName="Mateusz Galganek" r:id="rId16" minRId="121">
    <sheetIdMap count="3">
      <sheetId val="2"/>
      <sheetId val="1"/>
      <sheetId val="3"/>
    </sheetIdMap>
  </header>
  <header guid="{3EC0CBE0-1D56-4CF5-A69C-96A56BD91F22}" dateTime="2021-01-13T09:19:18" maxSheetId="4" userName="uzampub4" r:id="rId17">
    <sheetIdMap count="3">
      <sheetId val="2"/>
      <sheetId val="1"/>
      <sheetId val="3"/>
    </sheetIdMap>
  </header>
  <header guid="{3CD73611-EF35-49CD-970C-100173707CB9}" dateTime="2021-01-15T09:48:50" maxSheetId="4" userName="Kamila Stankowska" r:id="rId18" minRId="124" maxRId="133">
    <sheetIdMap count="3">
      <sheetId val="2"/>
      <sheetId val="1"/>
      <sheetId val="3"/>
    </sheetIdMap>
  </header>
  <header guid="{552D3947-0A02-4810-BD09-604DACD1B7EF}" dateTime="2021-01-15T11:31:46" maxSheetId="4" userName="uzampub4" r:id="rId19">
    <sheetIdMap count="3">
      <sheetId val="2"/>
      <sheetId val="1"/>
      <sheetId val="3"/>
    </sheetIdMap>
  </header>
  <header guid="{7323CFF3-22F3-44C3-9A8C-D1B0868BE5D8}" dateTime="2021-01-18T10:32:26" maxSheetId="4" userName="uzampub4" r:id="rId20">
    <sheetIdMap count="3">
      <sheetId val="2"/>
      <sheetId val="1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5:D32" start="0" length="2147483647">
    <dxf>
      <font>
        <b val="0"/>
      </font>
    </dxf>
  </rfmt>
  <rfmt sheetId="1" sqref="D25:D32" start="0" length="2147483647">
    <dxf>
      <font>
        <b/>
      </font>
    </dxf>
  </rfmt>
  <rfmt sheetId="1" sqref="D25:D32" start="0" length="2147483647">
    <dxf>
      <font>
        <color theme="1"/>
      </font>
    </dxf>
  </rfmt>
  <rfmt sheetId="1" sqref="D25:D32">
    <dxf>
      <fill>
        <patternFill patternType="none">
          <bgColor auto="1"/>
        </patternFill>
      </fill>
    </dxf>
  </rfmt>
  <rfmt sheetId="1" sqref="C43:D58">
    <dxf>
      <fill>
        <patternFill>
          <bgColor auto="1"/>
        </patternFill>
      </fill>
    </dxf>
  </rfmt>
  <rfmt sheetId="1" sqref="C43:D58" start="0" length="2147483647">
    <dxf>
      <font>
        <color theme="1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>
    <oc r="A17">
      <v>14</v>
    </oc>
    <nc r="A17">
      <v>13</v>
    </nc>
  </rcc>
  <rcc rId="104" sId="1">
    <oc r="A43" t="inlineStr">
      <is>
        <t>5A</t>
      </is>
    </oc>
    <nc r="A43" t="inlineStr">
      <is>
        <t>3A</t>
      </is>
    </nc>
  </rcc>
  <rcc rId="105" sId="1">
    <oc r="A49" t="inlineStr">
      <is>
        <t>5B</t>
      </is>
    </oc>
    <nc r="A49" t="inlineStr">
      <is>
        <t>3B</t>
      </is>
    </nc>
  </rcc>
  <rcc rId="106" sId="1">
    <oc r="A55" t="inlineStr">
      <is>
        <t>5C</t>
      </is>
    </oc>
    <nc r="A55" t="inlineStr">
      <is>
        <t>3C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43:D60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1">
    <oc r="D48">
      <v>70</v>
    </oc>
    <nc r="D48">
      <v>78</v>
    </nc>
  </rcc>
  <rcc rId="108" sId="1">
    <oc r="D47">
      <v>12</v>
    </oc>
    <nc r="D47">
      <v>22</v>
    </nc>
  </rcc>
  <rcc rId="109" sId="1">
    <oc r="D46">
      <v>15</v>
    </oc>
    <nc r="D46">
      <v>27</v>
    </nc>
  </rcc>
  <rcc rId="110" sId="1">
    <oc r="D45">
      <v>2</v>
    </oc>
    <nc r="D45">
      <v>1</v>
    </nc>
  </rcc>
  <rcc rId="111" sId="1">
    <oc r="D43">
      <v>360</v>
    </oc>
    <nc r="D43">
      <v>638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43:D48">
    <dxf>
      <fill>
        <patternFill patternType="none">
          <bgColor auto="1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>
    <oc r="D49">
      <v>76</v>
    </oc>
    <nc r="D49">
      <v>153</v>
    </nc>
  </rcc>
  <rcc rId="113" sId="1">
    <oc r="D52">
      <v>2</v>
    </oc>
    <nc r="D52">
      <v>1</v>
    </nc>
  </rcc>
  <rcc rId="114" sId="1">
    <oc r="D53">
      <v>4</v>
    </oc>
    <nc r="D53">
      <v>2</v>
    </nc>
  </rcc>
  <rcc rId="115" sId="1">
    <oc r="D54">
      <v>15</v>
    </oc>
    <nc r="D54">
      <v>32</v>
    </nc>
  </rcc>
  <rcc rId="116" sId="1">
    <oc r="D55">
      <v>32</v>
    </oc>
    <nc r="D55">
      <v>58</v>
    </nc>
  </rcc>
  <rcc rId="117" sId="1">
    <oc r="D56">
      <v>5</v>
    </oc>
    <nc r="D56">
      <v>10</v>
    </nc>
  </rcc>
  <rcc rId="118" sId="1">
    <oc r="D57">
      <v>10</v>
    </oc>
    <nc r="D57">
      <v>5</v>
    </nc>
  </rcc>
  <rcc rId="119" sId="1">
    <oc r="D58">
      <v>2</v>
    </oc>
    <nc r="D58">
      <v>3</v>
    </nc>
  </rcc>
  <rcc rId="120" sId="1">
    <oc r="D60">
      <v>5</v>
    </oc>
    <nc r="D60">
      <v>17</v>
    </nc>
  </rcc>
  <rfmt sheetId="1" sqref="C49:D60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4:B17" start="0" length="2147483647">
    <dxf>
      <font>
        <sz val="9"/>
      </font>
    </dxf>
  </rfmt>
  <rfmt sheetId="1" sqref="B4:B17" start="0" length="2147483647">
    <dxf>
      <font>
        <sz val="10"/>
      </font>
    </dxf>
  </rfmt>
  <rfmt sheetId="1" sqref="A4:D4">
    <dxf>
      <alignment vertical="center" readingOrder="0"/>
    </dxf>
  </rfmt>
  <rfmt sheetId="1" sqref="A4:D4">
    <dxf>
      <fill>
        <patternFill>
          <bgColor theme="0" tint="-0.34998626667073579"/>
        </patternFill>
      </fill>
    </dxf>
  </rfmt>
  <rfmt sheetId="1" sqref="A24:H24">
    <dxf>
      <fill>
        <patternFill patternType="solid">
          <bgColor theme="0" tint="-0.34998626667073579"/>
        </patternFill>
      </fill>
    </dxf>
  </rfmt>
  <rrc rId="121" sId="1" ref="A19:XFD19" action="deleteRow">
    <rfmt sheetId="1" xfDxf="1" sqref="A19:XFD19" start="0" length="0">
      <dxf>
        <font>
          <sz val="10"/>
        </font>
      </dxf>
    </rfmt>
    <rfmt sheetId="1" sqref="A19" start="0" length="0">
      <dxf>
        <alignment horizontal="center" vertical="top" readingOrder="0"/>
      </dxf>
    </rfmt>
    <rfmt sheetId="1" sqref="B19" start="0" length="0">
      <dxf>
        <font>
          <sz val="8"/>
        </font>
        <alignment horizontal="center" vertical="center" readingOrder="0"/>
      </dxf>
    </rfmt>
    <rfmt sheetId="1" sqref="C19" start="0" length="0">
      <dxf>
        <font>
          <b/>
          <strike/>
          <sz val="10"/>
        </font>
        <fill>
          <patternFill patternType="solid">
            <bgColor rgb="FF92D05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9" start="0" length="0">
      <dxf>
        <font>
          <b/>
          <strike/>
          <sz val="10"/>
        </font>
        <numFmt numFmtId="168" formatCode="#,##0\ _z_ł"/>
        <fill>
          <patternFill patternType="solid">
            <bgColor rgb="FF92D05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9" start="0" length="0">
      <dxf/>
    </rfmt>
    <rfmt sheetId="1" sqref="F19" start="0" length="0">
      <dxf/>
    </rfmt>
    <rfmt sheetId="1" sqref="G19" start="0" length="0">
      <dxf/>
    </rfmt>
  </rr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2B1036B_B309_44E5_B7BA_41EA08176C42_.wvu.PrintArea" hidden="1" oldHidden="1">
    <formula>'Formularz cenowy'!$A$1:$H$63</formula>
  </rdn>
  <rdn rId="0" localSheetId="1" customView="1" name="Z_62B1036B_B309_44E5_B7BA_41EA08176C42_.wvu.FilterData" hidden="1" oldHidden="1">
    <formula>'Formularz cenowy'!$A$23:$H$62</formula>
  </rdn>
  <rcv guid="{62B1036B-B309-44E5-B7BA-41EA08176C42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>
    <oc r="D32">
      <v>3500</v>
    </oc>
    <nc r="D32">
      <v>2000</v>
    </nc>
  </rcc>
  <rcc rId="125" sId="1">
    <oc r="D33">
      <f>44800+33600+63000+1900</f>
    </oc>
    <nc r="D33">
      <v>81615</v>
    </nc>
  </rcc>
  <rcc rId="126" sId="1">
    <oc r="D34">
      <v>2940</v>
    </oc>
    <nc r="D34">
      <v>1680</v>
    </nc>
  </rcc>
  <rcc rId="127" sId="1">
    <oc r="D35">
      <f>22+10+10</f>
    </oc>
    <nc r="D35">
      <v>30</v>
    </nc>
  </rcc>
  <rcc rId="128" sId="1">
    <oc r="D36">
      <v>100</v>
    </oc>
    <nc r="D36">
      <v>60</v>
    </nc>
  </rcc>
  <rcc rId="129" sId="1">
    <oc r="D37">
      <v>5</v>
    </oc>
    <nc r="D37">
      <v>3</v>
    </nc>
  </rcc>
  <rcc rId="130" sId="1">
    <oc r="D38">
      <v>1000</v>
    </oc>
    <nc r="D38">
      <v>580</v>
    </nc>
  </rcc>
  <rcc rId="131" sId="1">
    <oc r="D39">
      <f>30+20</f>
    </oc>
    <nc r="D39">
      <v>25</v>
    </nc>
  </rcc>
  <rcc rId="132" sId="1">
    <oc r="D40">
      <f>30+20</f>
    </oc>
    <nc r="D40">
      <v>24</v>
    </nc>
  </rcc>
  <rcc rId="133" sId="1">
    <oc r="D41">
      <f>30+115</f>
    </oc>
    <nc r="D41">
      <v>84</v>
    </nc>
  </rcc>
  <rdn rId="0" localSheetId="1" customView="1" name="Z_FFE95A7F_5C68_4008_8E34_E3BB46481FCA_.wvu.PrintArea" hidden="1" oldHidden="1">
    <formula>'Formularz cenowy'!$A$1:$H$63</formula>
  </rdn>
  <rdn rId="0" localSheetId="1" customView="1" name="Z_FFE95A7F_5C68_4008_8E34_E3BB46481FCA_.wvu.FilterData" hidden="1" oldHidden="1">
    <formula>'Formularz cenowy'!$A$23:$H$62</formula>
  </rdn>
  <rcv guid="{FFE95A7F-5C68-4008-8E34-E3BB46481FC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B1036B-B309-44E5-B7BA-41EA08176C42}" action="delete"/>
  <rdn rId="0" localSheetId="1" customView="1" name="Z_62B1036B_B309_44E5_B7BA_41EA08176C42_.wvu.PrintArea" hidden="1" oldHidden="1">
    <formula>'Formularz cenowy'!$A$1:$H$63</formula>
    <oldFormula>'Formularz cenowy'!$A$1:$H$63</oldFormula>
  </rdn>
  <rdn rId="0" localSheetId="1" customView="1" name="Z_62B1036B_B309_44E5_B7BA_41EA08176C42_.wvu.FilterData" hidden="1" oldHidden="1">
    <formula>'Formularz cenowy'!$A$23:$H$62</formula>
    <oldFormula>'Formularz cenowy'!$A$23:$H$62</oldFormula>
  </rdn>
  <rcv guid="{62B1036B-B309-44E5-B7BA-41EA08176C4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68:XFD68" action="insertRow"/>
  <rcc rId="2" sId="1">
    <nc r="C68" t="inlineStr">
      <is>
        <t>18 01 04</t>
      </is>
    </nc>
  </rcc>
  <rcc rId="3" sId="1">
    <nc r="D68">
      <v>10</v>
    </nc>
  </rcc>
  <rrc rId="4" sId="1" ref="A74:XFD74" action="insertRow"/>
  <rcc rId="5" sId="1">
    <nc r="C74" t="inlineStr">
      <is>
        <t>18 01 04</t>
      </is>
    </nc>
  </rcc>
  <rcc rId="6" sId="1">
    <nc r="D74">
      <v>10</v>
    </nc>
  </rcc>
  <rrc rId="7" sId="1" ref="A75:XFD75" action="insertRow"/>
  <rcc rId="8" sId="1">
    <nc r="C75" t="inlineStr">
      <is>
        <t>18 01 06*</t>
      </is>
    </nc>
  </rcc>
  <rcc rId="9" sId="1">
    <nc r="D75">
      <v>10</v>
    </nc>
  </rcc>
  <rcc rId="10" sId="1">
    <oc r="C70" t="inlineStr">
      <is>
        <t>18 01 06</t>
      </is>
    </oc>
    <nc r="C70" t="inlineStr">
      <is>
        <t>18 01 06*</t>
      </is>
    </nc>
  </rcc>
  <rrc rId="11" sId="1" ref="A80:XFD80" action="insertRow"/>
  <rcc rId="12" sId="1">
    <nc r="C80" t="inlineStr">
      <is>
        <t xml:space="preserve">18 01 04 </t>
      </is>
    </nc>
  </rcc>
  <rcc rId="13" sId="1">
    <nc r="D80">
      <v>5</v>
    </nc>
  </rcc>
  <rrc rId="14" sId="1" ref="A81:XFD81" action="insertRow"/>
  <rcc rId="15" sId="1">
    <nc r="C81" t="inlineStr">
      <is>
        <t>18 01 06*</t>
      </is>
    </nc>
  </rcc>
  <rcc rId="16" sId="1">
    <nc r="D81">
      <v>10</v>
    </nc>
  </rcc>
  <rfmt sheetId="1" sqref="D79:D8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C68:H68" start="0" length="2147483647">
    <dxf>
      <font>
        <color rgb="FFFF0000"/>
      </font>
    </dxf>
  </rfmt>
  <rfmt sheetId="1" sqref="E67:H6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C74:H74" start="0" length="0">
    <dxf>
      <border>
        <top style="thin">
          <color indexed="64"/>
        </top>
      </border>
    </dxf>
  </rfmt>
  <rfmt sheetId="1" sqref="C74:H75" start="0" length="2147483647">
    <dxf>
      <font>
        <color rgb="FFFF0000"/>
      </font>
    </dxf>
  </rfmt>
  <rfmt sheetId="1" sqref="C80:H81" start="0" length="2147483647">
    <dxf>
      <font>
        <color rgb="FFFF0000"/>
      </font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B1036B-B309-44E5-B7BA-41EA08176C42}" action="delete"/>
  <rdn rId="0" localSheetId="1" customView="1" name="Z_62B1036B_B309_44E5_B7BA_41EA08176C42_.wvu.PrintArea" hidden="1" oldHidden="1">
    <formula>'Formularz cenowy'!$A$1:$H$63</formula>
    <oldFormula>'Formularz cenowy'!$A$1:$H$63</oldFormula>
  </rdn>
  <rdn rId="0" localSheetId="1" customView="1" name="Z_62B1036B_B309_44E5_B7BA_41EA08176C42_.wvu.FilterData" hidden="1" oldHidden="1">
    <formula>'Formularz cenowy'!$A$23:$H$62</formula>
    <oldFormula>'Formularz cenowy'!$A$23:$H$62</oldFormula>
  </rdn>
  <rcv guid="{62B1036B-B309-44E5-B7BA-41EA08176C4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5:H92" start="0" length="2147483647">
    <dxf>
      <font>
        <color rgb="FFFF0000"/>
      </font>
    </dxf>
  </rfmt>
  <rfmt sheetId="1" sqref="A85:H92" start="0" length="2147483647">
    <dxf>
      <font>
        <strike/>
      </font>
    </dxf>
  </rfmt>
  <rcc rId="17" sId="1">
    <oc r="D27">
      <v>250</v>
    </oc>
    <nc r="D27">
      <v>375</v>
    </nc>
  </rcc>
  <rcc rId="18" sId="1">
    <oc r="D28">
      <v>140000</v>
    </oc>
    <nc r="D28">
      <v>210000</v>
    </nc>
  </rcc>
  <rcc rId="19" sId="1">
    <oc r="D29">
      <v>50</v>
    </oc>
    <nc r="D29">
      <v>75</v>
    </nc>
  </rcc>
  <rcc rId="20" sId="1">
    <oc r="D30">
      <v>150</v>
    </oc>
    <nc r="D30">
      <v>225</v>
    </nc>
  </rcc>
  <rcc rId="21" sId="1">
    <oc r="D31">
      <v>10</v>
    </oc>
    <nc r="D31">
      <v>15</v>
    </nc>
  </rcc>
  <rcc rId="22" sId="1">
    <oc r="D32">
      <v>30000</v>
    </oc>
    <nc r="D32">
      <v>45000</v>
    </nc>
  </rcc>
  <rcc rId="23" sId="1">
    <oc r="D33">
      <v>1000</v>
    </oc>
    <nc r="D33">
      <v>1500</v>
    </nc>
  </rcc>
  <rcc rId="24" sId="1">
    <oc r="D34">
      <v>300</v>
    </oc>
    <nc r="D34">
      <v>450</v>
    </nc>
  </rcc>
  <rfmt sheetId="1" sqref="B10" start="0" length="2147483647">
    <dxf>
      <font>
        <color rgb="FFFF0000"/>
      </font>
    </dxf>
  </rfmt>
  <rcc rId="25" sId="1">
    <oc r="C10">
      <f>D32+D43+D49+D62+D89</f>
    </oc>
    <nc r="C10">
      <f>D32+D43+D49+D62+D89+D68+D74+D80</f>
    </nc>
  </rcc>
  <rcc rId="26" sId="1">
    <oc r="C11">
      <f>D33+D44+D50+D56+D63+D70+D90</f>
    </oc>
    <nc r="C11">
      <f>D33+D44+D50+D56+D63+D70+D90+D75+D81</f>
    </nc>
  </rcc>
  <rfmt sheetId="1" sqref="A45:H51" start="0" length="2147483647">
    <dxf>
      <font>
        <color rgb="FFFF0000"/>
      </font>
    </dxf>
  </rfmt>
  <rfmt sheetId="1" sqref="A45:H51" start="0" length="2147483647">
    <dxf>
      <font>
        <strike/>
      </font>
    </dxf>
  </rfmt>
  <rfmt sheetId="1" sqref="D27:D34" start="0" length="2147483647">
    <dxf>
      <font>
        <color rgb="FFFF0000"/>
      </font>
    </dxf>
  </rfmt>
  <rdn rId="0" localSheetId="1" customView="1" name="Z_7F9CF391_E2F9_42BA_8D6A_3BD76C641D3E_.wvu.FilterData" hidden="1" oldHidden="1">
    <formula>'Formularz cenowy'!$A$26:$H$95</formula>
  </rdn>
  <rcv guid="{7F9CF391-E2F9-42BA-8D6A-3BD76C641D3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2:H66" start="0" length="2147483647">
    <dxf>
      <font>
        <color rgb="FFFF0000"/>
      </font>
    </dxf>
  </rfmt>
  <rfmt sheetId="1" sqref="A52:H66" start="0" length="2147483647">
    <dxf>
      <font>
        <strike/>
      </font>
    </dxf>
  </rfmt>
  <rfmt sheetId="1" sqref="A17:D17" start="0" length="2147483647">
    <dxf>
      <font>
        <color rgb="FFFF0000"/>
      </font>
    </dxf>
  </rfmt>
  <rfmt sheetId="1" sqref="B10" start="0" length="2147483647">
    <dxf>
      <font>
        <color theme="1"/>
      </font>
    </dxf>
  </rfmt>
  <rfmt sheetId="1" sqref="A19:C19" start="0" length="2147483647">
    <dxf>
      <font>
        <color rgb="FFFF0000"/>
      </font>
    </dxf>
  </rfmt>
  <rcv guid="{7F9CF391-E2F9-42BA-8D6A-3BD76C641D3E}" action="delete"/>
  <rdn rId="0" localSheetId="1" customView="1" name="Z_7F9CF391_E2F9_42BA_8D6A_3BD76C641D3E_.wvu.FilterData" hidden="1" oldHidden="1">
    <formula>'Formularz cenowy'!$A$26:$H$95</formula>
    <oldFormula>'Formularz cenowy'!$A$26:$H$95</oldFormula>
  </rdn>
  <rcv guid="{7F9CF391-E2F9-42BA-8D6A-3BD76C641D3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9" sheetId="2" name="[2021.01.11 - Załącznik Nr 3 do SIWZ - Formularz cenowy.xlsx]NOWY - Formularz Cenowy" sheetPosition="1"/>
  <rcc rId="30" sId="1">
    <oc r="D45">
      <v>80</v>
    </oc>
    <nc r="D45"/>
  </rcc>
  <rcc rId="31" sId="1">
    <oc r="D46">
      <v>10070</v>
    </oc>
    <nc r="D46"/>
  </rcc>
  <rcc rId="32" sId="1">
    <oc r="D47">
      <v>1680</v>
    </oc>
    <nc r="D47"/>
  </rcc>
  <rcc rId="33" sId="1">
    <oc r="D48">
      <v>15</v>
    </oc>
    <nc r="D48"/>
  </rcc>
  <rcc rId="34" sId="1">
    <oc r="D49">
      <v>140</v>
    </oc>
    <nc r="D49"/>
  </rcc>
  <rcc rId="35" sId="1">
    <oc r="D50">
      <v>20</v>
    </oc>
    <nc r="D50"/>
  </rcc>
  <rcc rId="36" sId="1">
    <oc r="D51">
      <v>1055</v>
    </oc>
    <nc r="D51"/>
  </rcc>
  <rcc rId="37" sId="1">
    <oc r="D52">
      <v>2000</v>
    </oc>
    <nc r="D52"/>
  </rcc>
  <rcc rId="38" sId="1">
    <oc r="D53">
      <v>200000</v>
    </oc>
    <nc r="D53"/>
  </rcc>
  <rcc rId="39" sId="1">
    <oc r="D54">
      <v>10</v>
    </oc>
    <nc r="D54"/>
  </rcc>
  <rcc rId="40" sId="1">
    <oc r="D55">
      <v>40</v>
    </oc>
    <nc r="D55"/>
  </rcc>
  <rcc rId="41" sId="1">
    <oc r="D56">
      <v>400</v>
    </oc>
    <nc r="D56"/>
  </rcc>
  <rcc rId="42" sId="1">
    <oc r="D57">
      <v>5</v>
    </oc>
    <nc r="D57"/>
  </rcc>
  <rcc rId="43" sId="1">
    <oc r="D58">
      <v>20</v>
    </oc>
    <nc r="D58"/>
  </rcc>
  <rcc rId="44" sId="1">
    <oc r="D59">
      <v>13000</v>
    </oc>
    <nc r="D59"/>
  </rcc>
  <rcc rId="45" sId="1">
    <oc r="D60">
      <v>2</v>
    </oc>
    <nc r="D60"/>
  </rcc>
  <rcc rId="46" sId="1">
    <oc r="D61">
      <v>2</v>
    </oc>
    <nc r="D61"/>
  </rcc>
  <rcc rId="47" sId="1">
    <oc r="D62">
      <v>1</v>
    </oc>
    <nc r="D62"/>
  </rcc>
  <rcc rId="48" sId="1">
    <oc r="D63">
      <v>200</v>
    </oc>
    <nc r="D63"/>
  </rcc>
  <rcc rId="49" sId="1">
    <oc r="D64">
      <v>2</v>
    </oc>
    <nc r="D64"/>
  </rcc>
  <rcc rId="50" sId="1">
    <oc r="D65">
      <v>1</v>
    </oc>
    <nc r="D65"/>
  </rcc>
  <rcc rId="51" sId="1">
    <oc r="D66">
      <v>2</v>
    </oc>
    <nc r="D66"/>
  </rcc>
  <rcc rId="52" sId="1">
    <oc r="D85">
      <f>400+1800</f>
    </oc>
    <nc r="D85"/>
  </rcc>
  <rcc rId="53" sId="1">
    <oc r="D86">
      <f>25000+120000+150+150+150</f>
    </oc>
    <nc r="D86"/>
  </rcc>
  <rcc rId="54" sId="1">
    <oc r="D87">
      <f>100+800</f>
    </oc>
    <nc r="D87"/>
  </rcc>
  <rcc rId="55" sId="1">
    <oc r="D88">
      <f>4+12</f>
    </oc>
    <nc r="D88"/>
  </rcc>
  <rcc rId="56" sId="1">
    <oc r="D89">
      <f>4000+9000</f>
    </oc>
    <nc r="D89"/>
  </rcc>
  <rcc rId="57" sId="1">
    <oc r="D90">
      <f>4000+1800</f>
    </oc>
    <nc r="D90"/>
  </rcc>
  <rcc rId="58" sId="1">
    <oc r="D91">
      <v>900</v>
    </oc>
    <nc r="D91"/>
  </rcc>
  <rcc rId="59" sId="1">
    <oc r="D92">
      <f>300+1300</f>
    </oc>
    <nc r="D92"/>
  </rcc>
  <rcv guid="{7F9CF391-E2F9-42BA-8D6A-3BD76C641D3E}" action="delete"/>
  <rdn rId="0" localSheetId="1" customView="1" name="Z_7F9CF391_E2F9_42BA_8D6A_3BD76C641D3E_.wvu.FilterData" hidden="1" oldHidden="1">
    <formula>'Formularz cenowy'!$A$26:$H$95</formula>
    <oldFormula>'Formularz cenowy'!$A$26:$H$95</oldFormula>
  </rdn>
  <rcv guid="{7F9CF391-E2F9-42BA-8D6A-3BD76C641D3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5:H92">
    <dxf>
      <fill>
        <patternFill patternType="solid">
          <bgColor rgb="FFFFFF00"/>
        </patternFill>
      </fill>
    </dxf>
  </rfmt>
  <rfmt sheetId="1" sqref="A45:H66">
    <dxf>
      <fill>
        <patternFill patternType="solid">
          <bgColor rgb="FFFFFF00"/>
        </patternFill>
      </fill>
    </dxf>
  </rfmt>
  <rfmt sheetId="1" sqref="D27:D33">
    <dxf>
      <fill>
        <patternFill patternType="solid">
          <bgColor rgb="FFFFFF00"/>
        </patternFill>
      </fill>
    </dxf>
  </rfmt>
  <rfmt sheetId="1" sqref="A17:D17">
    <dxf>
      <fill>
        <patternFill patternType="solid">
          <bgColor rgb="FFFFFF00"/>
        </patternFill>
      </fill>
    </dxf>
  </rfmt>
  <rfmt sheetId="1" sqref="A19:D19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4">
    <dxf>
      <fill>
        <patternFill patternType="solid"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61" sheetId="3" name="[2021.01.11 - Załącznik Nr 3 do SIWZ - Formularz cenowy.xlsx]Arkusz1" sheetPosition="2"/>
  <rcv guid="{7F9CF391-E2F9-42BA-8D6A-3BD76C641D3E}" action="delete"/>
  <rdn rId="0" localSheetId="1" customView="1" name="Z_7F9CF391_E2F9_42BA_8D6A_3BD76C641D3E_.wvu.FilterData" hidden="1" oldHidden="1">
    <formula>'Formularz cenowy'!$A$26:$H$95</formula>
    <oldFormula>'Formularz cenowy'!$A$26:$H$95</oldFormula>
  </rdn>
  <rcv guid="{7F9CF391-E2F9-42BA-8D6A-3BD76C641D3E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" sId="1" ref="A45:XFD45" action="deleteRow">
    <undo index="3" exp="ref" v="1" dr="D45" r="C5" sId="1"/>
    <rfmt sheetId="1" xfDxf="1" sqref="A45:XFD45" start="0" length="0">
      <dxf>
        <font>
          <sz val="10"/>
        </font>
      </dxf>
    </rfmt>
    <rcc rId="0" sId="1" dxf="1">
      <nc r="A45">
        <v>3</v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B45" t="inlineStr">
        <is>
          <t>Wojewódzki Specjalistyczny ZZOZ Chorób Płuc i Gruźlicy w Wolicy k/Kalisza</t>
        </is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45" t="inlineStr">
        <is>
          <t>18 01 02*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45" start="0" length="0">
      <dxf/>
    </rfmt>
    <rfmt sheetId="1" sqref="J45" start="0" length="0">
      <dxf>
        <font>
          <sz val="8"/>
        </font>
        <alignment horizontal="center" vertical="center" wrapText="1" readingOrder="0"/>
      </dxf>
    </rfmt>
    <rfmt sheetId="1" sqref="K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sz val="8"/>
        </font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64" sId="1" ref="A45:XFD45" action="deleteRow">
    <undo index="3" exp="ref" v="1" dr="D45" r="C6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03*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sz val="8"/>
        </font>
        <alignment horizontal="center" vertical="center" wrapText="1" readingOrder="0"/>
      </dxf>
    </rfmt>
    <rfmt sheetId="1" sqref="K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sz val="8"/>
        </font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65" sId="1" ref="A45:XFD45" action="deleteRow">
    <undo index="3" exp="ref" v="1" dr="D45" r="C7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82*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66" sId="1" ref="A45:XFD45" action="deleteRow">
    <undo index="3" exp="ref" v="1" dr="D45" r="C8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18 01 09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67" sId="1" ref="A45:XFD45" action="deleteRow">
    <undo index="3" exp="ref" v="1" dr="D45" r="C10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18 01 04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68" sId="1" ref="A45:XFD45" action="deleteRow">
    <undo index="3" exp="ref" v="1" dr="D45" r="C11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18 01 06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69" sId="1" ref="A45:XFD45" action="deleteRow">
    <undo index="1" exp="ref" v="1" dr="D45" r="C12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cc rId="0" sId="1" dxf="1">
      <nc r="C45" t="inlineStr">
        <is>
          <t>18 01 08*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0" sId="1" ref="A45:XFD45" action="deleteRow">
    <undo index="5" exp="ref" v="1" dr="D45" r="C5" sId="1"/>
    <rfmt sheetId="1" xfDxf="1" sqref="A45:XFD45" start="0" length="0">
      <dxf>
        <font>
          <sz val="10"/>
        </font>
      </dxf>
    </rfmt>
    <rcc rId="0" sId="1" dxf="1">
      <nc r="A45" t="inlineStr">
        <is>
          <t>4A</t>
        </is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B45" t="inlineStr">
        <is>
          <t>Szpital Wojewódzki w Poznaniu 
(Filia nr 1, nr 3, nr 4)</t>
        </is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45" t="inlineStr">
        <is>
          <t>18 01 02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  <color rgb="FF000000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1" sId="1" ref="A45:XFD45" action="deleteRow">
    <undo index="5" exp="ref" v="1" dr="D45" r="C6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18 01 03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2" sId="1" ref="A45:XFD45" action="deleteRow">
    <undo index="5" exp="ref" v="1" dr="D45" r="C7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18 01 82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  <color rgb="FF000000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3" sId="1" ref="A45:XFD45" action="deleteRow">
    <undo index="5" exp="ref" v="1" dr="D45" r="C8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 xml:space="preserve">18 01 09 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4" sId="1" ref="A45:XFD45" action="deleteRow">
    <undo index="5" exp="ref" v="1" dr="D45" r="C11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 xml:space="preserve">18 01 06 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  <color rgb="FF000000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5" sId="1" ref="A45:XFD45" action="deleteRow">
    <undo index="3" exp="ref" v="1" dr="D45" r="C12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cc rId="0" sId="1" dxf="1">
      <nc r="C45" t="inlineStr">
        <is>
          <t>18 01 08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6" sId="1" ref="A45:XFD45" action="deleteRow">
    <undo index="7" exp="ref" v="1" dr="D45" r="C5" sId="1"/>
    <rfmt sheetId="1" xfDxf="1" sqref="A45:XFD45" start="0" length="0">
      <dxf>
        <font>
          <sz val="10"/>
        </font>
      </dxf>
    </rfmt>
    <rcc rId="0" sId="1" dxf="1">
      <nc r="A45" t="inlineStr">
        <is>
          <t>4B</t>
        </is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B45" t="inlineStr">
        <is>
          <t>Szpital Wojewódzki w Poznaniu 
(Filia nr 2)</t>
        </is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45" t="inlineStr">
        <is>
          <t>18 01 02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</font>
        <alignment horizontal="center" vertical="center" wrapText="1" readingOrder="0"/>
      </dxf>
    </rfmt>
    <rfmt sheetId="1" sqref="O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7" sId="1" ref="A45:XFD45" action="deleteRow">
    <undo index="7" exp="ref" v="1" dr="D45" r="C6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18 01 03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>
        <font>
          <sz val="8"/>
          <color rgb="FF000000"/>
        </font>
        <alignment horizontal="center" vertical="center" wrapText="1" readingOrder="0"/>
      </dxf>
    </rfmt>
    <rfmt sheetId="1" sqref="O45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P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Q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R45" start="0" length="0">
      <dxf/>
    </rfmt>
  </rrc>
  <rrc rId="78" sId="1" ref="A45:XFD45" action="deleteRow">
    <undo index="7" exp="ref" v="1" dr="D45" r="C8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18 01 09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/>
    </rfmt>
    <rfmt sheetId="1" sqref="O45" start="0" length="0">
      <dxf/>
    </rfmt>
    <rfmt sheetId="1" sqref="P45" start="0" length="0">
      <dxf/>
    </rfmt>
    <rfmt sheetId="1" sqref="Q45" start="0" length="0">
      <dxf/>
    </rfmt>
    <rfmt sheetId="1" sqref="R45" start="0" length="0">
      <dxf/>
    </rfmt>
  </rrc>
  <rrc rId="79" sId="1" ref="A45:XFD45" action="deleteRow">
    <undo index="3" exp="ref" v="1" dr="D45" r="C9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 xml:space="preserve">18 01 01 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K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L45" start="0" length="0">
      <dxf>
        <font>
          <sz val="8"/>
        </font>
        <numFmt numFmtId="35" formatCode="_-* #,##0.00\ _z_ł_-;\-* #,##0.00\ _z_ł_-;_-* &quot;-&quot;??\ _z_ł_-;_-@_-"/>
        <alignment horizontal="center" vertical="center" wrapText="1" readingOrder="0"/>
      </dxf>
    </rfmt>
    <rfmt sheetId="1" sqref="M45" start="0" length="0">
      <dxf>
        <font>
          <b/>
          <sz val="8"/>
        </font>
        <numFmt numFmtId="164" formatCode="0.000"/>
        <alignment horizontal="center" vertical="center" wrapText="1" readingOrder="0"/>
      </dxf>
    </rfmt>
    <rfmt sheetId="1" sqref="N45" start="0" length="0">
      <dxf/>
    </rfmt>
    <rfmt sheetId="1" sqref="O45" start="0" length="0">
      <dxf/>
    </rfmt>
    <rfmt sheetId="1" sqref="P45" start="0" length="0">
      <dxf/>
    </rfmt>
    <rfmt sheetId="1" sqref="Q45" start="0" length="0">
      <dxf/>
    </rfmt>
    <rfmt sheetId="1" sqref="R45" start="0" length="0">
      <dxf/>
    </rfmt>
  </rrc>
  <rrc rId="80" sId="1" ref="A45:XFD45" action="deleteRow">
    <undo index="5" exp="ref" v="1" dr="D45" r="C10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18 01 04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" sId="1" ref="A45:XFD45" action="deleteRow">
    <undo index="7" exp="ref" v="1" dr="D45" r="C11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18 01 06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" sId="1" ref="A45:XFD45" action="deleteRow">
    <undo index="0" exp="ref" v="1" dr="D45" r="C17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18 01 07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" sId="1" ref="A45:XFD45" action="deleteRow">
    <undo index="5" exp="ref" v="1" dr="D45" r="C12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45" t="inlineStr">
        <is>
          <t>18 01 08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" sId="1" ref="A45:XFD45" action="deleteRow">
    <undo index="9" exp="ref" v="1" dr="D45" r="C8" sId="1"/>
    <rfmt sheetId="1" xfDxf="1" sqref="A45:XFD45" start="0" length="0">
      <dxf>
        <font>
          <sz val="10"/>
        </font>
      </dxf>
    </rfmt>
    <rfmt sheetId="1" sqref="A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B45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cc rId="0" sId="1" dxf="1">
      <nc r="C45" t="inlineStr">
        <is>
          <t>18 01 09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D45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E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F45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G45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H45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</rrc>
  <rrc rId="85" sId="1" ref="A63:XFD63" action="deleteRow">
    <undo index="9" exp="ref" v="1" dr="D63" r="C5" sId="1"/>
    <rfmt sheetId="1" xfDxf="1" sqref="A63:XFD63" start="0" length="0">
      <dxf>
        <font>
          <sz val="10"/>
        </font>
      </dxf>
    </rfmt>
    <rcc rId="0" sId="1" dxf="1">
      <nc r="A63">
        <v>6</v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ndxf>
    </rcc>
    <rcc rId="0" sId="1" dxf="1">
      <nc r="B63" t="inlineStr">
        <is>
          <t>Wojewódzki Szpital Zespolony w Kaliszu</t>
        </is>
      </nc>
      <n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63" t="inlineStr">
        <is>
          <t>18 01 02*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rc rId="86" sId="1" ref="A63:XFD63" action="deleteRow">
    <undo index="15" exp="ref" v="1" dr="D63" r="C6" sId="1"/>
    <rfmt sheetId="1" xfDxf="1" sqref="A63:XFD63" start="0" length="0">
      <dxf>
        <font>
          <sz val="10"/>
        </font>
      </dxf>
    </rfmt>
    <rfmt sheetId="1" sqref="A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1" sqref="B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63" t="inlineStr">
        <is>
          <t>18 01 03*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rc rId="87" sId="1" ref="A63:XFD63" action="deleteRow">
    <undo index="7" exp="ref" v="1" dr="D63" r="C7" sId="1"/>
    <rfmt sheetId="1" xfDxf="1" sqref="A63:XFD63" start="0" length="0">
      <dxf>
        <font>
          <sz val="10"/>
        </font>
      </dxf>
    </rfmt>
    <rfmt sheetId="1" sqref="A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1" sqref="B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63" t="inlineStr">
        <is>
          <t>18 01 82*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rc rId="88" sId="1" ref="A63:XFD63" action="deleteRow">
    <undo index="17" exp="ref" v="1" dr="D63" r="C8" sId="1"/>
    <rfmt sheetId="1" xfDxf="1" sqref="A63:XFD63" start="0" length="0">
      <dxf>
        <font>
          <sz val="10"/>
        </font>
      </dxf>
    </rfmt>
    <rfmt sheetId="1" sqref="A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1" sqref="B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63" t="inlineStr">
        <is>
          <t>18 01 09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rc rId="89" sId="1" ref="A63:XFD63" action="deleteRow">
    <undo index="7" exp="ref" v="1" dr="D63" r="C10" sId="1"/>
    <rfmt sheetId="1" xfDxf="1" sqref="A63:XFD63" start="0" length="0">
      <dxf>
        <font>
          <sz val="10"/>
        </font>
      </dxf>
    </rfmt>
    <rfmt sheetId="1" sqref="A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1" sqref="B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63" t="inlineStr">
        <is>
          <t>18 01 04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rc rId="90" sId="1" ref="A63:XFD63" action="deleteRow">
    <undo index="11" exp="ref" v="1" dr="D63" r="C11" sId="1"/>
    <rfmt sheetId="1" xfDxf="1" sqref="A63:XFD63" start="0" length="0">
      <dxf>
        <font>
          <sz val="10"/>
        </font>
      </dxf>
    </rfmt>
    <rfmt sheetId="1" sqref="A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1" sqref="B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63" t="inlineStr">
        <is>
          <t>18 01 06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rc rId="91" sId="1" ref="A63:XFD63" action="deleteRow">
    <undo index="7" exp="ref" v="1" dr="D63" r="C12" sId="1"/>
    <rfmt sheetId="1" xfDxf="1" sqref="A63:XFD63" start="0" length="0">
      <dxf>
        <font>
          <sz val="10"/>
        </font>
      </dxf>
    </rfmt>
    <rfmt sheetId="1" sqref="A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1" sqref="B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63" t="inlineStr">
        <is>
          <t>18 01 08*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rc rId="92" sId="1" ref="A63:XFD63" action="deleteRow">
    <undo index="0" exp="area" dr="F27:F63" r="F64" sId="1"/>
    <undo index="0" exp="area" dr="D27:D63" r="D64" sId="1"/>
    <undo index="0" exp="ref" v="1" dr="D63" r="C19" sId="1"/>
    <rfmt sheetId="1" xfDxf="1" sqref="A63:XFD63" start="0" length="0">
      <dxf>
        <font>
          <sz val="10"/>
        </font>
      </dxf>
    </rfmt>
    <rfmt sheetId="1" sqref="A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1" sqref="B63" start="0" length="0">
      <dxf>
        <font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cc rId="0" sId="1" dxf="1">
      <nc r="C63" t="inlineStr">
        <is>
          <t>15 01 10*</t>
        </is>
      </nc>
      <n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  <rfmt sheetId="1" sqref="D63" start="0" length="0">
      <dxf>
        <font>
          <b/>
          <strike/>
          <sz val="8"/>
          <color rgb="FFFF0000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F63" start="0" length="0">
      <dxf>
        <font>
          <b/>
          <strike/>
          <sz val="8"/>
          <color rgb="FFFF0000"/>
        </font>
        <numFmt numFmtId="166" formatCode="#,##0.00\ &quot;zł&quot;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G63" start="0" length="0">
      <dxf>
        <font>
          <b/>
          <strike/>
          <sz val="8"/>
          <color rgb="FFFF0000"/>
        </font>
        <numFmt numFmtId="13" formatCode="0%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H63" start="0" length="0">
      <dxf>
        <font>
          <b/>
          <strike/>
          <sz val="8"/>
          <color rgb="FFFF0000"/>
        </font>
        <numFmt numFmtId="34" formatCode="_-* #,##0.00\ &quot;zł&quot;_-;\-* #,##0.00\ &quot;zł&quot;_-;_-* &quot;-&quot;??\ &quot;zł&quot;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I63" start="0" length="0">
      <dxf>
        <font>
          <sz val="8"/>
          <color rgb="FF000000"/>
        </font>
        <alignment horizontal="center" vertical="center" wrapText="1" readingOrder="0"/>
      </dxf>
    </rfmt>
    <rfmt sheetId="1" sqref="J63" start="0" length="0">
      <dxf>
        <font>
          <b/>
          <sz val="8"/>
          <color rgb="FF000000"/>
        </font>
        <numFmt numFmtId="164" formatCode="0.000"/>
        <alignment horizontal="center" vertical="center" wrapText="1" readingOrder="0"/>
      </dxf>
    </rfmt>
    <rfmt sheetId="1" sqref="K63" start="0" length="0">
      <dxf/>
    </rfmt>
  </rrc>
  <rcc rId="93" sId="1">
    <oc r="C5">
      <f>D27+D35+#REF!+#REF!+#REF!+#REF!</f>
    </oc>
    <nc r="C5">
      <f>D27+D35</f>
    </nc>
  </rcc>
  <rcc rId="94" sId="1">
    <oc r="C6">
      <f>D28+D36+#REF!+#REF!+#REF!+D45+D51+D57+#REF!</f>
    </oc>
    <nc r="C6">
      <f>D28+D36+D45+D51+D57</f>
    </nc>
  </rcc>
  <rcc rId="95" sId="1">
    <oc r="C7">
      <f>D29+D37+#REF!+#REF!+#REF!</f>
    </oc>
    <nc r="C7">
      <f>D29+D37</f>
    </nc>
  </rcc>
  <rcc rId="96" sId="1">
    <oc r="C8">
      <f>D30+D38+#REF!+#REF!+#REF!+#REF!+D47+D54+D60+#REF!</f>
    </oc>
    <nc r="C8">
      <f>D30+D38+D47+D54+D60</f>
    </nc>
  </rcc>
  <rcc rId="97" sId="1">
    <oc r="C9">
      <f>D31+D42+#REF!</f>
    </oc>
    <nc r="C9">
      <f>D31+D42</f>
    </nc>
  </rcc>
  <rcc rId="98" sId="1">
    <oc r="C10">
      <f>D32+D43+#REF!+#REF!+#REF!+D46+D52+D58</f>
    </oc>
    <nc r="C10">
      <f>D32+D43+D46+D52+D58</f>
    </nc>
  </rcc>
  <rcc rId="99" sId="1">
    <oc r="C11">
      <f>D33+D44+#REF!+#REF!+#REF!+D48+#REF!+D53+D59</f>
    </oc>
    <nc r="C11">
      <f>D33+D44+D48+D53+D59</f>
    </nc>
  </rcc>
  <rcc rId="100" sId="1">
    <oc r="C12">
      <f>D34+#REF!+#REF!+#REF!+#REF!</f>
    </oc>
    <nc r="C12">
      <f>D34</f>
    </nc>
  </rcc>
  <rrc rId="101" sId="1" ref="A17:XFD17" action="deleteRow">
    <rfmt sheetId="1" xfDxf="1" sqref="A17:XFD17" start="0" length="0">
      <dxf>
        <font>
          <sz val="10"/>
        </font>
      </dxf>
    </rfmt>
    <rcc rId="0" sId="1" dxf="1">
      <nc r="A17">
        <v>13</v>
      </nc>
      <ndxf>
        <font>
          <sz val="10"/>
          <color rgb="FFFF0000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18 01 07</t>
        </is>
      </nc>
      <ndxf>
        <font>
          <b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7">
        <f>#REF!</f>
      </nc>
      <ndxf>
        <font>
          <b/>
          <sz val="10"/>
          <color rgb="FFFF0000"/>
        </font>
        <numFmt numFmtId="168" formatCode="#,##0\ _z_ł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sz val="10"/>
          <color rgb="FFFF0000"/>
        </font>
        <fill>
          <patternFill patternType="solid">
            <bgColor rgb="FFFFFF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/>
    </rfmt>
    <rfmt sheetId="1" sqref="F17" start="0" length="0">
      <dxf/>
    </rfmt>
  </rrc>
  <rrc rId="102" sId="1" ref="A18:XFD18" action="deleteRow">
    <undo index="0" exp="area" dr="C5:C18" r="C19" sId="1"/>
    <rfmt sheetId="1" xfDxf="1" sqref="A18:XFD18" start="0" length="0">
      <dxf>
        <font>
          <sz val="10"/>
        </font>
      </dxf>
    </rfmt>
    <rcc rId="0" sId="1" dxf="1">
      <nc r="A18">
        <v>15</v>
      </nc>
      <ndxf>
        <font>
          <sz val="10"/>
          <color rgb="FFFF0000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15 01 10*</t>
        </is>
      </nc>
      <ndxf>
        <font>
          <b/>
          <sz val="8"/>
          <color rgb="FFFF0000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8">
        <f>#REF!</f>
      </nc>
      <ndxf>
        <font>
          <b/>
          <sz val="10"/>
          <color rgb="FFFF0000"/>
        </font>
        <numFmt numFmtId="168" formatCode="#,##0\ _z_ł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D18" start="0" length="0">
      <dxf>
        <fill>
          <patternFill patternType="solid">
            <bgColor rgb="FFFFFF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/>
    </rfmt>
    <rfmt sheetId="1" sqref="F18" start="0" length="0">
      <dxf/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33" sqref="D33"/>
    </sheetView>
  </sheetViews>
  <sheetFormatPr defaultRowHeight="15" x14ac:dyDescent="0.25"/>
  <sheetData/>
  <customSheetViews>
    <customSheetView guid="{62B1036B-B309-44E5-B7BA-41EA08176C42}" state="hidden">
      <selection activeCell="D33" sqref="D33"/>
      <pageMargins left="0.7" right="0.7" top="0.75" bottom="0.75" header="0.3" footer="0.3"/>
    </customSheetView>
    <customSheetView guid="{7F9CF391-E2F9-42BA-8D6A-3BD76C641D3E}" state="hidden">
      <selection activeCell="D33" sqref="D33"/>
      <pageMargins left="0.7" right="0.7" top="0.75" bottom="0.75" header="0.3" footer="0.3"/>
    </customSheetView>
    <customSheetView guid="{FFE95A7F-5C68-4008-8E34-E3BB46481FCA}" state="hidden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3"/>
  <sheetViews>
    <sheetView tabSelected="1" view="pageBreakPreview" topLeftCell="A12" zoomScale="110" zoomScaleNormal="110" zoomScaleSheetLayoutView="110" workbookViewId="0">
      <selection activeCell="G17" sqref="G17"/>
    </sheetView>
  </sheetViews>
  <sheetFormatPr defaultColWidth="9.140625" defaultRowHeight="12.75" x14ac:dyDescent="0.2"/>
  <cols>
    <col min="1" max="1" width="5" style="5" customWidth="1"/>
    <col min="2" max="2" width="21.5703125" style="16" customWidth="1"/>
    <col min="3" max="3" width="23.85546875" style="2" customWidth="1"/>
    <col min="4" max="4" width="16.85546875" style="2" customWidth="1"/>
    <col min="5" max="5" width="13.140625" style="2" customWidth="1"/>
    <col min="6" max="6" width="14.5703125" style="2" customWidth="1"/>
    <col min="7" max="7" width="10" style="2" customWidth="1"/>
    <col min="8" max="8" width="12.140625" style="2" customWidth="1"/>
    <col min="9" max="16384" width="9.140625" style="2"/>
  </cols>
  <sheetData>
    <row r="1" spans="1:7" x14ac:dyDescent="0.2">
      <c r="G1" s="4" t="s">
        <v>35</v>
      </c>
    </row>
    <row r="2" spans="1:7" x14ac:dyDescent="0.2">
      <c r="B2" s="56" t="s">
        <v>9</v>
      </c>
    </row>
    <row r="3" spans="1:7" ht="7.5" customHeight="1" x14ac:dyDescent="0.2"/>
    <row r="4" spans="1:7" ht="49.5" x14ac:dyDescent="0.2">
      <c r="A4" s="82" t="s">
        <v>1</v>
      </c>
      <c r="B4" s="83" t="s">
        <v>33</v>
      </c>
      <c r="C4" s="84" t="s">
        <v>15</v>
      </c>
      <c r="D4" s="85" t="s">
        <v>34</v>
      </c>
      <c r="E4" s="15"/>
      <c r="F4" s="3"/>
    </row>
    <row r="5" spans="1:7" x14ac:dyDescent="0.2">
      <c r="A5" s="34">
        <v>1</v>
      </c>
      <c r="B5" s="80" t="s">
        <v>19</v>
      </c>
      <c r="C5" s="55">
        <f>D24+D32</f>
        <v>2375</v>
      </c>
      <c r="D5" s="54"/>
      <c r="E5" s="15"/>
      <c r="F5" s="3"/>
    </row>
    <row r="6" spans="1:7" x14ac:dyDescent="0.2">
      <c r="A6" s="34">
        <v>2</v>
      </c>
      <c r="B6" s="80" t="s">
        <v>20</v>
      </c>
      <c r="C6" s="55">
        <f>D25+D33+D42+D48+D54</f>
        <v>292464</v>
      </c>
      <c r="D6" s="42"/>
      <c r="E6" s="3"/>
      <c r="F6" s="3"/>
    </row>
    <row r="7" spans="1:7" x14ac:dyDescent="0.2">
      <c r="A7" s="34">
        <v>3</v>
      </c>
      <c r="B7" s="80" t="s">
        <v>21</v>
      </c>
      <c r="C7" s="55">
        <f>D26+D34</f>
        <v>1755</v>
      </c>
      <c r="D7" s="42"/>
      <c r="E7" s="3"/>
      <c r="F7" s="3"/>
    </row>
    <row r="8" spans="1:7" x14ac:dyDescent="0.2">
      <c r="A8" s="34">
        <v>4</v>
      </c>
      <c r="B8" s="80" t="s">
        <v>14</v>
      </c>
      <c r="C8" s="55">
        <f>D27+D35+D44+D51+D57</f>
        <v>260</v>
      </c>
      <c r="D8" s="42"/>
      <c r="E8" s="3"/>
      <c r="F8" s="3"/>
      <c r="G8" s="3"/>
    </row>
    <row r="9" spans="1:7" x14ac:dyDescent="0.2">
      <c r="A9" s="34">
        <v>5</v>
      </c>
      <c r="B9" s="80" t="s">
        <v>22</v>
      </c>
      <c r="C9" s="55">
        <f>D28+D39</f>
        <v>40</v>
      </c>
      <c r="D9" s="42"/>
      <c r="E9" s="3"/>
      <c r="F9" s="3"/>
      <c r="G9" s="3"/>
    </row>
    <row r="10" spans="1:7" x14ac:dyDescent="0.2">
      <c r="A10" s="34">
        <v>6</v>
      </c>
      <c r="B10" s="80" t="s">
        <v>23</v>
      </c>
      <c r="C10" s="55">
        <f>D29+D40+D43+D49+D55</f>
        <v>45054</v>
      </c>
      <c r="D10" s="42"/>
      <c r="E10" s="3"/>
      <c r="F10" s="3"/>
    </row>
    <row r="11" spans="1:7" x14ac:dyDescent="0.2">
      <c r="A11" s="34">
        <v>7</v>
      </c>
      <c r="B11" s="80" t="s">
        <v>24</v>
      </c>
      <c r="C11" s="55">
        <f>D30+D41+D45+D50+D56</f>
        <v>1626</v>
      </c>
      <c r="D11" s="42"/>
      <c r="E11" s="3"/>
      <c r="F11" s="3"/>
    </row>
    <row r="12" spans="1:7" x14ac:dyDescent="0.2">
      <c r="A12" s="34">
        <v>8</v>
      </c>
      <c r="B12" s="80" t="s">
        <v>13</v>
      </c>
      <c r="C12" s="55">
        <f>D31</f>
        <v>450</v>
      </c>
      <c r="D12" s="42"/>
      <c r="E12" s="3"/>
      <c r="F12" s="3"/>
    </row>
    <row r="13" spans="1:7" ht="15" customHeight="1" x14ac:dyDescent="0.2">
      <c r="A13" s="34">
        <v>9</v>
      </c>
      <c r="B13" s="80" t="s">
        <v>25</v>
      </c>
      <c r="C13" s="55">
        <f>D36</f>
        <v>60</v>
      </c>
      <c r="D13" s="42"/>
      <c r="E13" s="3"/>
      <c r="F13" s="3"/>
    </row>
    <row r="14" spans="1:7" x14ac:dyDescent="0.2">
      <c r="A14" s="34">
        <v>10</v>
      </c>
      <c r="B14" s="80" t="s">
        <v>26</v>
      </c>
      <c r="C14" s="55">
        <f>D37</f>
        <v>3</v>
      </c>
      <c r="D14" s="42"/>
      <c r="E14" s="3"/>
      <c r="F14" s="3"/>
    </row>
    <row r="15" spans="1:7" x14ac:dyDescent="0.2">
      <c r="A15" s="34">
        <v>11</v>
      </c>
      <c r="B15" s="80" t="s">
        <v>27</v>
      </c>
      <c r="C15" s="55">
        <f>D38</f>
        <v>580</v>
      </c>
      <c r="D15" s="42"/>
      <c r="E15" s="3"/>
      <c r="F15" s="3"/>
    </row>
    <row r="16" spans="1:7" x14ac:dyDescent="0.2">
      <c r="A16" s="34">
        <v>12</v>
      </c>
      <c r="B16" s="80" t="s">
        <v>30</v>
      </c>
      <c r="C16" s="55">
        <f>D59+D53+D47</f>
        <v>127</v>
      </c>
      <c r="D16" s="42"/>
      <c r="E16" s="3"/>
      <c r="F16" s="3"/>
    </row>
    <row r="17" spans="1:18" ht="13.5" thickBot="1" x14ac:dyDescent="0.25">
      <c r="A17" s="34">
        <v>13</v>
      </c>
      <c r="B17" s="81" t="s">
        <v>29</v>
      </c>
      <c r="C17" s="55">
        <f>D46+D52+D58</f>
        <v>26</v>
      </c>
      <c r="D17" s="78"/>
      <c r="E17" s="3"/>
      <c r="F17" s="3"/>
    </row>
    <row r="18" spans="1:18" ht="13.5" thickBot="1" x14ac:dyDescent="0.25">
      <c r="B18" s="22"/>
      <c r="C18" s="77">
        <f>SUM(C5:C17)</f>
        <v>344820</v>
      </c>
      <c r="D18" s="79"/>
      <c r="E18" s="3"/>
      <c r="F18" s="3"/>
      <c r="G18" s="3"/>
    </row>
    <row r="19" spans="1:18" ht="15.75" x14ac:dyDescent="0.25">
      <c r="B19" s="22"/>
      <c r="C19" s="23"/>
      <c r="D19" s="25"/>
      <c r="E19" s="3"/>
      <c r="F19" s="3"/>
      <c r="G19" s="3"/>
    </row>
    <row r="20" spans="1:18" x14ac:dyDescent="0.2">
      <c r="B20" s="22"/>
      <c r="C20" s="23"/>
      <c r="D20" s="15"/>
      <c r="E20" s="3"/>
      <c r="F20" s="3"/>
      <c r="G20" s="3"/>
    </row>
    <row r="21" spans="1:18" x14ac:dyDescent="0.2">
      <c r="B21" s="16" t="s">
        <v>2</v>
      </c>
      <c r="D21" s="14"/>
    </row>
    <row r="22" spans="1:18" ht="7.5" customHeight="1" x14ac:dyDescent="0.2"/>
    <row r="23" spans="1:18" ht="33.75" x14ac:dyDescent="0.2">
      <c r="A23" s="82" t="s">
        <v>1</v>
      </c>
      <c r="B23" s="86" t="s">
        <v>3</v>
      </c>
      <c r="C23" s="82" t="s">
        <v>10</v>
      </c>
      <c r="D23" s="86" t="s">
        <v>15</v>
      </c>
      <c r="E23" s="86" t="s">
        <v>16</v>
      </c>
      <c r="F23" s="86" t="s">
        <v>5</v>
      </c>
      <c r="G23" s="86" t="s">
        <v>17</v>
      </c>
      <c r="H23" s="86" t="s">
        <v>18</v>
      </c>
    </row>
    <row r="24" spans="1:18" ht="22.5" customHeight="1" x14ac:dyDescent="0.2">
      <c r="A24" s="97">
        <v>1</v>
      </c>
      <c r="B24" s="96" t="s">
        <v>0</v>
      </c>
      <c r="C24" s="51" t="s">
        <v>19</v>
      </c>
      <c r="D24" s="71">
        <v>375</v>
      </c>
      <c r="E24" s="28"/>
      <c r="F24" s="28"/>
      <c r="G24" s="31"/>
      <c r="H24" s="28"/>
    </row>
    <row r="25" spans="1:18" ht="15" customHeight="1" x14ac:dyDescent="0.2">
      <c r="A25" s="94"/>
      <c r="B25" s="91"/>
      <c r="C25" s="51" t="s">
        <v>20</v>
      </c>
      <c r="D25" s="71">
        <v>210000</v>
      </c>
      <c r="E25" s="28"/>
      <c r="F25" s="28"/>
      <c r="G25" s="31"/>
      <c r="H25" s="28"/>
    </row>
    <row r="26" spans="1:18" ht="15" customHeight="1" x14ac:dyDescent="0.2">
      <c r="A26" s="94"/>
      <c r="B26" s="91"/>
      <c r="C26" s="51" t="s">
        <v>21</v>
      </c>
      <c r="D26" s="71">
        <v>75</v>
      </c>
      <c r="E26" s="28"/>
      <c r="F26" s="28"/>
      <c r="G26" s="31"/>
      <c r="H26" s="28"/>
    </row>
    <row r="27" spans="1:18" ht="15" customHeight="1" x14ac:dyDescent="0.2">
      <c r="A27" s="94"/>
      <c r="B27" s="91"/>
      <c r="C27" s="51" t="s">
        <v>14</v>
      </c>
      <c r="D27" s="71">
        <v>225</v>
      </c>
      <c r="E27" s="28"/>
      <c r="F27" s="28"/>
      <c r="G27" s="31"/>
      <c r="H27" s="28"/>
    </row>
    <row r="28" spans="1:18" ht="15" customHeight="1" x14ac:dyDescent="0.2">
      <c r="A28" s="94"/>
      <c r="B28" s="91"/>
      <c r="C28" s="51" t="s">
        <v>22</v>
      </c>
      <c r="D28" s="71">
        <v>15</v>
      </c>
      <c r="E28" s="28"/>
      <c r="F28" s="28"/>
      <c r="G28" s="31"/>
      <c r="H28" s="28"/>
    </row>
    <row r="29" spans="1:18" ht="15" customHeight="1" x14ac:dyDescent="0.2">
      <c r="A29" s="94"/>
      <c r="B29" s="91"/>
      <c r="C29" s="51" t="s">
        <v>23</v>
      </c>
      <c r="D29" s="71">
        <v>45000</v>
      </c>
      <c r="E29" s="29"/>
      <c r="F29" s="28"/>
      <c r="G29" s="31"/>
      <c r="H29" s="28"/>
    </row>
    <row r="30" spans="1:18" ht="15" customHeight="1" x14ac:dyDescent="0.2">
      <c r="A30" s="94"/>
      <c r="B30" s="91"/>
      <c r="C30" s="51" t="s">
        <v>24</v>
      </c>
      <c r="D30" s="71">
        <v>1500</v>
      </c>
      <c r="E30" s="29"/>
      <c r="F30" s="28"/>
      <c r="G30" s="31"/>
      <c r="H30" s="28"/>
    </row>
    <row r="31" spans="1:18" ht="15.75" customHeight="1" thickBot="1" x14ac:dyDescent="0.25">
      <c r="A31" s="95"/>
      <c r="B31" s="92"/>
      <c r="C31" s="52" t="s">
        <v>13</v>
      </c>
      <c r="D31" s="72">
        <v>450</v>
      </c>
      <c r="E31" s="30"/>
      <c r="F31" s="32"/>
      <c r="G31" s="33"/>
      <c r="H31" s="32"/>
    </row>
    <row r="32" spans="1:18" ht="15" customHeight="1" x14ac:dyDescent="0.2">
      <c r="A32" s="93">
        <v>2</v>
      </c>
      <c r="B32" s="90" t="s">
        <v>4</v>
      </c>
      <c r="C32" s="51" t="s">
        <v>19</v>
      </c>
      <c r="D32" s="21">
        <v>2000</v>
      </c>
      <c r="E32" s="35"/>
      <c r="F32" s="38"/>
      <c r="G32" s="36"/>
      <c r="H32" s="37"/>
      <c r="J32" s="3"/>
      <c r="K32" s="3"/>
      <c r="L32" s="3"/>
      <c r="M32" s="3"/>
      <c r="N32" s="3"/>
      <c r="O32" s="3"/>
      <c r="P32" s="3"/>
      <c r="Q32" s="3"/>
      <c r="R32" s="3"/>
    </row>
    <row r="33" spans="1:18" ht="15" customHeight="1" x14ac:dyDescent="0.2">
      <c r="A33" s="94"/>
      <c r="B33" s="91"/>
      <c r="C33" s="51" t="s">
        <v>20</v>
      </c>
      <c r="D33" s="21">
        <v>81615</v>
      </c>
      <c r="E33" s="29"/>
      <c r="F33" s="39"/>
      <c r="G33" s="31"/>
      <c r="H33" s="28"/>
      <c r="J33" s="20"/>
      <c r="K33" s="8"/>
      <c r="L33" s="13"/>
      <c r="M33" s="20"/>
      <c r="N33" s="7"/>
      <c r="O33" s="8"/>
      <c r="P33" s="13"/>
      <c r="Q33" s="13"/>
      <c r="R33" s="3"/>
    </row>
    <row r="34" spans="1:18" ht="15" customHeight="1" x14ac:dyDescent="0.2">
      <c r="A34" s="94"/>
      <c r="B34" s="91"/>
      <c r="C34" s="51" t="s">
        <v>21</v>
      </c>
      <c r="D34" s="21">
        <v>1680</v>
      </c>
      <c r="E34" s="29"/>
      <c r="F34" s="39"/>
      <c r="G34" s="31"/>
      <c r="H34" s="28"/>
      <c r="J34" s="20"/>
      <c r="K34" s="8"/>
      <c r="L34" s="13"/>
      <c r="M34" s="20"/>
      <c r="N34" s="7"/>
      <c r="O34" s="8"/>
      <c r="P34" s="13"/>
      <c r="Q34" s="13"/>
      <c r="R34" s="3"/>
    </row>
    <row r="35" spans="1:18" ht="25.5" customHeight="1" x14ac:dyDescent="0.2">
      <c r="A35" s="94"/>
      <c r="B35" s="91"/>
      <c r="C35" s="51" t="s">
        <v>14</v>
      </c>
      <c r="D35" s="21">
        <v>30</v>
      </c>
      <c r="E35" s="29"/>
      <c r="F35" s="39"/>
      <c r="G35" s="31"/>
      <c r="H35" s="28"/>
      <c r="I35" s="3"/>
      <c r="J35" s="20"/>
      <c r="K35" s="8"/>
      <c r="L35" s="13"/>
      <c r="M35" s="20"/>
      <c r="N35" s="7"/>
      <c r="O35" s="8"/>
      <c r="P35" s="13"/>
      <c r="Q35" s="13"/>
      <c r="R35" s="3"/>
    </row>
    <row r="36" spans="1:18" ht="12.75" customHeight="1" x14ac:dyDescent="0.2">
      <c r="A36" s="94"/>
      <c r="B36" s="91"/>
      <c r="C36" s="51" t="s">
        <v>25</v>
      </c>
      <c r="D36" s="21">
        <v>60</v>
      </c>
      <c r="E36" s="29"/>
      <c r="F36" s="39"/>
      <c r="G36" s="31"/>
      <c r="H36" s="28"/>
      <c r="I36" s="3"/>
      <c r="J36" s="20"/>
      <c r="K36" s="8"/>
      <c r="L36" s="13"/>
      <c r="M36" s="20"/>
      <c r="N36" s="7"/>
      <c r="O36" s="8"/>
      <c r="P36" s="13"/>
      <c r="Q36" s="13"/>
      <c r="R36" s="3"/>
    </row>
    <row r="37" spans="1:18" ht="12.75" customHeight="1" x14ac:dyDescent="0.2">
      <c r="A37" s="94"/>
      <c r="B37" s="91"/>
      <c r="C37" s="51" t="s">
        <v>26</v>
      </c>
      <c r="D37" s="21">
        <v>3</v>
      </c>
      <c r="E37" s="29"/>
      <c r="F37" s="39"/>
      <c r="G37" s="31"/>
      <c r="H37" s="28"/>
      <c r="I37" s="3"/>
      <c r="J37" s="20"/>
      <c r="K37" s="8"/>
      <c r="L37" s="13"/>
      <c r="M37" s="20"/>
      <c r="N37" s="19"/>
      <c r="O37" s="8"/>
      <c r="P37" s="13"/>
      <c r="Q37" s="13"/>
      <c r="R37" s="3"/>
    </row>
    <row r="38" spans="1:18" ht="12.75" customHeight="1" x14ac:dyDescent="0.2">
      <c r="A38" s="94"/>
      <c r="B38" s="91"/>
      <c r="C38" s="51" t="s">
        <v>27</v>
      </c>
      <c r="D38" s="21">
        <v>580</v>
      </c>
      <c r="E38" s="29"/>
      <c r="F38" s="39"/>
      <c r="G38" s="31"/>
      <c r="H38" s="28"/>
      <c r="I38" s="3"/>
      <c r="J38" s="20"/>
      <c r="K38" s="8"/>
      <c r="L38" s="13"/>
      <c r="M38" s="20"/>
      <c r="N38" s="19"/>
      <c r="O38" s="8"/>
      <c r="P38" s="13"/>
      <c r="Q38" s="13"/>
      <c r="R38" s="3"/>
    </row>
    <row r="39" spans="1:18" ht="15" customHeight="1" x14ac:dyDescent="0.2">
      <c r="A39" s="94"/>
      <c r="B39" s="91"/>
      <c r="C39" s="51" t="s">
        <v>11</v>
      </c>
      <c r="D39" s="21">
        <v>25</v>
      </c>
      <c r="E39" s="29"/>
      <c r="F39" s="39"/>
      <c r="G39" s="31"/>
      <c r="H39" s="28"/>
      <c r="I39" s="3"/>
      <c r="J39" s="9"/>
      <c r="K39" s="10"/>
      <c r="L39" s="13"/>
      <c r="M39" s="9"/>
      <c r="N39" s="9"/>
      <c r="O39" s="10"/>
      <c r="P39" s="13"/>
      <c r="Q39" s="13"/>
      <c r="R39" s="3"/>
    </row>
    <row r="40" spans="1:18" ht="12" customHeight="1" x14ac:dyDescent="0.2">
      <c r="A40" s="94"/>
      <c r="B40" s="91"/>
      <c r="C40" s="51" t="s">
        <v>23</v>
      </c>
      <c r="D40" s="21">
        <v>24</v>
      </c>
      <c r="E40" s="29"/>
      <c r="F40" s="39"/>
      <c r="G40" s="31"/>
      <c r="H40" s="28"/>
      <c r="I40" s="3"/>
      <c r="J40" s="20"/>
      <c r="K40" s="8"/>
      <c r="L40" s="13"/>
      <c r="M40" s="20"/>
      <c r="N40" s="9"/>
      <c r="O40" s="10"/>
      <c r="P40" s="13"/>
      <c r="Q40" s="13"/>
      <c r="R40" s="3"/>
    </row>
    <row r="41" spans="1:18" ht="30.75" customHeight="1" thickBot="1" x14ac:dyDescent="0.25">
      <c r="A41" s="95"/>
      <c r="B41" s="92"/>
      <c r="C41" s="52" t="s">
        <v>12</v>
      </c>
      <c r="D41" s="27">
        <v>84</v>
      </c>
      <c r="E41" s="30"/>
      <c r="F41" s="40"/>
      <c r="G41" s="33"/>
      <c r="H41" s="32"/>
      <c r="I41" s="3"/>
      <c r="J41" s="20"/>
      <c r="K41" s="8"/>
      <c r="L41" s="13"/>
      <c r="M41" s="20"/>
      <c r="N41" s="11"/>
      <c r="O41" s="10"/>
      <c r="P41" s="13"/>
      <c r="Q41" s="13"/>
      <c r="R41" s="3"/>
    </row>
    <row r="42" spans="1:18" ht="12.75" customHeight="1" x14ac:dyDescent="0.2">
      <c r="A42" s="87" t="s">
        <v>37</v>
      </c>
      <c r="B42" s="90" t="s">
        <v>28</v>
      </c>
      <c r="C42" s="51" t="s">
        <v>20</v>
      </c>
      <c r="D42" s="73">
        <v>638</v>
      </c>
      <c r="E42" s="59"/>
      <c r="F42" s="60"/>
      <c r="G42" s="61"/>
      <c r="H42" s="62"/>
      <c r="I42" s="7"/>
      <c r="J42" s="7"/>
      <c r="K42" s="8"/>
      <c r="L42" s="3"/>
    </row>
    <row r="43" spans="1:18" ht="12.75" customHeight="1" x14ac:dyDescent="0.2">
      <c r="A43" s="88"/>
      <c r="B43" s="91"/>
      <c r="C43" s="51" t="s">
        <v>23</v>
      </c>
      <c r="D43" s="73">
        <v>10</v>
      </c>
      <c r="E43" s="63"/>
      <c r="F43" s="64"/>
      <c r="G43" s="65"/>
      <c r="H43" s="66"/>
      <c r="I43" s="20"/>
      <c r="J43" s="20"/>
      <c r="K43" s="8"/>
      <c r="L43" s="3"/>
    </row>
    <row r="44" spans="1:18" ht="15" customHeight="1" x14ac:dyDescent="0.2">
      <c r="A44" s="88"/>
      <c r="B44" s="91"/>
      <c r="C44" s="51" t="s">
        <v>14</v>
      </c>
      <c r="D44" s="73">
        <v>1</v>
      </c>
      <c r="E44" s="29"/>
      <c r="F44" s="39"/>
      <c r="G44" s="31"/>
      <c r="H44" s="28"/>
      <c r="I44" s="7"/>
      <c r="J44" s="7"/>
      <c r="K44" s="8"/>
      <c r="L44" s="3"/>
    </row>
    <row r="45" spans="1:18" ht="15" customHeight="1" x14ac:dyDescent="0.2">
      <c r="A45" s="88"/>
      <c r="B45" s="91"/>
      <c r="C45" s="51" t="s">
        <v>24</v>
      </c>
      <c r="D45" s="73">
        <v>27</v>
      </c>
      <c r="E45" s="29"/>
      <c r="F45" s="39"/>
      <c r="G45" s="31"/>
      <c r="H45" s="28"/>
      <c r="I45" s="3"/>
      <c r="J45" s="3"/>
      <c r="K45" s="3"/>
      <c r="L45" s="3"/>
    </row>
    <row r="46" spans="1:18" ht="15" customHeight="1" x14ac:dyDescent="0.2">
      <c r="A46" s="88"/>
      <c r="B46" s="91"/>
      <c r="C46" s="51" t="s">
        <v>29</v>
      </c>
      <c r="D46" s="73">
        <v>22</v>
      </c>
      <c r="E46" s="29"/>
      <c r="F46" s="39"/>
      <c r="G46" s="31"/>
      <c r="H46" s="28"/>
      <c r="I46" s="12"/>
      <c r="J46" s="7"/>
      <c r="K46" s="8"/>
      <c r="L46" s="3"/>
    </row>
    <row r="47" spans="1:18" ht="15" customHeight="1" thickBot="1" x14ac:dyDescent="0.25">
      <c r="A47" s="89"/>
      <c r="B47" s="92"/>
      <c r="C47" s="52" t="s">
        <v>30</v>
      </c>
      <c r="D47" s="72">
        <v>78</v>
      </c>
      <c r="E47" s="43"/>
      <c r="F47" s="44"/>
      <c r="G47" s="45"/>
      <c r="H47" s="46"/>
      <c r="I47" s="12"/>
      <c r="J47" s="20"/>
      <c r="K47" s="8"/>
      <c r="L47" s="3"/>
    </row>
    <row r="48" spans="1:18" ht="33.75" customHeight="1" x14ac:dyDescent="0.2">
      <c r="A48" s="93" t="s">
        <v>38</v>
      </c>
      <c r="B48" s="90" t="s">
        <v>31</v>
      </c>
      <c r="C48" s="74" t="s">
        <v>20</v>
      </c>
      <c r="D48" s="73">
        <v>153</v>
      </c>
      <c r="E48" s="47"/>
      <c r="F48" s="48"/>
      <c r="G48" s="49"/>
      <c r="H48" s="50"/>
      <c r="I48" s="12"/>
      <c r="J48" s="20"/>
      <c r="K48" s="8"/>
      <c r="L48" s="3"/>
    </row>
    <row r="49" spans="1:12" ht="33.75" customHeight="1" x14ac:dyDescent="0.2">
      <c r="A49" s="94"/>
      <c r="B49" s="91"/>
      <c r="C49" s="51" t="s">
        <v>23</v>
      </c>
      <c r="D49" s="71">
        <v>10</v>
      </c>
      <c r="E49" s="63"/>
      <c r="F49" s="64"/>
      <c r="G49" s="65"/>
      <c r="H49" s="66"/>
      <c r="I49" s="12"/>
      <c r="J49" s="20"/>
      <c r="K49" s="8"/>
      <c r="L49" s="3"/>
    </row>
    <row r="50" spans="1:12" ht="33.75" customHeight="1" x14ac:dyDescent="0.2">
      <c r="A50" s="94"/>
      <c r="B50" s="91"/>
      <c r="C50" s="51" t="s">
        <v>24</v>
      </c>
      <c r="D50" s="71">
        <v>10</v>
      </c>
      <c r="E50" s="63"/>
      <c r="F50" s="64"/>
      <c r="G50" s="65"/>
      <c r="H50" s="66"/>
      <c r="I50" s="12"/>
      <c r="J50" s="20"/>
      <c r="K50" s="8"/>
      <c r="L50" s="3"/>
    </row>
    <row r="51" spans="1:12" ht="15" customHeight="1" x14ac:dyDescent="0.2">
      <c r="A51" s="94"/>
      <c r="B51" s="91"/>
      <c r="C51" s="51" t="s">
        <v>14</v>
      </c>
      <c r="D51" s="73">
        <v>1</v>
      </c>
      <c r="E51" s="29"/>
      <c r="F51" s="39"/>
      <c r="G51" s="31"/>
      <c r="H51" s="28"/>
      <c r="I51" s="12"/>
      <c r="J51" s="20"/>
      <c r="K51" s="8"/>
      <c r="L51" s="3"/>
    </row>
    <row r="52" spans="1:12" ht="15" customHeight="1" x14ac:dyDescent="0.2">
      <c r="A52" s="94"/>
      <c r="B52" s="91"/>
      <c r="C52" s="51" t="s">
        <v>29</v>
      </c>
      <c r="D52" s="73">
        <v>2</v>
      </c>
      <c r="E52" s="29"/>
      <c r="F52" s="39"/>
      <c r="G52" s="31"/>
      <c r="H52" s="28"/>
      <c r="I52" s="12"/>
      <c r="J52" s="9"/>
      <c r="K52" s="8"/>
      <c r="L52" s="3"/>
    </row>
    <row r="53" spans="1:12" ht="15.75" customHeight="1" thickBot="1" x14ac:dyDescent="0.25">
      <c r="A53" s="95"/>
      <c r="B53" s="92"/>
      <c r="C53" s="52" t="s">
        <v>30</v>
      </c>
      <c r="D53" s="72">
        <v>32</v>
      </c>
      <c r="E53" s="30"/>
      <c r="F53" s="40"/>
      <c r="G53" s="33"/>
      <c r="H53" s="32"/>
      <c r="I53" s="12"/>
      <c r="J53" s="9"/>
      <c r="K53" s="8"/>
      <c r="L53" s="3"/>
    </row>
    <row r="54" spans="1:12" ht="12.75" customHeight="1" x14ac:dyDescent="0.2">
      <c r="A54" s="93" t="s">
        <v>39</v>
      </c>
      <c r="B54" s="90" t="s">
        <v>32</v>
      </c>
      <c r="C54" s="75" t="s">
        <v>20</v>
      </c>
      <c r="D54" s="76">
        <v>58</v>
      </c>
      <c r="E54" s="35"/>
      <c r="F54" s="41"/>
      <c r="G54" s="36"/>
      <c r="H54" s="37"/>
      <c r="I54" s="12"/>
      <c r="J54" s="9"/>
      <c r="K54" s="8"/>
      <c r="L54" s="3"/>
    </row>
    <row r="55" spans="1:12" ht="12.75" customHeight="1" x14ac:dyDescent="0.2">
      <c r="A55" s="94"/>
      <c r="B55" s="91"/>
      <c r="C55" s="75" t="s">
        <v>36</v>
      </c>
      <c r="D55" s="71">
        <v>10</v>
      </c>
      <c r="E55" s="67"/>
      <c r="F55" s="68"/>
      <c r="G55" s="69"/>
      <c r="H55" s="70"/>
      <c r="I55" s="12"/>
      <c r="J55" s="9"/>
      <c r="K55" s="8"/>
      <c r="L55" s="3"/>
    </row>
    <row r="56" spans="1:12" ht="12.75" customHeight="1" x14ac:dyDescent="0.2">
      <c r="A56" s="94"/>
      <c r="B56" s="91"/>
      <c r="C56" s="75" t="s">
        <v>24</v>
      </c>
      <c r="D56" s="71">
        <v>5</v>
      </c>
      <c r="E56" s="67"/>
      <c r="F56" s="68"/>
      <c r="G56" s="69"/>
      <c r="H56" s="70"/>
      <c r="I56" s="12"/>
      <c r="J56" s="9"/>
      <c r="K56" s="8"/>
      <c r="L56" s="3"/>
    </row>
    <row r="57" spans="1:12" ht="15" customHeight="1" x14ac:dyDescent="0.2">
      <c r="A57" s="94"/>
      <c r="B57" s="91"/>
      <c r="C57" s="51" t="s">
        <v>14</v>
      </c>
      <c r="D57" s="73">
        <v>3</v>
      </c>
      <c r="E57" s="29"/>
      <c r="F57" s="39"/>
      <c r="G57" s="31"/>
      <c r="H57" s="28"/>
      <c r="I57" s="12"/>
      <c r="J57" s="7"/>
      <c r="K57" s="8"/>
      <c r="L57" s="3"/>
    </row>
    <row r="58" spans="1:12" ht="18" customHeight="1" x14ac:dyDescent="0.2">
      <c r="A58" s="94"/>
      <c r="B58" s="91"/>
      <c r="C58" s="51" t="s">
        <v>29</v>
      </c>
      <c r="D58" s="73">
        <v>2</v>
      </c>
      <c r="E58" s="29"/>
      <c r="F58" s="39"/>
      <c r="G58" s="31"/>
      <c r="H58" s="28"/>
      <c r="I58" s="9"/>
      <c r="J58" s="10"/>
      <c r="K58" s="3"/>
      <c r="L58" s="3"/>
    </row>
    <row r="59" spans="1:12" ht="32.25" customHeight="1" thickBot="1" x14ac:dyDescent="0.25">
      <c r="A59" s="95"/>
      <c r="B59" s="92"/>
      <c r="C59" s="52" t="s">
        <v>30</v>
      </c>
      <c r="D59" s="72">
        <v>17</v>
      </c>
      <c r="E59" s="30"/>
      <c r="F59" s="40"/>
      <c r="G59" s="33"/>
      <c r="H59" s="32"/>
      <c r="I59" s="9"/>
      <c r="J59" s="10"/>
      <c r="K59" s="3"/>
    </row>
    <row r="60" spans="1:12" ht="23.25" thickBot="1" x14ac:dyDescent="0.25">
      <c r="A60" s="6"/>
      <c r="B60" s="17"/>
      <c r="C60" s="17"/>
      <c r="D60" s="53">
        <f>SUM(D24:D59)</f>
        <v>344820</v>
      </c>
      <c r="E60" s="18" t="s">
        <v>8</v>
      </c>
      <c r="F60" s="58">
        <f>SUM(F24:F59)</f>
        <v>0</v>
      </c>
      <c r="G60" s="26"/>
      <c r="H60" s="1"/>
    </row>
    <row r="61" spans="1:12" x14ac:dyDescent="0.2">
      <c r="A61" s="6"/>
      <c r="B61" s="17"/>
      <c r="C61" s="3"/>
      <c r="D61" s="17"/>
      <c r="E61" s="18" t="s">
        <v>7</v>
      </c>
      <c r="F61" s="18"/>
      <c r="G61" s="58">
        <f>H62-F60</f>
        <v>0</v>
      </c>
      <c r="H61" s="1"/>
    </row>
    <row r="62" spans="1:12" ht="20.25" customHeight="1" x14ac:dyDescent="0.2">
      <c r="A62" s="6"/>
      <c r="B62" s="17"/>
      <c r="C62" s="3"/>
      <c r="D62" s="3"/>
      <c r="E62" s="18" t="s">
        <v>6</v>
      </c>
      <c r="F62" s="18"/>
      <c r="G62" s="26"/>
      <c r="H62" s="57">
        <f>SUM(H24:H61)</f>
        <v>0</v>
      </c>
    </row>
    <row r="63" spans="1:12" x14ac:dyDescent="0.2">
      <c r="A63" s="6"/>
      <c r="B63" s="17"/>
      <c r="C63" s="3"/>
      <c r="D63" s="3"/>
      <c r="E63" s="3"/>
      <c r="F63" s="3"/>
      <c r="G63" s="3"/>
      <c r="H63" s="3"/>
    </row>
    <row r="64" spans="1:12" ht="15.75" x14ac:dyDescent="0.25">
      <c r="A64" s="6"/>
      <c r="B64" s="17"/>
      <c r="C64" s="3"/>
      <c r="D64" s="3"/>
      <c r="E64" s="24"/>
      <c r="F64" s="3"/>
      <c r="G64" s="3"/>
      <c r="H64" s="3"/>
    </row>
    <row r="65" spans="1:8" x14ac:dyDescent="0.2">
      <c r="A65" s="6"/>
      <c r="B65" s="17"/>
      <c r="C65" s="3"/>
      <c r="D65" s="3"/>
      <c r="E65" s="3"/>
      <c r="F65" s="3"/>
      <c r="G65" s="3"/>
      <c r="H65" s="3"/>
    </row>
    <row r="66" spans="1:8" x14ac:dyDescent="0.2">
      <c r="A66" s="6"/>
      <c r="B66" s="17"/>
      <c r="C66" s="3"/>
      <c r="D66" s="3"/>
      <c r="E66" s="3"/>
      <c r="F66" s="3"/>
      <c r="G66" s="3"/>
      <c r="H66" s="3"/>
    </row>
    <row r="67" spans="1:8" x14ac:dyDescent="0.2">
      <c r="A67" s="6"/>
      <c r="B67" s="17"/>
      <c r="C67" s="3"/>
      <c r="D67" s="3"/>
      <c r="E67" s="3"/>
      <c r="F67" s="3"/>
      <c r="G67" s="3"/>
      <c r="H67" s="3"/>
    </row>
    <row r="68" spans="1:8" x14ac:dyDescent="0.2">
      <c r="C68" s="3"/>
      <c r="D68" s="3"/>
      <c r="E68" s="3"/>
      <c r="F68" s="3"/>
      <c r="G68" s="3"/>
      <c r="H68" s="3"/>
    </row>
    <row r="69" spans="1:8" x14ac:dyDescent="0.2">
      <c r="C69" s="3"/>
      <c r="D69" s="3"/>
      <c r="E69" s="3"/>
      <c r="F69" s="3"/>
      <c r="G69" s="3"/>
      <c r="H69" s="3"/>
    </row>
    <row r="70" spans="1:8" x14ac:dyDescent="0.2">
      <c r="C70" s="3"/>
      <c r="D70" s="3"/>
      <c r="E70" s="3"/>
      <c r="F70" s="3"/>
      <c r="G70" s="3"/>
      <c r="H70" s="3"/>
    </row>
    <row r="71" spans="1:8" x14ac:dyDescent="0.2">
      <c r="D71" s="3"/>
      <c r="E71" s="3"/>
      <c r="F71" s="3"/>
      <c r="G71" s="3"/>
      <c r="H71" s="3"/>
    </row>
    <row r="72" spans="1:8" x14ac:dyDescent="0.2">
      <c r="H72" s="3"/>
    </row>
    <row r="73" spans="1:8" x14ac:dyDescent="0.2">
      <c r="H73" s="3"/>
    </row>
  </sheetData>
  <autoFilter ref="A23:H62" xr:uid="{00000000-0009-0000-0000-000001000000}"/>
  <customSheetViews>
    <customSheetView guid="{62B1036B-B309-44E5-B7BA-41EA08176C42}" scale="110" showPageBreaks="1" fitToPage="1" printArea="1" showAutoFilter="1" view="pageBreakPreview" topLeftCell="A12">
      <selection activeCell="G17" sqref="G17"/>
      <pageMargins left="0.7" right="0.7" top="0.75" bottom="0.75" header="0.3" footer="0.3"/>
      <pageSetup paperSize="9" scale="72" fitToWidth="0" orientation="portrait" r:id="rId1"/>
      <autoFilter ref="A23:H62" xr:uid="{00000000-0009-0000-0000-000001000000}"/>
    </customSheetView>
    <customSheetView guid="{DF2FA0FA-C87B-4006-9DE0-F8423E7FA9FD}" fitToPage="1" showAutoFilter="1">
      <selection activeCell="D21" sqref="D21"/>
      <colBreaks count="1" manualBreakCount="1">
        <brk id="8" max="1048575" man="1"/>
      </colBreaks>
      <pageMargins left="0.7" right="0.7" top="0.75" bottom="0.75" header="0.3" footer="0.3"/>
      <pageSetup paperSize="8" scale="78" fitToWidth="0" orientation="portrait" r:id="rId2"/>
      <autoFilter ref="A26:H90" xr:uid="{00000000-0000-0000-0000-000000000000}"/>
    </customSheetView>
    <customSheetView guid="{7F9CF391-E2F9-42BA-8D6A-3BD76C641D3E}" scale="110" fitToPage="1" showAutoFilter="1" topLeftCell="A13">
      <selection activeCell="I18" sqref="I18"/>
      <colBreaks count="1" manualBreakCount="1">
        <brk id="8" max="1048575" man="1"/>
      </colBreaks>
      <pageMargins left="0.7" right="0.7" top="0.75" bottom="0.75" header="0.3" footer="0.3"/>
      <pageSetup paperSize="8" scale="78" fitToWidth="0" orientation="portrait" r:id="rId3"/>
      <autoFilter ref="A26:H95" xr:uid="{00000000-0000-0000-0000-000000000000}"/>
    </customSheetView>
    <customSheetView guid="{FFE95A7F-5C68-4008-8E34-E3BB46481FCA}" scale="118" showPageBreaks="1" fitToPage="1" printArea="1" showAutoFilter="1" view="pageBreakPreview" topLeftCell="A46">
      <selection activeCell="P47" sqref="P47"/>
      <pageMargins left="0.7" right="0.7" top="0.75" bottom="0.75" header="0.3" footer="0.3"/>
      <pageSetup paperSize="8" fitToWidth="0" orientation="portrait" r:id="rId4"/>
      <autoFilter ref="A23:H62" xr:uid="{00000000-0000-0000-0000-000000000000}"/>
    </customSheetView>
  </customSheetViews>
  <mergeCells count="10">
    <mergeCell ref="A42:A47"/>
    <mergeCell ref="B42:B47"/>
    <mergeCell ref="B54:B59"/>
    <mergeCell ref="A54:A59"/>
    <mergeCell ref="B24:B31"/>
    <mergeCell ref="A24:A31"/>
    <mergeCell ref="B32:B41"/>
    <mergeCell ref="A32:A41"/>
    <mergeCell ref="B48:B53"/>
    <mergeCell ref="A48:A53"/>
  </mergeCells>
  <pageMargins left="0.7" right="0.7" top="0.75" bottom="0.75" header="0.3" footer="0.3"/>
  <pageSetup paperSize="9" scale="72" fitToWidth="0" orientation="portrait" r:id="rId5"/>
  <ignoredErrors>
    <ignoredError sqref="B8 B10 B12 B14:B16 C27 C29 C31 C35 C37:C40 C41 C44 C57:C59 C51:C53 C46:C47 B1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5" sqref="B35:B44"/>
    </sheetView>
  </sheetViews>
  <sheetFormatPr defaultRowHeight="15" x14ac:dyDescent="0.25"/>
  <sheetData/>
  <customSheetViews>
    <customSheetView guid="{62B1036B-B309-44E5-B7BA-41EA08176C42}">
      <selection activeCell="B35" sqref="B35:B44"/>
      <pageMargins left="0.7" right="0.7" top="0.75" bottom="0.75" header="0.3" footer="0.3"/>
    </customSheetView>
    <customSheetView guid="{7F9CF391-E2F9-42BA-8D6A-3BD76C641D3E}">
      <selection activeCell="B35" sqref="B35:B44"/>
      <pageMargins left="0.7" right="0.7" top="0.75" bottom="0.75" header="0.3" footer="0.3"/>
    </customSheetView>
    <customSheetView guid="{FFE95A7F-5C68-4008-8E34-E3BB46481FCA}">
      <selection activeCell="B35" sqref="B35:B4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NOWY - Formularz Cenowy</vt:lpstr>
      <vt:lpstr>Formularz cenowy</vt:lpstr>
      <vt:lpstr>Arkusz1</vt:lpstr>
      <vt:lpstr>'Formularz cenowy'!Obszar_wydruku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`</dc:creator>
  <cp:lastModifiedBy>uzampub4</cp:lastModifiedBy>
  <cp:lastPrinted>2021-01-18T09:31:55Z</cp:lastPrinted>
  <dcterms:created xsi:type="dcterms:W3CDTF">2014-09-04T07:41:11Z</dcterms:created>
  <dcterms:modified xsi:type="dcterms:W3CDTF">2021-01-18T09:32:26Z</dcterms:modified>
</cp:coreProperties>
</file>