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5440" windowHeight="11835" tabRatio="786" activeTab="4"/>
  </bookViews>
  <sheets>
    <sheet name="BUDYNEK GŁ. i paw." sheetId="12" r:id="rId1"/>
    <sheet name="Pawilon Socjalny" sheetId="5" r:id="rId2"/>
    <sheet name="Kom. Termokl." sheetId="7" r:id="rId3"/>
    <sheet name="Aula" sheetId="8" r:id="rId4"/>
    <sheet name="Pawilon B" sheetId="11" r:id="rId5"/>
  </sheets>
  <definedNames>
    <definedName name="_FilterDatabase" localSheetId="3" hidden="1">Aula!$B$1:$I$15</definedName>
    <definedName name="_FilterDatabase" localSheetId="2" hidden="1">'Kom. Termokl.'!$B$1:$J$18</definedName>
    <definedName name="_FilterDatabase" localSheetId="4" hidden="1">'Pawilon B'!$B$1:$J$77</definedName>
    <definedName name="_FilterDatabase" localSheetId="1" hidden="1">'Pawilon Socjalny'!$B$1:$J$55</definedName>
    <definedName name="Print_Titles" localSheetId="0">'BUDYNEK GŁ. i paw.'!$1:$1</definedName>
    <definedName name="Print_Titles" localSheetId="1">'Pawilon Socjalny'!$1:$1</definedName>
  </definedNames>
  <calcPr calcId="152511"/>
</workbook>
</file>

<file path=xl/calcChain.xml><?xml version="1.0" encoding="utf-8"?>
<calcChain xmlns="http://schemas.openxmlformats.org/spreadsheetml/2006/main">
  <c r="F6" i="12" l="1"/>
  <c r="F60" i="12" s="1"/>
  <c r="F232" i="12"/>
  <c r="F156" i="12"/>
  <c r="F142" i="12"/>
  <c r="F66" i="12"/>
  <c r="F24" i="12"/>
  <c r="F309" i="12"/>
  <c r="F295" i="12"/>
  <c r="F281" i="12"/>
  <c r="F267" i="12"/>
  <c r="F310" i="12" s="1"/>
  <c r="F244" i="12"/>
  <c r="F243" i="12"/>
  <c r="F213" i="12"/>
  <c r="F214" i="12" s="1"/>
  <c r="F188" i="12"/>
  <c r="F197" i="12" s="1"/>
  <c r="F176" i="12"/>
  <c r="F126" i="12"/>
  <c r="F127" i="12" s="1"/>
  <c r="F119" i="12"/>
  <c r="F99" i="12"/>
  <c r="F98" i="12"/>
  <c r="F80" i="12"/>
  <c r="F84" i="12" s="1"/>
  <c r="F59" i="12"/>
  <c r="F40" i="12"/>
  <c r="F54" i="5"/>
  <c r="D26" i="8"/>
  <c r="D87" i="11"/>
  <c r="D28" i="7"/>
  <c r="D65" i="5"/>
  <c r="F48" i="5"/>
  <c r="F32" i="5"/>
  <c r="F76" i="11"/>
  <c r="F57" i="11"/>
  <c r="F60" i="11"/>
  <c r="F71" i="11" s="1"/>
  <c r="F49" i="11"/>
  <c r="F53" i="11" s="1"/>
  <c r="F32" i="11"/>
  <c r="F44" i="11" s="1"/>
  <c r="F24" i="11"/>
  <c r="F25" i="11" s="1"/>
  <c r="F8" i="11"/>
  <c r="F44" i="5"/>
  <c r="F12" i="5"/>
  <c r="F17" i="5" s="1"/>
  <c r="F55" i="5" s="1"/>
  <c r="F7" i="5"/>
  <c r="F15" i="8"/>
  <c r="F16" i="8"/>
  <c r="F12" i="8"/>
  <c r="F5" i="8"/>
  <c r="F15" i="7"/>
  <c r="F18" i="7"/>
  <c r="F4" i="7"/>
  <c r="F77" i="11" l="1"/>
  <c r="F233" i="12"/>
  <c r="F177" i="12"/>
  <c r="F120" i="12"/>
  <c r="F311" i="12" l="1"/>
</calcChain>
</file>

<file path=xl/sharedStrings.xml><?xml version="1.0" encoding="utf-8"?>
<sst xmlns="http://schemas.openxmlformats.org/spreadsheetml/2006/main" count="2882" uniqueCount="495">
  <si>
    <t>nr pomieszczenia</t>
  </si>
  <si>
    <t>powierzchnia (m2)</t>
  </si>
  <si>
    <t>pom. techniczne</t>
  </si>
  <si>
    <t>Katedra Rehabilitacji Klinicznej</t>
  </si>
  <si>
    <t>120/121</t>
  </si>
  <si>
    <t>WC</t>
  </si>
  <si>
    <t>Katedra  Nauk  Społecznych</t>
  </si>
  <si>
    <t>Zakład Sportu Niepełnosprawnych</t>
  </si>
  <si>
    <t>310A</t>
  </si>
  <si>
    <t>Katedra Sportów  Zimowych</t>
  </si>
  <si>
    <t>Administracja</t>
  </si>
  <si>
    <t>Zakład Biomechaniki</t>
  </si>
  <si>
    <t>117/118/119/120</t>
  </si>
  <si>
    <t>Dziekanat</t>
  </si>
  <si>
    <t>Pokój  Obron</t>
  </si>
  <si>
    <t>Pokój  Śniadaniowy</t>
  </si>
  <si>
    <t>Chłodnia</t>
  </si>
  <si>
    <t>Archiwum</t>
  </si>
  <si>
    <t>Magazyn</t>
  </si>
  <si>
    <t>Korytarz</t>
  </si>
  <si>
    <t>Klatka  schodowa</t>
  </si>
  <si>
    <t>Komunikacja</t>
  </si>
  <si>
    <t>212,213,214</t>
  </si>
  <si>
    <t>Kat. Humanistyczna Pods.Turystyki</t>
  </si>
  <si>
    <t>WC  "M"</t>
  </si>
  <si>
    <t xml:space="preserve">Szatnia  Główna </t>
  </si>
  <si>
    <t>Holl  Główny</t>
  </si>
  <si>
    <t>Sala  Senacka</t>
  </si>
  <si>
    <t>Sekretariat Rektora</t>
  </si>
  <si>
    <t>Prorektor</t>
  </si>
  <si>
    <t xml:space="preserve">Komunikacja </t>
  </si>
  <si>
    <t>Rektor</t>
  </si>
  <si>
    <t>WRR</t>
  </si>
  <si>
    <t>WWFiS</t>
  </si>
  <si>
    <t xml:space="preserve">WWFiS </t>
  </si>
  <si>
    <t>WTiR</t>
  </si>
  <si>
    <t>PI</t>
  </si>
  <si>
    <t>KONDYGNACJA</t>
  </si>
  <si>
    <t>0.1</t>
  </si>
  <si>
    <t>0.2</t>
  </si>
  <si>
    <t>0.3</t>
  </si>
  <si>
    <t>0.6</t>
  </si>
  <si>
    <t>0.7</t>
  </si>
  <si>
    <t>0.8</t>
  </si>
  <si>
    <t>przyziemie</t>
  </si>
  <si>
    <t>parter</t>
  </si>
  <si>
    <t>I piętro</t>
  </si>
  <si>
    <t>Pom. sanitarne</t>
  </si>
  <si>
    <t>II piętro</t>
  </si>
  <si>
    <t>R</t>
  </si>
  <si>
    <t>użytkownik (wydział, administracja rektorska, administracja kanclerska, jednostka rektorska pozawydziałowa,)</t>
  </si>
  <si>
    <t>sala ćwiczeń</t>
  </si>
  <si>
    <t>sala wykładowa</t>
  </si>
  <si>
    <t>sala sportowa</t>
  </si>
  <si>
    <t>UWAGI</t>
  </si>
  <si>
    <t>pom.dydaktyczne</t>
  </si>
  <si>
    <t>pom. magazynowe</t>
  </si>
  <si>
    <t>Razem przyziemie</t>
  </si>
  <si>
    <t>pom. sanitarne</t>
  </si>
  <si>
    <t>komunikacja</t>
  </si>
  <si>
    <t>Razem parter</t>
  </si>
  <si>
    <t>Razem I pietro</t>
  </si>
  <si>
    <t>Razem II piętro</t>
  </si>
  <si>
    <t>RAZEM PAWILON I</t>
  </si>
  <si>
    <t>PII</t>
  </si>
  <si>
    <t>Razem I piętro</t>
  </si>
  <si>
    <t>RAZEM PAWILON II</t>
  </si>
  <si>
    <t>PIII</t>
  </si>
  <si>
    <t>0.3/0.4</t>
  </si>
  <si>
    <t>Studium Języków Obcych</t>
  </si>
  <si>
    <t>PIV</t>
  </si>
  <si>
    <t>pom. administracyjne</t>
  </si>
  <si>
    <t>funkcja (pom. dydaktyczne, sala wykładowa, sala ćwiczeń, sala sportowa, komunikacja, pom. sanitarne, pom. usługowe, pom. techniczne/magazynowe, pom. administracyjne)</t>
  </si>
  <si>
    <t>RAZEM PAWILON III</t>
  </si>
  <si>
    <t>RAZEM PAWILON IV</t>
  </si>
  <si>
    <t>P-A</t>
  </si>
  <si>
    <t>0.2A</t>
  </si>
  <si>
    <t>103;103A;</t>
  </si>
  <si>
    <t>103B</t>
  </si>
  <si>
    <t>Katedra Turystyki i Rekreacji</t>
  </si>
  <si>
    <t>214A</t>
  </si>
  <si>
    <t>Serwerownia DIU</t>
  </si>
  <si>
    <t>0.13</t>
  </si>
  <si>
    <t>0.14</t>
  </si>
  <si>
    <t>Klatki schodowe</t>
  </si>
  <si>
    <t>Razem II pietro</t>
  </si>
  <si>
    <t>III piętro</t>
  </si>
  <si>
    <t>Razem III pietro</t>
  </si>
  <si>
    <t>IV piętro</t>
  </si>
  <si>
    <t>Razem IV piętro</t>
  </si>
  <si>
    <t>RAZEM PAWILON A</t>
  </si>
  <si>
    <t>K1</t>
  </si>
  <si>
    <t>K2</t>
  </si>
  <si>
    <t>Szatnia męska</t>
  </si>
  <si>
    <t>Pok. socjalny</t>
  </si>
  <si>
    <t>pom. dydaktyczne</t>
  </si>
  <si>
    <t>P-B</t>
  </si>
  <si>
    <t>Czytelnia</t>
  </si>
  <si>
    <t>Magazynek</t>
  </si>
  <si>
    <t>Hall</t>
  </si>
  <si>
    <t>Katalogii</t>
  </si>
  <si>
    <t>korytarz + hall</t>
  </si>
  <si>
    <t>kl. schodowa</t>
  </si>
  <si>
    <t>pok.biurowy</t>
  </si>
  <si>
    <t>wypozyczalnia</t>
  </si>
  <si>
    <t>pok. biurowy</t>
  </si>
  <si>
    <t>A</t>
  </si>
  <si>
    <t>Pawilon Socjalny Część A</t>
  </si>
  <si>
    <t>Piwnica</t>
  </si>
  <si>
    <t>01</t>
  </si>
  <si>
    <t>Główna klatka schodowa</t>
  </si>
  <si>
    <t>03</t>
  </si>
  <si>
    <t>04</t>
  </si>
  <si>
    <t>Korytarz piwnic</t>
  </si>
  <si>
    <t>10</t>
  </si>
  <si>
    <t>Sanitaria męskie + przedsionek</t>
  </si>
  <si>
    <t>26</t>
  </si>
  <si>
    <t>Natryski męskie</t>
  </si>
  <si>
    <t>27</t>
  </si>
  <si>
    <t>Natryski kobiet</t>
  </si>
  <si>
    <t>28</t>
  </si>
  <si>
    <t>Szatnia kobiet</t>
  </si>
  <si>
    <t>Sanitaria kobiet + przedsionek szatni kobiet</t>
  </si>
  <si>
    <t>Klatka schod. Gospodarcza</t>
  </si>
  <si>
    <t>32</t>
  </si>
  <si>
    <t>Korytarz magazynów</t>
  </si>
  <si>
    <t>Parter</t>
  </si>
  <si>
    <t>100</t>
  </si>
  <si>
    <t>Przedsionek wejścia głównego</t>
  </si>
  <si>
    <t>101</t>
  </si>
  <si>
    <t>Hall Główny rekreacja</t>
  </si>
  <si>
    <t>Szatnia hallu głównego</t>
  </si>
  <si>
    <t>Hall - poczekalnia stołówki studenckiej</t>
  </si>
  <si>
    <t xml:space="preserve">Toaleta damska </t>
  </si>
  <si>
    <t>Toaleta męska</t>
  </si>
  <si>
    <t>klatka schodowa gospodarcza wraz z wejściem gospodarczym</t>
  </si>
  <si>
    <t>Piętro I</t>
  </si>
  <si>
    <t>Hall I piętra</t>
  </si>
  <si>
    <t xml:space="preserve">Toalety </t>
  </si>
  <si>
    <t>39</t>
  </si>
  <si>
    <t>43</t>
  </si>
  <si>
    <t>45</t>
  </si>
  <si>
    <t>44</t>
  </si>
  <si>
    <t>46</t>
  </si>
  <si>
    <t>48</t>
  </si>
  <si>
    <t>Dział Promocji Uczelni i Organizacji Imprez</t>
  </si>
  <si>
    <t>49</t>
  </si>
  <si>
    <t>Klatka schodowa gospodarcza</t>
  </si>
  <si>
    <t>Pawilon Socjalny Część B</t>
  </si>
  <si>
    <t>Korytarz piwnic z wejściem zewnętrznym</t>
  </si>
  <si>
    <t>Przyziemie</t>
  </si>
  <si>
    <t>Przedsionek + klatka schodowa</t>
  </si>
  <si>
    <t>Komora Termoklimatyczna</t>
  </si>
  <si>
    <t>Pom gospodarcze na sprzęt porządkowy</t>
  </si>
  <si>
    <t>Przedsionek hallu</t>
  </si>
  <si>
    <t>Hall wejściowy główny</t>
  </si>
  <si>
    <t>Przedsionek komory</t>
  </si>
  <si>
    <t>Komora termoklimatyczna</t>
  </si>
  <si>
    <t>Pracownia I</t>
  </si>
  <si>
    <t>Pracownia II</t>
  </si>
  <si>
    <t>Pokój Kierownika</t>
  </si>
  <si>
    <t>Pomieszcz sanit. higien.</t>
  </si>
  <si>
    <t>Pomieszczenia instal.</t>
  </si>
  <si>
    <t xml:space="preserve">Podcień łącznika Komora Termoklimatyczna - Pawilon III </t>
  </si>
  <si>
    <t xml:space="preserve">Łącznik kryty pomiędzy  Komorą Termoklimatyczną - Pawilon III </t>
  </si>
  <si>
    <t>Aula Pawilon C</t>
  </si>
  <si>
    <t>Hall podscenia</t>
  </si>
  <si>
    <t>Hall Auli</t>
  </si>
  <si>
    <t>Sala Auli</t>
  </si>
  <si>
    <t>Estrada Auli</t>
  </si>
  <si>
    <t>Hall zaplecza estrady</t>
  </si>
  <si>
    <t>Przedsionek wejścia zaplecza estrady</t>
  </si>
  <si>
    <t>Klatka schodowa zaplecza estrady</t>
  </si>
  <si>
    <t xml:space="preserve">Poziom </t>
  </si>
  <si>
    <t>Kabina tłumaczy</t>
  </si>
  <si>
    <t>zaplecze auli</t>
  </si>
  <si>
    <t>RAZEM</t>
  </si>
  <si>
    <t>29 / 29A</t>
  </si>
  <si>
    <t>Katedra TiM Sportu Zakład Sportów Walki</t>
  </si>
  <si>
    <t xml:space="preserve">zaplecze </t>
  </si>
  <si>
    <t>pom. admistracyjne</t>
  </si>
  <si>
    <t>Korytarz piwnic z wejściem zewnętrznym - Powielarnia</t>
  </si>
  <si>
    <t>B01</t>
  </si>
  <si>
    <t>Hall przed pawilonem nr I</t>
  </si>
  <si>
    <t>B02</t>
  </si>
  <si>
    <t>Korytarz przyziemia</t>
  </si>
  <si>
    <t>B03</t>
  </si>
  <si>
    <t>Magazyn zakładowy</t>
  </si>
  <si>
    <t>B04</t>
  </si>
  <si>
    <t>B05</t>
  </si>
  <si>
    <t>Przedsionek wejścia do zaplecza Sali IB</t>
  </si>
  <si>
    <t>B06</t>
  </si>
  <si>
    <t>Szatnia Sali IB</t>
  </si>
  <si>
    <t>B07</t>
  </si>
  <si>
    <t>Sanitariaty</t>
  </si>
  <si>
    <t>Korytarz księgozbioru Biblioteki Głównej</t>
  </si>
  <si>
    <t>Intoligatornia podręczna</t>
  </si>
  <si>
    <t>Pokój personelu</t>
  </si>
  <si>
    <t>Księgozbiór</t>
  </si>
  <si>
    <t>Magazyn czasopism</t>
  </si>
  <si>
    <t>Hall przed Pawilonem II</t>
  </si>
  <si>
    <t>B18</t>
  </si>
  <si>
    <t>B19</t>
  </si>
  <si>
    <t>B20</t>
  </si>
  <si>
    <t>Hall zaplecze Sali IC</t>
  </si>
  <si>
    <t>B21</t>
  </si>
  <si>
    <t>Magazyn pomocy nauk. Dydakt.</t>
  </si>
  <si>
    <t>B22</t>
  </si>
  <si>
    <t>Przedsionek Sali ćwiczeń</t>
  </si>
  <si>
    <t>B23</t>
  </si>
  <si>
    <t>Przedsionek wejścia do sali IC</t>
  </si>
  <si>
    <t>B24</t>
  </si>
  <si>
    <t>Szatnia Sali IC</t>
  </si>
  <si>
    <t>B25</t>
  </si>
  <si>
    <t>Biblioteka</t>
  </si>
  <si>
    <t xml:space="preserve">Korytarz </t>
  </si>
  <si>
    <t>Hall przed pawilonem III</t>
  </si>
  <si>
    <t>Sala IC</t>
  </si>
  <si>
    <t>Szatnia Sali ID</t>
  </si>
  <si>
    <t>Pomieszczenie socjalne</t>
  </si>
  <si>
    <t>Główny ciąg komunikacyjny</t>
  </si>
  <si>
    <t>Sala B</t>
  </si>
  <si>
    <t>Sala C</t>
  </si>
  <si>
    <t>Sala ID</t>
  </si>
  <si>
    <t>Hall przed pawilonem IV</t>
  </si>
  <si>
    <t>Pracownia Biokinetyki</t>
  </si>
  <si>
    <t xml:space="preserve">Hall </t>
  </si>
  <si>
    <t>Pomieszczenie przygotowania osób do badania</t>
  </si>
  <si>
    <t>Toaleta niepełnosprawnych</t>
  </si>
  <si>
    <t>Zespół szatniowo sanitarny damski</t>
  </si>
  <si>
    <t>Zespół szatniowo sanitarny męski</t>
  </si>
  <si>
    <t>Ciąg komunikacyjny hall</t>
  </si>
  <si>
    <t>użytkownik (wydział, administracja rektorska, administracja kanclerska, jednostka rektorska pozawydziałowa,sala wykładowa, sala sportowa, komunikacja, pom. sanitarne, zaplecze)</t>
  </si>
  <si>
    <t>pom. zaplecza Sali</t>
  </si>
  <si>
    <t>sala wykładowa - zaplecze</t>
  </si>
  <si>
    <t>Sala IB</t>
  </si>
  <si>
    <t>ogólnouczelniana</t>
  </si>
  <si>
    <t>Sala D</t>
  </si>
  <si>
    <t>Sala E</t>
  </si>
  <si>
    <t>Sala F</t>
  </si>
  <si>
    <t>Sala A</t>
  </si>
  <si>
    <t>Katedra Fizjoterapii</t>
  </si>
  <si>
    <t>częstotlwość sprzątania</t>
  </si>
  <si>
    <t>częstotliwość sprzątania</t>
  </si>
  <si>
    <t>RAZEM PAWILON B</t>
  </si>
  <si>
    <t>RAZEM PAWILON SOCJALNY</t>
  </si>
  <si>
    <t>RAZEM KOMORA</t>
  </si>
  <si>
    <t>RAZEM BUDYNEK GŁÓWNY+PAWILONY</t>
  </si>
  <si>
    <t>RAZEM AULA</t>
  </si>
  <si>
    <t>codziennie</t>
  </si>
  <si>
    <t>na żadanie</t>
  </si>
  <si>
    <t>1xw tyg.</t>
  </si>
  <si>
    <t>na żądanie</t>
  </si>
  <si>
    <t>2xw tyg.</t>
  </si>
  <si>
    <t>1xw tygodniu</t>
  </si>
  <si>
    <t>1xw miesiącu</t>
  </si>
  <si>
    <t>2xw miesiącu</t>
  </si>
  <si>
    <t>2xw tygodniu</t>
  </si>
  <si>
    <t>na żadnie</t>
  </si>
  <si>
    <t>Sanitaria damskie 
(wc, umywalka natrysk)</t>
  </si>
  <si>
    <t>Sanitaria męskie 
(wc, umywalka natrysk)</t>
  </si>
  <si>
    <t>1. Płytki PCV</t>
  </si>
  <si>
    <t>2. Kamień naturalny</t>
  </si>
  <si>
    <t>3. Wykładzina dywanowa</t>
  </si>
  <si>
    <t>4. Płytki ceramiczne</t>
  </si>
  <si>
    <t>5. Panele podłogowe</t>
  </si>
  <si>
    <t>6. Parkiet</t>
  </si>
  <si>
    <t>RAZEM:</t>
  </si>
  <si>
    <t>W POWYZSZYM BUDYNKU WYRÓŻNIA SIĘ:</t>
  </si>
  <si>
    <t>I. RODZAJE NAWIERZCHNI:</t>
  </si>
  <si>
    <t xml:space="preserve">                    III. ILOŚĆ PRZESZKLEŃ W M2</t>
  </si>
  <si>
    <t>II. ILOŚĆ OKIEN W M2:</t>
  </si>
  <si>
    <t>funkcja (pom. dydaktyczne, sala wykładowa, sala ćwiczeń, sala sportowa, komunikacja, pom. sanitarne, pom. usługowe, pom. techniczne / magazynowe, pom. administracyjne)</t>
  </si>
  <si>
    <t>/ w tym budynek B/</t>
  </si>
  <si>
    <t>279,60 m2</t>
  </si>
  <si>
    <t>350,20 m2</t>
  </si>
  <si>
    <t>-</t>
  </si>
  <si>
    <t>51,84 m2</t>
  </si>
  <si>
    <t>135,84 m2</t>
  </si>
  <si>
    <t>49,50 m2</t>
  </si>
  <si>
    <t>Ujęto pod Budynek Główny</t>
  </si>
  <si>
    <t>Pawilon Socjalny Część D</t>
  </si>
  <si>
    <t>Szatnia brudna</t>
  </si>
  <si>
    <t>Warsztaty</t>
  </si>
  <si>
    <t>Sanitaria natryski WC</t>
  </si>
  <si>
    <t>Szatnia czysta</t>
  </si>
  <si>
    <t>Pokój rekreacyjny</t>
  </si>
  <si>
    <t>m2</t>
  </si>
  <si>
    <t>Korytarz warsztatów</t>
  </si>
  <si>
    <t>36</t>
  </si>
  <si>
    <t>pom.adminstracyjne</t>
  </si>
  <si>
    <t>WC  "D"</t>
  </si>
  <si>
    <t>Kancelaria Główna</t>
  </si>
  <si>
    <t>2 146,20 m2</t>
  </si>
  <si>
    <t>Kosmetologia</t>
  </si>
  <si>
    <t>Dział Informatyzacji Uczelni</t>
  </si>
  <si>
    <t xml:space="preserve">sierpień </t>
  </si>
  <si>
    <t>wyłączone miesiące ze sprzątania</t>
  </si>
  <si>
    <t>sierpień</t>
  </si>
  <si>
    <t>Dział Techn.Obsł.Obiektów</t>
  </si>
  <si>
    <t>Dział Adm.Gosp.Mat.i Zaopatrz.</t>
  </si>
  <si>
    <t>Sala Rady Wydziału</t>
  </si>
  <si>
    <t xml:space="preserve">Kancelaria Tajna </t>
  </si>
  <si>
    <t xml:space="preserve">Dział Nauczania </t>
  </si>
  <si>
    <t xml:space="preserve">Dział Kadr </t>
  </si>
  <si>
    <t>Dział Płac</t>
  </si>
  <si>
    <t xml:space="preserve">Kwestura </t>
  </si>
  <si>
    <t xml:space="preserve">Pokój Kontroli </t>
  </si>
  <si>
    <t xml:space="preserve">Kanclerz </t>
  </si>
  <si>
    <t xml:space="preserve">Z-ca Kanclerza </t>
  </si>
  <si>
    <t xml:space="preserve">Sekcja Zamówień Publicznych </t>
  </si>
  <si>
    <t xml:space="preserve">Dział Infrmatyzacji Uczelni </t>
  </si>
  <si>
    <t xml:space="preserve">Sekcja Inwentaryzacji </t>
  </si>
  <si>
    <t xml:space="preserve">Centrum Edukacji Zawodowej </t>
  </si>
  <si>
    <t>Dziekanat  WRR</t>
  </si>
  <si>
    <t>Zakład Kinezoterapii</t>
  </si>
  <si>
    <t>Korytarz, łącznik</t>
  </si>
  <si>
    <t xml:space="preserve">Zakład Fizjiologii Mięśni </t>
  </si>
  <si>
    <t>Kat. Fizjologii i Biochemii</t>
  </si>
  <si>
    <t>Katedra Teorii i Metodyki WF</t>
  </si>
  <si>
    <t>Zakład  Alpinizmu</t>
  </si>
  <si>
    <t>Zakład  Hotelarstwa</t>
  </si>
  <si>
    <t>Zakład Obsługi Ruchu Turystyczn.</t>
  </si>
  <si>
    <t xml:space="preserve">Przedsionek </t>
  </si>
  <si>
    <t>910,08 m2</t>
  </si>
  <si>
    <t xml:space="preserve">na żądanie </t>
  </si>
  <si>
    <t xml:space="preserve">                         0.2</t>
  </si>
  <si>
    <t xml:space="preserve">Sala Doświadczania świata </t>
  </si>
  <si>
    <t xml:space="preserve">Centrala telefoniczna </t>
  </si>
  <si>
    <t xml:space="preserve"> 0.8/0.9/0.10</t>
  </si>
  <si>
    <t>0.4/0.5</t>
  </si>
  <si>
    <t xml:space="preserve">pom.administracyjne </t>
  </si>
  <si>
    <t xml:space="preserve">Portiernia Glówna </t>
  </si>
  <si>
    <t xml:space="preserve">                      304A</t>
  </si>
  <si>
    <t>107C</t>
  </si>
  <si>
    <t>103/104/105</t>
  </si>
  <si>
    <t>sekretariat</t>
  </si>
  <si>
    <t>Dziekan</t>
  </si>
  <si>
    <t>107/107B</t>
  </si>
  <si>
    <t>pokój obron</t>
  </si>
  <si>
    <t>Dziekanat WRR</t>
  </si>
  <si>
    <t>209/210/210A</t>
  </si>
  <si>
    <t>Dziekanat  WTiR</t>
  </si>
  <si>
    <t>Dziekenat  WTiR</t>
  </si>
  <si>
    <t>pom.socjalne</t>
  </si>
  <si>
    <t>Dziekanat WWFiS</t>
  </si>
  <si>
    <t xml:space="preserve">Dziekan </t>
  </si>
  <si>
    <t>Sekretariat</t>
  </si>
  <si>
    <t>bieżnia</t>
  </si>
  <si>
    <t>207/207A/207B</t>
  </si>
  <si>
    <t>sala seminaryjna</t>
  </si>
  <si>
    <t xml:space="preserve">sala seminaryjna </t>
  </si>
  <si>
    <t>Inspektor bhp</t>
  </si>
  <si>
    <t>2xw m-cu</t>
  </si>
  <si>
    <t>1xw m-cu</t>
  </si>
  <si>
    <t>sala ćwiczeń komputerowa</t>
  </si>
  <si>
    <t xml:space="preserve"> 04/05</t>
  </si>
  <si>
    <t xml:space="preserve">Kat.Fizjoterapii/Prac.Diagnostyki Funkcjonalnej </t>
  </si>
  <si>
    <t xml:space="preserve">Polskie Stowarzyszenia </t>
  </si>
  <si>
    <t>Instytut Sportu Z-d Sport.Zimowych</t>
  </si>
  <si>
    <t>Katedra Sportów  Zimowych Prac.</t>
  </si>
  <si>
    <t xml:space="preserve">sala ćwiczeń </t>
  </si>
  <si>
    <t xml:space="preserve">wyłączone miesiące ze sprzątania                                  </t>
  </si>
  <si>
    <t>funkcja (pom. dydaktyczne,sala wykładowa, sala ćwiczeń,komunikacja, pom.sanitarne, pom.usługowe, pom.techniczne/magazynowe, pom. administracyjne)</t>
  </si>
  <si>
    <t>nie więcej niż x1/rok</t>
  </si>
  <si>
    <t>nie więcej niż x8/rok</t>
  </si>
  <si>
    <t>nie wiecej niż x10/rok</t>
  </si>
  <si>
    <t>nie więcej niż x2/rok</t>
  </si>
  <si>
    <t>nie więcej niż x10/rok</t>
  </si>
  <si>
    <t>nie więcej niż x12/rok</t>
  </si>
  <si>
    <t>nie więcej niż x4/rok</t>
  </si>
  <si>
    <t>nie więcej niż x15/rok</t>
  </si>
  <si>
    <t xml:space="preserve">Dział Org. Imprez Aparatura Naukowa </t>
  </si>
  <si>
    <t xml:space="preserve">1xw kwartale </t>
  </si>
  <si>
    <t xml:space="preserve">Sala klubowa </t>
  </si>
  <si>
    <t xml:space="preserve">nie więcej niż x1 </t>
  </si>
  <si>
    <t>Kosmetologia Magazyn</t>
  </si>
  <si>
    <t>1. Wykładzina PCV</t>
  </si>
  <si>
    <t>1. Wykładzina PCV winigam rekord</t>
  </si>
  <si>
    <t xml:space="preserve">1xw m-cu </t>
  </si>
  <si>
    <t>nie więcej niż x1</t>
  </si>
  <si>
    <t xml:space="preserve"> nie więcej niż x1</t>
  </si>
  <si>
    <t xml:space="preserve">nie więcej niż x2 </t>
  </si>
  <si>
    <t xml:space="preserve">1xw m-cu  </t>
  </si>
  <si>
    <t>pom. Administracyjne</t>
  </si>
  <si>
    <t>czytelnia - informatorium</t>
  </si>
  <si>
    <t>Przedsionek wejścia do Sali ID</t>
  </si>
  <si>
    <t>1. Wykładzina  PCV</t>
  </si>
  <si>
    <t xml:space="preserve">wyłączone miesiące ze sprzątania </t>
  </si>
  <si>
    <t>3xw tyg.</t>
  </si>
  <si>
    <t xml:space="preserve">Sekretariat </t>
  </si>
  <si>
    <t xml:space="preserve">Kosmetologia </t>
  </si>
  <si>
    <t>0.7/0.6</t>
  </si>
  <si>
    <t xml:space="preserve">Z-d Reh.w chor.wieku rozwojow. </t>
  </si>
  <si>
    <t>W.RR - Katedra Reh.Klinicznej</t>
  </si>
  <si>
    <t>Kierownik</t>
  </si>
  <si>
    <t xml:space="preserve">W.RR </t>
  </si>
  <si>
    <t>sekretariat ds.praktyk, Sekretariatr Katedry Kosmetologii</t>
  </si>
  <si>
    <t>ogólnouczelniana Studium Jęz.Obcych</t>
  </si>
  <si>
    <t>Z-d fizjol.mięśni Kat.Fizjologii i Biochemii</t>
  </si>
  <si>
    <t>WRR-Kat.Reh.Klinicznej</t>
  </si>
  <si>
    <t>Sala Obron</t>
  </si>
  <si>
    <t xml:space="preserve">Terapia manualna </t>
  </si>
  <si>
    <t>Z-d Reh.w Ortopedii KRK</t>
  </si>
  <si>
    <t>Kierownik Z-d Reh.w Ortopedii</t>
  </si>
  <si>
    <t xml:space="preserve">Z-d Sportu Niepełnosprawhych </t>
  </si>
  <si>
    <t>Redakcja Rehabilitacja medyczna</t>
  </si>
  <si>
    <t>Zakład Rehabilitacji - KRK</t>
  </si>
  <si>
    <t>Z-d Reh. w chor.wewn.</t>
  </si>
  <si>
    <t>Z-d Reh. w traumatolgii</t>
  </si>
  <si>
    <t xml:space="preserve">Kat.Społ.Podstaw Reh., Kat.Reh.Klinicznej </t>
  </si>
  <si>
    <t>Z-d Reh.w Ortopedii - KRK</t>
  </si>
  <si>
    <t xml:space="preserve">złożone meble </t>
  </si>
  <si>
    <t>Z-d Reh. w neur.i psychiatrii</t>
  </si>
  <si>
    <t>Z-d Reh.w neur. I psychiatrii</t>
  </si>
  <si>
    <t>Kierownik Katedry</t>
  </si>
  <si>
    <t>Dziekanat - Prodziekan</t>
  </si>
  <si>
    <t>Z-d Kinezyterapii Katedra Fizjoterapii</t>
  </si>
  <si>
    <t>Kierownik Dziekanatu</t>
  </si>
  <si>
    <t>Z-d Teorii Sportu i Antropomotoryki Instytut Sportu</t>
  </si>
  <si>
    <t>PRACOWNIA Dynamograficzna</t>
  </si>
  <si>
    <t>Z-d Anatomii Katedra Fizjoterapii</t>
  </si>
  <si>
    <t>Z-d Antropologii Katedra Antropologii</t>
  </si>
  <si>
    <t>Z-d Sporów Zimowych Instytut Sportu</t>
  </si>
  <si>
    <t>Z-d Sportów Zimowych Instytut Sportu</t>
  </si>
  <si>
    <t xml:space="preserve">Sala seminaryjna </t>
  </si>
  <si>
    <t>Prodziekani</t>
  </si>
  <si>
    <t>Dyplomy</t>
  </si>
  <si>
    <t>Dziekan WFiS</t>
  </si>
  <si>
    <t xml:space="preserve">PRACOWNIA BIOMETRYCZNA </t>
  </si>
  <si>
    <t>Instytut  Nauk Biomedycznych</t>
  </si>
  <si>
    <t>Zakład Fizjologii  Mięśni WRR</t>
  </si>
  <si>
    <t>PRACOWNIA Fizjologii i Biochemii</t>
  </si>
  <si>
    <t>Zakład Medycyny Sportu i Zywienia Człowieka</t>
  </si>
  <si>
    <t>Z-d Odnowy Biologicznej i Korekcji Wad Postawy</t>
  </si>
  <si>
    <t>Katedra Reh. Klinicznej</t>
  </si>
  <si>
    <t>Instytut Nauk Biomedycznych</t>
  </si>
  <si>
    <t xml:space="preserve">Kierownik </t>
  </si>
  <si>
    <t>Z-d Fizjologii i Biochemii</t>
  </si>
  <si>
    <t>Z-d Teorii i Metodyki WF</t>
  </si>
  <si>
    <t>Z-d Historii i Organizacji Rekreacji</t>
  </si>
  <si>
    <t>Z-d.Filoz. I Socjol.  Turystyki</t>
  </si>
  <si>
    <t>Katedra Humanistyczna Podstaw Turystyki</t>
  </si>
  <si>
    <t>Z-d Geografii Turystyki Katedra Nauk o Srodowisku Przyrodniczym</t>
  </si>
  <si>
    <t>Kat. Nauk  o  Środowisku Przyrodniczym</t>
  </si>
  <si>
    <t>Zakład  Ekologii Katedra Nauk o Srodowisku Przyrodniczym</t>
  </si>
  <si>
    <t>Z-d Ekologii</t>
  </si>
  <si>
    <t>Z- Geografii Turystyki Katedra Nauk o Środowisku Przyrodniczym</t>
  </si>
  <si>
    <t>Zakł. Geografii Turystyki</t>
  </si>
  <si>
    <t>Z-d Historii i Organizacji Rekreacji Katedra Humanistycznych Podstaw Turystyki</t>
  </si>
  <si>
    <t>Wydziałowa Pracownia Praktyk</t>
  </si>
  <si>
    <t>Kat.Rekreacji i Odnowy Biologicznej</t>
  </si>
  <si>
    <t>Zakład Ekon.i Zarzadzania Kat.Polityki Turystycznej</t>
  </si>
  <si>
    <t xml:space="preserve">Z-d Odnowy Biologicznej Kat.Reh.i Odnowy Biologicznej </t>
  </si>
  <si>
    <t xml:space="preserve">Z-d Ekonomii i Zarządzania Kat. Polityki Turystycznej </t>
  </si>
  <si>
    <t xml:space="preserve">Zakład Statystyki i Infornatyki Kat. Polityki Turystycznej </t>
  </si>
  <si>
    <t xml:space="preserve">Zakład Prawa Kat.Polityki Turystcznej </t>
  </si>
  <si>
    <t>Koło Wydawnicze Folia Turystica</t>
  </si>
  <si>
    <t xml:space="preserve">Zakład Ekon.i Zarządzania Kat. Polityki Turystycznej </t>
  </si>
  <si>
    <t xml:space="preserve">Zakład Odnowy Biologicznej Kat.Reh.i Odnowy Biologicznej </t>
  </si>
  <si>
    <t xml:space="preserve">Sala Narad Rektora/Kolegialna </t>
  </si>
  <si>
    <t>Pom  Rektoratu/boks</t>
  </si>
  <si>
    <t>Pom. Rektoratu/boks</t>
  </si>
  <si>
    <t>Prorektor/boks</t>
  </si>
  <si>
    <t xml:space="preserve">Dział Nauczania i Spraw Socjalno Bytowych Studentów </t>
  </si>
  <si>
    <t xml:space="preserve">                  209/210</t>
  </si>
  <si>
    <t xml:space="preserve">Kancelaria Prawna </t>
  </si>
  <si>
    <t xml:space="preserve">Kwestura - Dział Ksiegowości </t>
  </si>
  <si>
    <t xml:space="preserve">Dział Nauki i Wydawnictw </t>
  </si>
  <si>
    <t>pom. zaplecza Sali 1C</t>
  </si>
  <si>
    <t>pom. sanitarne  1C</t>
  </si>
  <si>
    <t>Sanitariaty 1D</t>
  </si>
  <si>
    <t>Pomieszczenie pomocy naukowych 1D</t>
  </si>
  <si>
    <t>PRACOWNIA</t>
  </si>
  <si>
    <t>016</t>
  </si>
  <si>
    <t xml:space="preserve">Pracownia Wibroterapii </t>
  </si>
  <si>
    <t>Katedra TiM Sportu Zakład Sportu i Antropomotoryki</t>
  </si>
  <si>
    <t>42A      + 42B</t>
  </si>
  <si>
    <t>Muzeum Anatomiczne Katedra Fizjoterapii</t>
  </si>
  <si>
    <t>Z-d Reh.w reumat.i geriatrii-KRK</t>
  </si>
  <si>
    <r>
      <t>Katedra Reh.Klin.</t>
    </r>
    <r>
      <rPr>
        <b/>
        <sz val="10"/>
        <color indexed="8"/>
        <rFont val="Czcionka tekstu podstawowego"/>
        <family val="2"/>
        <charset val="238"/>
      </rPr>
      <t xml:space="preserve"> PRACOWNIA</t>
    </r>
  </si>
  <si>
    <r>
      <t xml:space="preserve">Z-d Reh.w chor.wewn. </t>
    </r>
    <r>
      <rPr>
        <b/>
        <sz val="10"/>
        <color indexed="8"/>
        <rFont val="Czcionka tekstu podstawowego"/>
        <family val="2"/>
        <charset val="238"/>
      </rPr>
      <t>PRACOWNIA</t>
    </r>
  </si>
  <si>
    <r>
      <rPr>
        <b/>
        <sz val="10"/>
        <color indexed="8"/>
        <rFont val="Czcionka tekstu podstawowego"/>
        <family val="2"/>
        <charset val="238"/>
      </rPr>
      <t>PRACOWNIA</t>
    </r>
    <r>
      <rPr>
        <sz val="10"/>
        <color indexed="8"/>
        <rFont val="Czcionka tekstu podstawowego"/>
        <family val="2"/>
        <charset val="238"/>
      </rPr>
      <t xml:space="preserve"> Antropometryczna</t>
    </r>
  </si>
  <si>
    <r>
      <rPr>
        <b/>
        <sz val="10"/>
        <color indexed="8"/>
        <rFont val="Czcionka tekstu podstawowego"/>
        <family val="2"/>
        <charset val="238"/>
      </rPr>
      <t>PRACOWNIA</t>
    </r>
    <r>
      <rPr>
        <sz val="10"/>
        <color indexed="8"/>
        <rFont val="Czcionka tekstu podstawowego"/>
        <family val="2"/>
        <charset val="238"/>
      </rPr>
      <t xml:space="preserve"> ELEKTROMIOGRAFICZNA</t>
    </r>
  </si>
  <si>
    <r>
      <t>Katedra  Fizjologii i Biochemii -</t>
    </r>
    <r>
      <rPr>
        <b/>
        <sz val="10"/>
        <color indexed="8"/>
        <rFont val="Czcionka tekstu podstawowego"/>
        <family val="2"/>
        <charset val="238"/>
      </rPr>
      <t>LABOLATORIUM</t>
    </r>
  </si>
  <si>
    <r>
      <t xml:space="preserve">Katedra Fizjologii i Biochemii- </t>
    </r>
    <r>
      <rPr>
        <b/>
        <sz val="10"/>
        <color indexed="8"/>
        <rFont val="Czcionka tekstu podstawowego"/>
        <family val="2"/>
        <charset val="238"/>
      </rPr>
      <t>PRACOWNIA</t>
    </r>
  </si>
  <si>
    <r>
      <rPr>
        <b/>
        <sz val="10"/>
        <color indexed="8"/>
        <rFont val="Czcionka tekstu podstawowego"/>
        <family val="2"/>
        <charset val="238"/>
      </rPr>
      <t>PRACOWNIA</t>
    </r>
    <r>
      <rPr>
        <sz val="10"/>
        <color indexed="8"/>
        <rFont val="Czcionka tekstu podstawowego"/>
        <family val="2"/>
        <charset val="238"/>
      </rPr>
      <t xml:space="preserve"> Fizjologii KRK</t>
    </r>
  </si>
  <si>
    <r>
      <rPr>
        <b/>
        <sz val="10"/>
        <color indexed="8"/>
        <rFont val="Czcionka tekstu podstawowego"/>
        <family val="2"/>
        <charset val="238"/>
      </rPr>
      <t>PRACOWNIA</t>
    </r>
    <r>
      <rPr>
        <sz val="10"/>
        <color indexed="8"/>
        <rFont val="Czcionka tekstu podstawowego"/>
        <family val="2"/>
        <charset val="238"/>
      </rPr>
      <t xml:space="preserve">  KRK</t>
    </r>
  </si>
  <si>
    <r>
      <rPr>
        <b/>
        <sz val="10"/>
        <color indexed="8"/>
        <rFont val="Czcionka tekstu podstawowego"/>
        <family val="2"/>
        <charset val="238"/>
      </rPr>
      <t>PRACOWNIA</t>
    </r>
    <r>
      <rPr>
        <sz val="10"/>
        <color indexed="8"/>
        <rFont val="Czcionka tekstu podstawowego"/>
        <family val="2"/>
        <charset val="238"/>
      </rPr>
      <t xml:space="preserve"> Fizjologii Człowieka</t>
    </r>
  </si>
  <si>
    <r>
      <rPr>
        <b/>
        <sz val="10"/>
        <color indexed="8"/>
        <rFont val="Czcionka tekstu podstawowego"/>
        <family val="2"/>
        <charset val="238"/>
      </rPr>
      <t>PRACOWNIA</t>
    </r>
    <r>
      <rPr>
        <sz val="10"/>
        <color indexed="8"/>
        <rFont val="Czcionka tekstu podstawowego"/>
        <family val="2"/>
        <charset val="238"/>
      </rPr>
      <t xml:space="preserve"> ODNOWY PSYCHOSOMATYCZNEJ</t>
    </r>
  </si>
  <si>
    <r>
      <rPr>
        <b/>
        <sz val="10"/>
        <color indexed="8"/>
        <rFont val="Czcionka tekstu podstawowego"/>
        <family val="2"/>
        <charset val="238"/>
      </rPr>
      <t>PRACOWNIA</t>
    </r>
    <r>
      <rPr>
        <sz val="10"/>
        <color indexed="8"/>
        <rFont val="Czcionka tekstu podstawowego"/>
        <family val="2"/>
        <charset val="238"/>
      </rPr>
      <t xml:space="preserve"> Komputerowa-ogólnouczelniana</t>
    </r>
  </si>
  <si>
    <t>nie więcej niż x2</t>
  </si>
  <si>
    <t xml:space="preserve">pom.dydaktyczne </t>
  </si>
  <si>
    <t>Hol - komunikacja z łącznikiem podziemnym</t>
  </si>
  <si>
    <t>Katedra Kosmetologii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</si>
</sst>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1"/>
      <color theme="1"/>
      <name val="Czcionka tekstu podstawowego"/>
      <family val="2"/>
      <charset val="238"/>
    </font>
    <font>
      <sz val="10"/>
      <color indexed="8"/>
      <name val="Czcionka tekstu podstawowego"/>
      <family val="2"/>
      <charset val="238"/>
    </font>
    <font>
      <sz val="10"/>
      <name val="Czcionka tekstu podstawowego"/>
      <family val="2"/>
      <charset val="238"/>
    </font>
    <font>
      <sz val="9"/>
      <color indexed="8"/>
      <name val="Czcionka tekstu podstawowego"/>
      <family val="2"/>
      <charset val="238"/>
    </font>
    <font>
      <sz val="8"/>
      <name val="Czcionka tekstu podstawowego"/>
      <family val="2"/>
      <charset val="238"/>
    </font>
    <font>
      <sz val="11"/>
      <name val="Czcionka tekstu podstawowego"/>
      <family val="2"/>
      <charset val="238"/>
    </font>
    <font>
      <sz val="10"/>
      <name val="Czcionka tekstu podstawowego"/>
      <charset val="238"/>
    </font>
    <font>
      <sz val="11"/>
      <color rgb="FF006100"/>
      <name val="Czcionka tekstu podstawowego"/>
      <family val="2"/>
      <charset val="238"/>
    </font>
    <font>
      <sz val="10"/>
      <color theme="1"/>
      <name val="Czcionka tekstu podstawowego"/>
      <family val="2"/>
      <charset val="238"/>
    </font>
    <font>
      <b/>
      <sz val="10"/>
      <color theme="1"/>
      <name val="Czcionka tekstu podstawowego"/>
      <charset val="238"/>
    </font>
    <font>
      <sz val="10"/>
      <color rgb="FF006100"/>
      <name val="Czcionka tekstu podstawowego"/>
      <family val="2"/>
      <charset val="238"/>
    </font>
    <font>
      <b/>
      <sz val="10"/>
      <color indexed="8"/>
      <name val="Czcionka tekstu podstawowego"/>
      <family val="2"/>
      <charset val="238"/>
    </font>
    <font>
      <sz val="10"/>
      <color rgb="FFFFC000"/>
      <name val="Czcionka tekstu podstawowego"/>
      <family val="2"/>
      <charset val="238"/>
    </font>
    <font>
      <b/>
      <sz val="10"/>
      <color theme="1"/>
      <name val="Czcionka tekstu podstawowego"/>
      <family val="2"/>
      <charset val="238"/>
    </font>
  </fonts>
  <fills count="1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59996337778862885"/>
        <bgColor indexed="64"/>
      </patternFill>
    </fill>
    <fill>
      <patternFill patternType="solid">
        <fgColor theme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2" borderId="0" applyNumberFormat="0" applyBorder="0" applyAlignment="0" applyProtection="0"/>
  </cellStyleXfs>
  <cellXfs count="150">
    <xf numFmtId="0" fontId="0" fillId="0" borderId="0" xfId="0"/>
    <xf numFmtId="0" fontId="8" fillId="0" borderId="0" xfId="0" applyFont="1"/>
    <xf numFmtId="0" fontId="1" fillId="0" borderId="1" xfId="0" applyFont="1" applyFill="1" applyBorder="1" applyAlignment="1">
      <alignment vertical="center" wrapText="1"/>
    </xf>
    <xf numFmtId="0" fontId="8" fillId="0" borderId="0" xfId="0" applyFont="1" applyAlignment="1">
      <alignment wrapText="1"/>
    </xf>
    <xf numFmtId="0" fontId="1" fillId="3" borderId="1" xfId="0" applyFont="1" applyFill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right" vertical="center"/>
    </xf>
    <xf numFmtId="2" fontId="1" fillId="0" borderId="1" xfId="0" applyNumberFormat="1" applyFont="1" applyFill="1" applyBorder="1" applyAlignment="1">
      <alignment vertical="center"/>
    </xf>
    <xf numFmtId="0" fontId="8" fillId="3" borderId="1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center" vertical="center"/>
    </xf>
    <xf numFmtId="2" fontId="8" fillId="3" borderId="1" xfId="0" applyNumberFormat="1" applyFont="1" applyFill="1" applyBorder="1" applyAlignment="1">
      <alignment vertical="center"/>
    </xf>
    <xf numFmtId="0" fontId="8" fillId="3" borderId="1" xfId="0" applyFont="1" applyFill="1" applyBorder="1" applyAlignment="1">
      <alignment vertical="center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vertical="center"/>
    </xf>
    <xf numFmtId="0" fontId="8" fillId="4" borderId="1" xfId="0" applyFont="1" applyFill="1" applyBorder="1" applyAlignment="1">
      <alignment vertical="center"/>
    </xf>
    <xf numFmtId="0" fontId="8" fillId="5" borderId="1" xfId="0" applyFont="1" applyFill="1" applyBorder="1"/>
    <xf numFmtId="0" fontId="8" fillId="5" borderId="1" xfId="0" applyFont="1" applyFill="1" applyBorder="1" applyAlignment="1">
      <alignment horizontal="center"/>
    </xf>
    <xf numFmtId="0" fontId="8" fillId="5" borderId="1" xfId="0" applyFont="1" applyFill="1" applyBorder="1" applyAlignment="1">
      <alignment wrapText="1"/>
    </xf>
    <xf numFmtId="0" fontId="8" fillId="6" borderId="1" xfId="0" applyFont="1" applyFill="1" applyBorder="1" applyAlignment="1">
      <alignment vertical="center"/>
    </xf>
    <xf numFmtId="0" fontId="8" fillId="5" borderId="1" xfId="0" applyFont="1" applyFill="1" applyBorder="1" applyAlignment="1">
      <alignment vertical="center"/>
    </xf>
    <xf numFmtId="0" fontId="8" fillId="5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 wrapText="1"/>
    </xf>
    <xf numFmtId="0" fontId="9" fillId="5" borderId="1" xfId="0" applyFont="1" applyFill="1" applyBorder="1" applyAlignment="1">
      <alignment vertical="center"/>
    </xf>
    <xf numFmtId="0" fontId="8" fillId="0" borderId="0" xfId="0" applyFont="1" applyFill="1" applyBorder="1"/>
    <xf numFmtId="0" fontId="1" fillId="0" borderId="1" xfId="0" applyFont="1" applyFill="1" applyBorder="1" applyAlignment="1">
      <alignment horizontal="center" vertical="center" wrapText="1"/>
    </xf>
    <xf numFmtId="0" fontId="10" fillId="2" borderId="1" xfId="1" applyFont="1" applyBorder="1" applyAlignment="1">
      <alignment vertical="center" wrapText="1"/>
    </xf>
    <xf numFmtId="49" fontId="8" fillId="0" borderId="1" xfId="0" applyNumberFormat="1" applyFont="1" applyFill="1" applyBorder="1" applyAlignment="1">
      <alignment horizontal="right" vertical="center"/>
    </xf>
    <xf numFmtId="49" fontId="2" fillId="0" borderId="1" xfId="0" applyNumberFormat="1" applyFont="1" applyFill="1" applyBorder="1" applyAlignment="1">
      <alignment horizontal="right" vertical="center"/>
    </xf>
    <xf numFmtId="0" fontId="1" fillId="7" borderId="1" xfId="0" applyFont="1" applyFill="1" applyBorder="1" applyAlignment="1">
      <alignment vertical="center"/>
    </xf>
    <xf numFmtId="0" fontId="2" fillId="0" borderId="1" xfId="1" applyFont="1" applyFill="1" applyBorder="1" applyAlignment="1">
      <alignment vertical="center" wrapText="1"/>
    </xf>
    <xf numFmtId="0" fontId="1" fillId="3" borderId="1" xfId="0" applyFont="1" applyFill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horizontal="right" vertical="center"/>
    </xf>
    <xf numFmtId="0" fontId="1" fillId="3" borderId="1" xfId="0" applyFont="1" applyFill="1" applyBorder="1" applyAlignment="1">
      <alignment vertical="center"/>
    </xf>
    <xf numFmtId="2" fontId="1" fillId="3" borderId="1" xfId="0" applyNumberFormat="1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1" fillId="8" borderId="1" xfId="0" applyFont="1" applyFill="1" applyBorder="1" applyAlignment="1">
      <alignment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vertical="center" wrapText="1"/>
    </xf>
    <xf numFmtId="2" fontId="2" fillId="0" borderId="1" xfId="0" applyNumberFormat="1" applyFont="1" applyFill="1" applyBorder="1" applyAlignment="1">
      <alignment vertical="center"/>
    </xf>
    <xf numFmtId="0" fontId="1" fillId="8" borderId="1" xfId="0" applyFont="1" applyFill="1" applyBorder="1" applyAlignment="1">
      <alignment horizontal="center" vertical="center" wrapText="1"/>
    </xf>
    <xf numFmtId="49" fontId="1" fillId="8" borderId="1" xfId="0" applyNumberFormat="1" applyFont="1" applyFill="1" applyBorder="1" applyAlignment="1">
      <alignment horizontal="right" vertical="center"/>
    </xf>
    <xf numFmtId="49" fontId="8" fillId="5" borderId="1" xfId="0" applyNumberFormat="1" applyFont="1" applyFill="1" applyBorder="1" applyAlignment="1">
      <alignment vertical="center" wrapText="1"/>
    </xf>
    <xf numFmtId="2" fontId="8" fillId="5" borderId="1" xfId="0" applyNumberFormat="1" applyFont="1" applyFill="1" applyBorder="1" applyAlignment="1">
      <alignment vertical="center"/>
    </xf>
    <xf numFmtId="0" fontId="8" fillId="0" borderId="0" xfId="0" applyFont="1" applyFill="1" applyBorder="1" applyAlignment="1">
      <alignment wrapText="1"/>
    </xf>
    <xf numFmtId="49" fontId="8" fillId="0" borderId="0" xfId="0" applyNumberFormat="1" applyFont="1" applyFill="1" applyBorder="1" applyAlignment="1">
      <alignment wrapText="1"/>
    </xf>
    <xf numFmtId="0" fontId="1" fillId="3" borderId="1" xfId="0" applyFont="1" applyFill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9" fillId="5" borderId="1" xfId="0" applyFont="1" applyFill="1" applyBorder="1"/>
    <xf numFmtId="0" fontId="1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center"/>
    </xf>
    <xf numFmtId="2" fontId="2" fillId="0" borderId="1" xfId="1" applyNumberFormat="1" applyFont="1" applyFill="1" applyBorder="1" applyAlignment="1">
      <alignment vertical="center"/>
    </xf>
    <xf numFmtId="0" fontId="2" fillId="8" borderId="1" xfId="0" applyFont="1" applyFill="1" applyBorder="1" applyAlignment="1">
      <alignment horizontal="center" vertical="center"/>
    </xf>
    <xf numFmtId="0" fontId="2" fillId="8" borderId="1" xfId="0" applyFont="1" applyFill="1" applyBorder="1" applyAlignment="1">
      <alignment vertical="center"/>
    </xf>
    <xf numFmtId="0" fontId="2" fillId="3" borderId="1" xfId="1" applyFont="1" applyFill="1" applyBorder="1" applyAlignment="1">
      <alignment horizontal="center" vertical="center"/>
    </xf>
    <xf numFmtId="0" fontId="2" fillId="3" borderId="1" xfId="1" applyFont="1" applyFill="1" applyBorder="1" applyAlignment="1">
      <alignment vertical="center" wrapText="1"/>
    </xf>
    <xf numFmtId="0" fontId="2" fillId="3" borderId="1" xfId="1" applyFont="1" applyFill="1" applyBorder="1" applyAlignment="1">
      <alignment vertical="center"/>
    </xf>
    <xf numFmtId="2" fontId="2" fillId="3" borderId="1" xfId="1" applyNumberFormat="1" applyFont="1" applyFill="1" applyBorder="1" applyAlignment="1">
      <alignment vertical="center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0" fontId="8" fillId="0" borderId="0" xfId="0" applyFont="1" applyAlignment="1">
      <alignment vertical="center"/>
    </xf>
    <xf numFmtId="0" fontId="2" fillId="0" borderId="1" xfId="1" applyFont="1" applyFill="1" applyBorder="1" applyAlignment="1">
      <alignment vertical="center"/>
    </xf>
    <xf numFmtId="0" fontId="2" fillId="4" borderId="1" xfId="0" applyFont="1" applyFill="1" applyBorder="1" applyAlignment="1">
      <alignment vertical="center"/>
    </xf>
    <xf numFmtId="0" fontId="2" fillId="3" borderId="1" xfId="0" applyFont="1" applyFill="1" applyBorder="1" applyAlignment="1">
      <alignment vertical="center"/>
    </xf>
    <xf numFmtId="2" fontId="2" fillId="0" borderId="1" xfId="0" applyNumberFormat="1" applyFont="1" applyBorder="1" applyAlignment="1">
      <alignment vertical="center"/>
    </xf>
    <xf numFmtId="0" fontId="9" fillId="0" borderId="0" xfId="0" applyFont="1"/>
    <xf numFmtId="0" fontId="8" fillId="0" borderId="0" xfId="0" applyFont="1" applyAlignment="1">
      <alignment horizontal="left" vertical="center"/>
    </xf>
    <xf numFmtId="0" fontId="9" fillId="0" borderId="0" xfId="0" applyFont="1" applyFill="1" applyBorder="1" applyAlignment="1">
      <alignment horizontal="right"/>
    </xf>
    <xf numFmtId="0" fontId="8" fillId="0" borderId="0" xfId="0" applyFont="1" applyAlignment="1">
      <alignment horizontal="right" wrapText="1"/>
    </xf>
    <xf numFmtId="0" fontId="9" fillId="0" borderId="0" xfId="0" applyFont="1" applyAlignment="1">
      <alignment horizontal="right" wrapText="1"/>
    </xf>
    <xf numFmtId="49" fontId="5" fillId="0" borderId="1" xfId="0" applyNumberFormat="1" applyFont="1" applyFill="1" applyBorder="1" applyAlignment="1">
      <alignment horizontal="right" vertical="center"/>
    </xf>
    <xf numFmtId="0" fontId="4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center" vertical="center" wrapText="1"/>
    </xf>
    <xf numFmtId="49" fontId="5" fillId="3" borderId="1" xfId="0" applyNumberFormat="1" applyFont="1" applyFill="1" applyBorder="1" applyAlignment="1">
      <alignment horizontal="right" vertical="center"/>
    </xf>
    <xf numFmtId="0" fontId="5" fillId="3" borderId="1" xfId="0" applyFont="1" applyFill="1" applyBorder="1" applyAlignment="1">
      <alignment vertical="center"/>
    </xf>
    <xf numFmtId="0" fontId="2" fillId="3" borderId="1" xfId="0" applyFont="1" applyFill="1" applyBorder="1" applyAlignment="1">
      <alignment vertical="center" wrapText="1"/>
    </xf>
    <xf numFmtId="0" fontId="4" fillId="3" borderId="2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2" fontId="2" fillId="3" borderId="1" xfId="0" applyNumberFormat="1" applyFont="1" applyFill="1" applyBorder="1" applyAlignment="1">
      <alignment vertical="center"/>
    </xf>
    <xf numFmtId="4" fontId="8" fillId="0" borderId="0" xfId="0" applyNumberFormat="1" applyFont="1"/>
    <xf numFmtId="4" fontId="9" fillId="0" borderId="0" xfId="0" applyNumberFormat="1" applyFont="1"/>
    <xf numFmtId="4" fontId="8" fillId="0" borderId="0" xfId="0" applyNumberFormat="1" applyFont="1" applyAlignment="1">
      <alignment horizontal="center"/>
    </xf>
    <xf numFmtId="4" fontId="1" fillId="0" borderId="1" xfId="0" applyNumberFormat="1" applyFont="1" applyFill="1" applyBorder="1" applyAlignment="1">
      <alignment vertical="center"/>
    </xf>
    <xf numFmtId="4" fontId="2" fillId="3" borderId="1" xfId="0" applyNumberFormat="1" applyFont="1" applyFill="1" applyBorder="1" applyAlignment="1">
      <alignment vertical="center"/>
    </xf>
    <xf numFmtId="4" fontId="1" fillId="3" borderId="1" xfId="0" applyNumberFormat="1" applyFont="1" applyFill="1" applyBorder="1" applyAlignment="1">
      <alignment vertical="center"/>
    </xf>
    <xf numFmtId="4" fontId="8" fillId="0" borderId="1" xfId="0" applyNumberFormat="1" applyFont="1" applyBorder="1" applyAlignment="1">
      <alignment vertical="center"/>
    </xf>
    <xf numFmtId="4" fontId="2" fillId="0" borderId="1" xfId="0" applyNumberFormat="1" applyFont="1" applyFill="1" applyBorder="1" applyAlignment="1">
      <alignment vertical="center"/>
    </xf>
    <xf numFmtId="4" fontId="5" fillId="3" borderId="1" xfId="0" applyNumberFormat="1" applyFont="1" applyFill="1" applyBorder="1" applyAlignment="1">
      <alignment vertical="center"/>
    </xf>
    <xf numFmtId="4" fontId="9" fillId="5" borderId="1" xfId="0" applyNumberFormat="1" applyFont="1" applyFill="1" applyBorder="1" applyAlignment="1">
      <alignment vertical="center"/>
    </xf>
    <xf numFmtId="4" fontId="8" fillId="0" borderId="1" xfId="0" applyNumberFormat="1" applyFont="1" applyFill="1" applyBorder="1" applyAlignment="1">
      <alignment vertical="center"/>
    </xf>
    <xf numFmtId="4" fontId="8" fillId="3" borderId="1" xfId="0" applyNumberFormat="1" applyFont="1" applyFill="1" applyBorder="1" applyAlignment="1">
      <alignment vertical="center"/>
    </xf>
    <xf numFmtId="4" fontId="2" fillId="0" borderId="1" xfId="1" applyNumberFormat="1" applyFont="1" applyFill="1" applyBorder="1" applyAlignment="1">
      <alignment vertical="center"/>
    </xf>
    <xf numFmtId="4" fontId="2" fillId="3" borderId="1" xfId="1" applyNumberFormat="1" applyFont="1" applyFill="1" applyBorder="1" applyAlignment="1">
      <alignment vertical="center"/>
    </xf>
    <xf numFmtId="4" fontId="2" fillId="0" borderId="1" xfId="0" applyNumberFormat="1" applyFont="1" applyBorder="1" applyAlignment="1">
      <alignment vertical="center"/>
    </xf>
    <xf numFmtId="4" fontId="9" fillId="5" borderId="1" xfId="0" applyNumberFormat="1" applyFont="1" applyFill="1" applyBorder="1"/>
    <xf numFmtId="2" fontId="6" fillId="0" borderId="1" xfId="0" applyNumberFormat="1" applyFont="1" applyFill="1" applyBorder="1" applyAlignment="1">
      <alignment vertical="center"/>
    </xf>
    <xf numFmtId="0" fontId="6" fillId="0" borderId="1" xfId="0" applyFont="1" applyFill="1" applyBorder="1" applyAlignment="1">
      <alignment vertical="center" wrapText="1"/>
    </xf>
    <xf numFmtId="0" fontId="6" fillId="9" borderId="1" xfId="1" applyFont="1" applyFill="1" applyBorder="1" applyAlignment="1">
      <alignment vertical="center" wrapText="1"/>
    </xf>
    <xf numFmtId="0" fontId="8" fillId="0" borderId="0" xfId="0" applyFont="1" applyAlignment="1">
      <alignment horizontal="right"/>
    </xf>
    <xf numFmtId="49" fontId="8" fillId="0" borderId="0" xfId="0" applyNumberFormat="1" applyFont="1" applyAlignment="1">
      <alignment horizontal="center"/>
    </xf>
    <xf numFmtId="0" fontId="8" fillId="0" borderId="0" xfId="0" applyFont="1" applyAlignment="1"/>
    <xf numFmtId="0" fontId="10" fillId="9" borderId="1" xfId="1" applyFont="1" applyFill="1" applyBorder="1" applyAlignment="1">
      <alignment vertical="center" wrapText="1"/>
    </xf>
    <xf numFmtId="0" fontId="2" fillId="9" borderId="1" xfId="0" applyFont="1" applyFill="1" applyBorder="1" applyAlignment="1">
      <alignment vertical="center" wrapText="1"/>
    </xf>
    <xf numFmtId="4" fontId="8" fillId="10" borderId="1" xfId="0" applyNumberFormat="1" applyFont="1" applyFill="1" applyBorder="1" applyAlignment="1">
      <alignment vertical="center"/>
    </xf>
    <xf numFmtId="4" fontId="1" fillId="10" borderId="1" xfId="0" applyNumberFormat="1" applyFont="1" applyFill="1" applyBorder="1" applyAlignment="1">
      <alignment vertical="center"/>
    </xf>
    <xf numFmtId="4" fontId="2" fillId="10" borderId="1" xfId="1" applyNumberFormat="1" applyFont="1" applyFill="1" applyBorder="1" applyAlignment="1">
      <alignment vertical="center"/>
    </xf>
    <xf numFmtId="4" fontId="2" fillId="10" borderId="1" xfId="0" applyNumberFormat="1" applyFont="1" applyFill="1" applyBorder="1" applyAlignment="1">
      <alignment vertical="center"/>
    </xf>
    <xf numFmtId="49" fontId="2" fillId="0" borderId="1" xfId="0" applyNumberFormat="1" applyFont="1" applyFill="1" applyBorder="1" applyAlignment="1">
      <alignment horizontal="right" vertical="center" wrapText="1"/>
    </xf>
    <xf numFmtId="49" fontId="1" fillId="0" borderId="1" xfId="0" applyNumberFormat="1" applyFont="1" applyFill="1" applyBorder="1" applyAlignment="1">
      <alignment horizontal="right" vertical="center" wrapText="1"/>
    </xf>
    <xf numFmtId="49" fontId="1" fillId="3" borderId="1" xfId="0" applyNumberFormat="1" applyFont="1" applyFill="1" applyBorder="1" applyAlignment="1">
      <alignment horizontal="right" vertical="center" wrapText="1"/>
    </xf>
    <xf numFmtId="0" fontId="8" fillId="0" borderId="1" xfId="0" applyFont="1" applyBorder="1" applyAlignment="1">
      <alignment horizontal="right" vertical="center" wrapText="1"/>
    </xf>
    <xf numFmtId="0" fontId="8" fillId="8" borderId="1" xfId="0" applyFont="1" applyFill="1" applyBorder="1" applyAlignment="1">
      <alignment horizontal="right" vertical="center" wrapText="1"/>
    </xf>
    <xf numFmtId="0" fontId="1" fillId="0" borderId="0" xfId="0" applyFont="1"/>
    <xf numFmtId="1" fontId="8" fillId="0" borderId="1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horizontal="right" vertical="center"/>
    </xf>
    <xf numFmtId="4" fontId="8" fillId="10" borderId="1" xfId="0" applyNumberFormat="1" applyFont="1" applyFill="1" applyBorder="1" applyAlignment="1">
      <alignment horizontal="right" vertical="center"/>
    </xf>
    <xf numFmtId="16" fontId="8" fillId="0" borderId="1" xfId="0" applyNumberFormat="1" applyFont="1" applyBorder="1" applyAlignment="1">
      <alignment horizontal="right" vertical="center"/>
    </xf>
    <xf numFmtId="0" fontId="8" fillId="0" borderId="1" xfId="0" applyFont="1" applyBorder="1" applyAlignment="1">
      <alignment horizontal="right" vertical="center"/>
    </xf>
    <xf numFmtId="0" fontId="8" fillId="0" borderId="1" xfId="0" applyFont="1" applyFill="1" applyBorder="1" applyAlignment="1">
      <alignment vertical="center" wrapText="1"/>
    </xf>
    <xf numFmtId="0" fontId="8" fillId="8" borderId="1" xfId="0" applyFont="1" applyFill="1" applyBorder="1" applyAlignment="1">
      <alignment vertical="center"/>
    </xf>
    <xf numFmtId="0" fontId="8" fillId="8" borderId="1" xfId="0" applyFont="1" applyFill="1" applyBorder="1" applyAlignment="1">
      <alignment vertical="center" wrapText="1"/>
    </xf>
    <xf numFmtId="0" fontId="8" fillId="9" borderId="1" xfId="0" applyFont="1" applyFill="1" applyBorder="1" applyAlignment="1">
      <alignment vertical="center"/>
    </xf>
    <xf numFmtId="4" fontId="8" fillId="9" borderId="1" xfId="0" applyNumberFormat="1" applyFont="1" applyFill="1" applyBorder="1" applyAlignment="1">
      <alignment vertical="center"/>
    </xf>
    <xf numFmtId="0" fontId="8" fillId="9" borderId="1" xfId="0" applyFont="1" applyFill="1" applyBorder="1" applyAlignment="1">
      <alignment vertical="center" wrapText="1"/>
    </xf>
    <xf numFmtId="0" fontId="11" fillId="3" borderId="1" xfId="0" applyFont="1" applyFill="1" applyBorder="1" applyAlignment="1">
      <alignment vertical="center"/>
    </xf>
    <xf numFmtId="0" fontId="8" fillId="4" borderId="1" xfId="0" applyFont="1" applyFill="1" applyBorder="1" applyAlignment="1">
      <alignment vertical="center" wrapText="1"/>
    </xf>
    <xf numFmtId="0" fontId="8" fillId="8" borderId="1" xfId="0" applyFont="1" applyFill="1" applyBorder="1" applyAlignment="1">
      <alignment horizontal="right" vertical="center"/>
    </xf>
    <xf numFmtId="0" fontId="12" fillId="0" borderId="1" xfId="0" applyFont="1" applyBorder="1" applyAlignment="1">
      <alignment vertical="center"/>
    </xf>
    <xf numFmtId="0" fontId="1" fillId="9" borderId="1" xfId="0" applyFont="1" applyFill="1" applyBorder="1" applyAlignment="1">
      <alignment horizontal="center" vertical="center"/>
    </xf>
    <xf numFmtId="0" fontId="1" fillId="9" borderId="1" xfId="0" applyFont="1" applyFill="1" applyBorder="1" applyAlignment="1">
      <alignment vertical="center"/>
    </xf>
    <xf numFmtId="0" fontId="2" fillId="6" borderId="1" xfId="0" applyFont="1" applyFill="1" applyBorder="1" applyAlignment="1">
      <alignment vertical="center"/>
    </xf>
    <xf numFmtId="0" fontId="13" fillId="5" borderId="1" xfId="0" applyFont="1" applyFill="1" applyBorder="1" applyAlignment="1">
      <alignment vertical="center"/>
    </xf>
    <xf numFmtId="4" fontId="13" fillId="5" borderId="1" xfId="0" applyNumberFormat="1" applyFont="1" applyFill="1" applyBorder="1" applyAlignment="1">
      <alignment vertical="center"/>
    </xf>
    <xf numFmtId="0" fontId="13" fillId="0" borderId="0" xfId="0" applyFont="1"/>
    <xf numFmtId="4" fontId="8" fillId="0" borderId="0" xfId="0" applyNumberFormat="1" applyFont="1" applyAlignment="1">
      <alignment horizontal="right"/>
    </xf>
    <xf numFmtId="4" fontId="13" fillId="0" borderId="0" xfId="0" applyNumberFormat="1" applyFont="1"/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horizontal="center" wrapText="1"/>
    </xf>
    <xf numFmtId="4" fontId="8" fillId="11" borderId="1" xfId="0" applyNumberFormat="1" applyFont="1" applyFill="1" applyBorder="1" applyAlignment="1">
      <alignment vertical="center"/>
    </xf>
    <xf numFmtId="0" fontId="8" fillId="11" borderId="1" xfId="0" applyFont="1" applyFill="1" applyBorder="1" applyAlignment="1">
      <alignment vertical="center"/>
    </xf>
    <xf numFmtId="0" fontId="8" fillId="12" borderId="1" xfId="0" applyFont="1" applyFill="1" applyBorder="1" applyAlignment="1">
      <alignment horizontal="right" vertical="center"/>
    </xf>
    <xf numFmtId="0" fontId="8" fillId="12" borderId="1" xfId="0" applyFont="1" applyFill="1" applyBorder="1" applyAlignment="1">
      <alignment vertical="center"/>
    </xf>
    <xf numFmtId="2" fontId="1" fillId="0" borderId="1" xfId="0" applyNumberFormat="1" applyFont="1" applyFill="1" applyBorder="1" applyAlignment="1">
      <alignment vertical="center" wrapText="1"/>
    </xf>
  </cellXfs>
  <cellStyles count="2">
    <cellStyle name="Dobre" xfId="1" builtinId="26"/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4"/>
  <sheetViews>
    <sheetView workbookViewId="0">
      <pane ySplit="1" topLeftCell="A330" activePane="bottomLeft" state="frozen"/>
      <selection pane="bottomLeft" activeCell="I237" sqref="I237"/>
    </sheetView>
  </sheetViews>
  <sheetFormatPr defaultRowHeight="14.25"/>
  <cols>
    <col min="1" max="1" width="5" style="1" customWidth="1"/>
    <col min="2" max="2" width="5.25" style="1" customWidth="1"/>
    <col min="3" max="3" width="10.75" style="1" customWidth="1"/>
    <col min="4" max="4" width="9.625" style="1" customWidth="1"/>
    <col min="5" max="5" width="13.375" style="1" customWidth="1"/>
    <col min="6" max="6" width="11.375" style="1" customWidth="1"/>
    <col min="7" max="7" width="13.125" style="1" customWidth="1"/>
    <col min="8" max="8" width="17.125" style="3" customWidth="1"/>
    <col min="9" max="9" width="10.25" style="3" customWidth="1"/>
    <col min="10" max="10" width="24.25" style="1" customWidth="1"/>
  </cols>
  <sheetData>
    <row r="1" spans="1:10" ht="127.5">
      <c r="A1" s="119"/>
      <c r="B1" s="25"/>
      <c r="C1" s="26" t="s">
        <v>37</v>
      </c>
      <c r="D1" s="26" t="s">
        <v>0</v>
      </c>
      <c r="E1" s="26" t="s">
        <v>50</v>
      </c>
      <c r="F1" s="26" t="s">
        <v>1</v>
      </c>
      <c r="G1" s="26" t="s">
        <v>243</v>
      </c>
      <c r="H1" s="26" t="s">
        <v>363</v>
      </c>
      <c r="I1" s="26" t="s">
        <v>362</v>
      </c>
      <c r="J1" s="25" t="s">
        <v>54</v>
      </c>
    </row>
    <row r="2" spans="1:10">
      <c r="A2" s="1">
        <v>1</v>
      </c>
      <c r="B2" s="6" t="s">
        <v>36</v>
      </c>
      <c r="C2" s="6" t="s">
        <v>44</v>
      </c>
      <c r="D2" s="120" t="s">
        <v>39</v>
      </c>
      <c r="E2" s="6" t="s">
        <v>32</v>
      </c>
      <c r="F2" s="113">
        <v>52.89</v>
      </c>
      <c r="G2" s="6" t="s">
        <v>253</v>
      </c>
      <c r="H2" s="5" t="s">
        <v>52</v>
      </c>
      <c r="I2" s="5" t="s">
        <v>296</v>
      </c>
      <c r="J2" s="6" t="s">
        <v>402</v>
      </c>
    </row>
    <row r="3" spans="1:10" ht="25.5">
      <c r="A3" s="1">
        <v>2</v>
      </c>
      <c r="B3" s="6" t="s">
        <v>36</v>
      </c>
      <c r="C3" s="6" t="s">
        <v>44</v>
      </c>
      <c r="D3" s="121" t="s">
        <v>356</v>
      </c>
      <c r="E3" s="17" t="s">
        <v>32</v>
      </c>
      <c r="F3" s="122">
        <v>31</v>
      </c>
      <c r="G3" s="6" t="s">
        <v>253</v>
      </c>
      <c r="H3" s="5"/>
      <c r="I3" s="5" t="s">
        <v>296</v>
      </c>
      <c r="J3" s="5" t="s">
        <v>357</v>
      </c>
    </row>
    <row r="4" spans="1:10">
      <c r="A4" s="1">
        <v>3</v>
      </c>
      <c r="B4" s="6" t="s">
        <v>36</v>
      </c>
      <c r="C4" s="6" t="s">
        <v>44</v>
      </c>
      <c r="D4" s="123" t="s">
        <v>392</v>
      </c>
      <c r="E4" s="17" t="s">
        <v>32</v>
      </c>
      <c r="F4" s="110">
        <v>53.4</v>
      </c>
      <c r="G4" s="6" t="s">
        <v>253</v>
      </c>
      <c r="H4" s="5" t="s">
        <v>51</v>
      </c>
      <c r="I4" s="5" t="s">
        <v>296</v>
      </c>
      <c r="J4" s="6" t="s">
        <v>480</v>
      </c>
    </row>
    <row r="5" spans="1:10" ht="25.5">
      <c r="A5" s="1">
        <v>4</v>
      </c>
      <c r="B5" s="6" t="s">
        <v>36</v>
      </c>
      <c r="C5" s="6" t="s">
        <v>44</v>
      </c>
      <c r="D5" s="121" t="s">
        <v>43</v>
      </c>
      <c r="E5" s="6" t="s">
        <v>32</v>
      </c>
      <c r="F5" s="110">
        <v>17.100000000000001</v>
      </c>
      <c r="G5" s="6" t="s">
        <v>252</v>
      </c>
      <c r="H5" s="5" t="s">
        <v>55</v>
      </c>
      <c r="I5" s="5" t="s">
        <v>364</v>
      </c>
      <c r="J5" s="5" t="s">
        <v>358</v>
      </c>
    </row>
    <row r="6" spans="1:10">
      <c r="A6" s="1">
        <v>5</v>
      </c>
      <c r="B6" s="6"/>
      <c r="C6" s="6"/>
      <c r="D6" s="17" t="s">
        <v>57</v>
      </c>
      <c r="E6" s="17"/>
      <c r="F6" s="145">
        <f>SUM(F2:F5)</f>
        <v>154.38999999999999</v>
      </c>
      <c r="G6" s="146"/>
      <c r="H6" s="5"/>
      <c r="I6" s="5"/>
      <c r="J6" s="5"/>
    </row>
    <row r="7" spans="1:10">
      <c r="A7" s="1">
        <v>6</v>
      </c>
      <c r="B7" s="6" t="s">
        <v>36</v>
      </c>
      <c r="C7" s="6" t="s">
        <v>45</v>
      </c>
      <c r="D7" s="124" t="s">
        <v>335</v>
      </c>
      <c r="E7" s="6" t="s">
        <v>32</v>
      </c>
      <c r="F7" s="92">
        <v>16.2</v>
      </c>
      <c r="G7" s="6" t="s">
        <v>353</v>
      </c>
      <c r="H7" s="5" t="s">
        <v>55</v>
      </c>
      <c r="I7" s="5"/>
      <c r="J7" s="5" t="s">
        <v>3</v>
      </c>
    </row>
    <row r="8" spans="1:10">
      <c r="A8" s="1">
        <v>7</v>
      </c>
      <c r="B8" s="6" t="s">
        <v>36</v>
      </c>
      <c r="C8" s="6" t="s">
        <v>45</v>
      </c>
      <c r="D8" s="124" t="s">
        <v>338</v>
      </c>
      <c r="E8" s="6" t="s">
        <v>32</v>
      </c>
      <c r="F8" s="92">
        <v>17.88</v>
      </c>
      <c r="G8" s="6" t="s">
        <v>353</v>
      </c>
      <c r="H8" s="5" t="s">
        <v>55</v>
      </c>
      <c r="I8" s="5"/>
      <c r="J8" s="5" t="s">
        <v>407</v>
      </c>
    </row>
    <row r="9" spans="1:10">
      <c r="A9" s="1">
        <v>8</v>
      </c>
      <c r="B9" s="6" t="s">
        <v>36</v>
      </c>
      <c r="C9" s="6" t="s">
        <v>45</v>
      </c>
      <c r="D9" s="124" t="s">
        <v>334</v>
      </c>
      <c r="E9" s="6" t="s">
        <v>32</v>
      </c>
      <c r="F9" s="92">
        <v>17.88</v>
      </c>
      <c r="G9" s="6" t="s">
        <v>353</v>
      </c>
      <c r="H9" s="5" t="s">
        <v>55</v>
      </c>
      <c r="I9" s="5"/>
      <c r="J9" s="5" t="s">
        <v>407</v>
      </c>
    </row>
    <row r="10" spans="1:10">
      <c r="A10" s="1">
        <v>9</v>
      </c>
      <c r="B10" s="6" t="s">
        <v>36</v>
      </c>
      <c r="C10" s="6" t="s">
        <v>45</v>
      </c>
      <c r="D10" s="6">
        <v>109</v>
      </c>
      <c r="E10" s="6" t="s">
        <v>32</v>
      </c>
      <c r="F10" s="92">
        <v>16.2</v>
      </c>
      <c r="G10" s="6" t="s">
        <v>353</v>
      </c>
      <c r="H10" s="5" t="s">
        <v>55</v>
      </c>
      <c r="I10" s="5"/>
      <c r="J10" s="5" t="s">
        <v>408</v>
      </c>
    </row>
    <row r="11" spans="1:10">
      <c r="A11" s="1">
        <v>10</v>
      </c>
      <c r="B11" s="6" t="s">
        <v>36</v>
      </c>
      <c r="C11" s="6" t="s">
        <v>45</v>
      </c>
      <c r="D11" s="6">
        <v>110</v>
      </c>
      <c r="E11" s="6" t="s">
        <v>32</v>
      </c>
      <c r="F11" s="92">
        <v>17.88</v>
      </c>
      <c r="G11" s="6" t="s">
        <v>353</v>
      </c>
      <c r="H11" s="5" t="s">
        <v>55</v>
      </c>
      <c r="I11" s="5"/>
      <c r="J11" s="5" t="s">
        <v>409</v>
      </c>
    </row>
    <row r="12" spans="1:10">
      <c r="A12" s="1">
        <v>11</v>
      </c>
      <c r="B12" s="6" t="s">
        <v>36</v>
      </c>
      <c r="C12" s="6" t="s">
        <v>45</v>
      </c>
      <c r="D12" s="6">
        <v>111</v>
      </c>
      <c r="E12" s="6" t="s">
        <v>32</v>
      </c>
      <c r="F12" s="92">
        <v>16.2</v>
      </c>
      <c r="G12" s="6" t="s">
        <v>353</v>
      </c>
      <c r="H12" s="5" t="s">
        <v>55</v>
      </c>
      <c r="I12" s="5"/>
      <c r="J12" s="5" t="s">
        <v>413</v>
      </c>
    </row>
    <row r="13" spans="1:10">
      <c r="A13" s="1">
        <v>12</v>
      </c>
      <c r="B13" s="6" t="s">
        <v>36</v>
      </c>
      <c r="C13" s="6" t="s">
        <v>45</v>
      </c>
      <c r="D13" s="6">
        <v>112</v>
      </c>
      <c r="E13" s="6" t="s">
        <v>32</v>
      </c>
      <c r="F13" s="92">
        <v>17.88</v>
      </c>
      <c r="G13" s="6" t="s">
        <v>353</v>
      </c>
      <c r="H13" s="5" t="s">
        <v>55</v>
      </c>
      <c r="I13" s="5"/>
      <c r="J13" s="5" t="s">
        <v>407</v>
      </c>
    </row>
    <row r="14" spans="1:10">
      <c r="A14" s="1">
        <v>13</v>
      </c>
      <c r="B14" s="6" t="s">
        <v>36</v>
      </c>
      <c r="C14" s="6" t="s">
        <v>45</v>
      </c>
      <c r="D14" s="6">
        <v>113</v>
      </c>
      <c r="E14" s="6" t="s">
        <v>32</v>
      </c>
      <c r="F14" s="92">
        <v>12.2</v>
      </c>
      <c r="G14" s="6" t="s">
        <v>353</v>
      </c>
      <c r="H14" s="5" t="s">
        <v>55</v>
      </c>
      <c r="I14" s="5"/>
      <c r="J14" s="5" t="s">
        <v>407</v>
      </c>
    </row>
    <row r="15" spans="1:10" ht="25.5">
      <c r="A15" s="1">
        <v>14</v>
      </c>
      <c r="B15" s="6" t="s">
        <v>36</v>
      </c>
      <c r="C15" s="6" t="s">
        <v>45</v>
      </c>
      <c r="D15" s="6">
        <v>114</v>
      </c>
      <c r="E15" s="6" t="s">
        <v>32</v>
      </c>
      <c r="F15" s="110">
        <v>52.36</v>
      </c>
      <c r="G15" s="6" t="s">
        <v>353</v>
      </c>
      <c r="H15" s="5" t="s">
        <v>51</v>
      </c>
      <c r="I15" s="5" t="s">
        <v>296</v>
      </c>
      <c r="J15" s="5" t="s">
        <v>481</v>
      </c>
    </row>
    <row r="16" spans="1:10" ht="25.5">
      <c r="A16" s="1">
        <v>15</v>
      </c>
      <c r="B16" s="6" t="s">
        <v>36</v>
      </c>
      <c r="C16" s="6" t="s">
        <v>45</v>
      </c>
      <c r="D16" s="6">
        <v>115</v>
      </c>
      <c r="E16" s="6" t="s">
        <v>32</v>
      </c>
      <c r="F16" s="92">
        <v>17.36</v>
      </c>
      <c r="G16" s="6" t="s">
        <v>353</v>
      </c>
      <c r="H16" s="5" t="s">
        <v>55</v>
      </c>
      <c r="I16" s="5"/>
      <c r="J16" s="5" t="s">
        <v>393</v>
      </c>
    </row>
    <row r="17" spans="1:10">
      <c r="A17" s="1">
        <v>16</v>
      </c>
      <c r="B17" s="6" t="s">
        <v>36</v>
      </c>
      <c r="C17" s="6" t="s">
        <v>45</v>
      </c>
      <c r="D17" s="6">
        <v>116</v>
      </c>
      <c r="E17" s="6" t="s">
        <v>32</v>
      </c>
      <c r="F17" s="92">
        <v>17.3</v>
      </c>
      <c r="G17" s="6" t="s">
        <v>353</v>
      </c>
      <c r="H17" s="5" t="s">
        <v>55</v>
      </c>
      <c r="I17" s="5"/>
      <c r="J17" s="5" t="s">
        <v>414</v>
      </c>
    </row>
    <row r="18" spans="1:10" ht="25.5">
      <c r="A18" s="1">
        <v>17</v>
      </c>
      <c r="B18" s="6" t="s">
        <v>36</v>
      </c>
      <c r="C18" s="6" t="s">
        <v>45</v>
      </c>
      <c r="D18" s="17">
        <v>117</v>
      </c>
      <c r="E18" s="17" t="s">
        <v>32</v>
      </c>
      <c r="F18" s="96">
        <v>16.36</v>
      </c>
      <c r="G18" s="6" t="s">
        <v>353</v>
      </c>
      <c r="H18" s="5" t="s">
        <v>55</v>
      </c>
      <c r="I18" s="5"/>
      <c r="J18" s="5" t="s">
        <v>479</v>
      </c>
    </row>
    <row r="19" spans="1:10">
      <c r="A19" s="1">
        <v>18</v>
      </c>
      <c r="B19" s="6" t="s">
        <v>36</v>
      </c>
      <c r="C19" s="6" t="s">
        <v>45</v>
      </c>
      <c r="D19" s="17">
        <v>118</v>
      </c>
      <c r="E19" s="17" t="s">
        <v>32</v>
      </c>
      <c r="F19" s="96">
        <v>17.3</v>
      </c>
      <c r="G19" s="6" t="s">
        <v>353</v>
      </c>
      <c r="H19" s="5" t="s">
        <v>336</v>
      </c>
      <c r="I19" s="5"/>
      <c r="J19" s="5" t="s">
        <v>394</v>
      </c>
    </row>
    <row r="20" spans="1:10">
      <c r="A20" s="1">
        <v>19</v>
      </c>
      <c r="B20" s="6" t="s">
        <v>36</v>
      </c>
      <c r="C20" s="6" t="s">
        <v>45</v>
      </c>
      <c r="D20" s="17">
        <v>119</v>
      </c>
      <c r="E20" s="17" t="s">
        <v>32</v>
      </c>
      <c r="F20" s="96">
        <v>17.88</v>
      </c>
      <c r="G20" s="6" t="s">
        <v>353</v>
      </c>
      <c r="H20" s="5" t="s">
        <v>415</v>
      </c>
      <c r="I20" s="5"/>
      <c r="J20" s="5" t="s">
        <v>3</v>
      </c>
    </row>
    <row r="21" spans="1:10" ht="51">
      <c r="A21" s="1">
        <v>20</v>
      </c>
      <c r="B21" s="6" t="s">
        <v>36</v>
      </c>
      <c r="C21" s="6" t="s">
        <v>45</v>
      </c>
      <c r="D21" s="124" t="s">
        <v>4</v>
      </c>
      <c r="E21" s="17" t="s">
        <v>32</v>
      </c>
      <c r="F21" s="96">
        <v>17.88</v>
      </c>
      <c r="G21" s="6" t="s">
        <v>353</v>
      </c>
      <c r="H21" s="5" t="s">
        <v>397</v>
      </c>
      <c r="I21" s="5"/>
      <c r="J21" s="5" t="s">
        <v>396</v>
      </c>
    </row>
    <row r="22" spans="1:10">
      <c r="A22" s="1">
        <v>21</v>
      </c>
      <c r="B22" s="6" t="s">
        <v>36</v>
      </c>
      <c r="C22" s="6" t="s">
        <v>45</v>
      </c>
      <c r="D22" s="6"/>
      <c r="E22" s="22" t="s">
        <v>47</v>
      </c>
      <c r="F22" s="96">
        <v>13.74</v>
      </c>
      <c r="G22" s="17" t="s">
        <v>249</v>
      </c>
      <c r="H22" s="5" t="s">
        <v>58</v>
      </c>
      <c r="I22" s="5"/>
      <c r="J22" s="5" t="s">
        <v>5</v>
      </c>
    </row>
    <row r="23" spans="1:10">
      <c r="A23" s="1">
        <v>22</v>
      </c>
      <c r="B23" s="6" t="s">
        <v>36</v>
      </c>
      <c r="C23" s="6" t="s">
        <v>45</v>
      </c>
      <c r="D23" s="6"/>
      <c r="E23" s="22" t="s">
        <v>21</v>
      </c>
      <c r="F23" s="96">
        <v>106.55</v>
      </c>
      <c r="G23" s="17" t="s">
        <v>249</v>
      </c>
      <c r="H23" s="5" t="s">
        <v>59</v>
      </c>
      <c r="I23" s="5"/>
      <c r="J23" s="5" t="s">
        <v>19</v>
      </c>
    </row>
    <row r="24" spans="1:10">
      <c r="A24" s="1">
        <v>23</v>
      </c>
      <c r="B24" s="17"/>
      <c r="C24" s="17"/>
      <c r="D24" s="17" t="s">
        <v>60</v>
      </c>
      <c r="E24" s="17"/>
      <c r="F24" s="145">
        <f>SUM(F7:F23)</f>
        <v>409.05000000000007</v>
      </c>
      <c r="G24" s="146"/>
      <c r="H24" s="125"/>
      <c r="I24" s="125"/>
      <c r="J24" s="5"/>
    </row>
    <row r="25" spans="1:10" ht="25.5">
      <c r="A25" s="1">
        <v>24</v>
      </c>
      <c r="B25" s="126" t="s">
        <v>36</v>
      </c>
      <c r="C25" s="126" t="s">
        <v>46</v>
      </c>
      <c r="D25" s="126">
        <v>203</v>
      </c>
      <c r="E25" s="18" t="s">
        <v>52</v>
      </c>
      <c r="F25" s="110">
        <v>35.75</v>
      </c>
      <c r="G25" s="6" t="s">
        <v>249</v>
      </c>
      <c r="H25" s="5" t="s">
        <v>51</v>
      </c>
      <c r="I25" s="5" t="s">
        <v>296</v>
      </c>
      <c r="J25" s="127" t="s">
        <v>398</v>
      </c>
    </row>
    <row r="26" spans="1:10" ht="25.5">
      <c r="A26" s="1">
        <v>25</v>
      </c>
      <c r="B26" s="126" t="s">
        <v>36</v>
      </c>
      <c r="C26" s="126" t="s">
        <v>46</v>
      </c>
      <c r="D26" s="126">
        <v>204</v>
      </c>
      <c r="E26" s="18" t="s">
        <v>52</v>
      </c>
      <c r="F26" s="110">
        <v>35.76</v>
      </c>
      <c r="G26" s="6" t="s">
        <v>249</v>
      </c>
      <c r="H26" s="5" t="s">
        <v>51</v>
      </c>
      <c r="I26" s="5" t="s">
        <v>296</v>
      </c>
      <c r="J26" s="127" t="s">
        <v>398</v>
      </c>
    </row>
    <row r="27" spans="1:10" ht="25.5">
      <c r="A27" s="1">
        <v>26</v>
      </c>
      <c r="B27" s="126" t="s">
        <v>36</v>
      </c>
      <c r="C27" s="126" t="s">
        <v>46</v>
      </c>
      <c r="D27" s="126">
        <v>205</v>
      </c>
      <c r="E27" s="18" t="s">
        <v>52</v>
      </c>
      <c r="F27" s="110">
        <v>17.88</v>
      </c>
      <c r="G27" s="6" t="s">
        <v>249</v>
      </c>
      <c r="H27" s="5" t="s">
        <v>51</v>
      </c>
      <c r="I27" s="5" t="s">
        <v>296</v>
      </c>
      <c r="J27" s="127" t="s">
        <v>398</v>
      </c>
    </row>
    <row r="28" spans="1:10" ht="25.5">
      <c r="A28" s="1">
        <v>27</v>
      </c>
      <c r="B28" s="128" t="s">
        <v>36</v>
      </c>
      <c r="C28" s="128" t="s">
        <v>46</v>
      </c>
      <c r="D28" s="128">
        <v>206</v>
      </c>
      <c r="E28" s="128" t="s">
        <v>32</v>
      </c>
      <c r="F28" s="129">
        <v>17.28</v>
      </c>
      <c r="G28" s="128" t="s">
        <v>353</v>
      </c>
      <c r="H28" s="130" t="s">
        <v>55</v>
      </c>
      <c r="I28" s="130"/>
      <c r="J28" s="130" t="s">
        <v>410</v>
      </c>
    </row>
    <row r="29" spans="1:10">
      <c r="A29" s="1">
        <v>28</v>
      </c>
      <c r="B29" s="128" t="s">
        <v>36</v>
      </c>
      <c r="C29" s="128" t="s">
        <v>46</v>
      </c>
      <c r="D29" s="128">
        <v>207</v>
      </c>
      <c r="E29" s="128" t="s">
        <v>32</v>
      </c>
      <c r="F29" s="129">
        <v>17.28</v>
      </c>
      <c r="G29" s="128" t="s">
        <v>353</v>
      </c>
      <c r="H29" s="130" t="s">
        <v>95</v>
      </c>
      <c r="I29" s="130"/>
      <c r="J29" s="130" t="s">
        <v>403</v>
      </c>
    </row>
    <row r="30" spans="1:10">
      <c r="A30" s="1">
        <v>29</v>
      </c>
      <c r="B30" s="128" t="s">
        <v>36</v>
      </c>
      <c r="C30" s="128" t="s">
        <v>46</v>
      </c>
      <c r="D30" s="128">
        <v>208</v>
      </c>
      <c r="E30" s="128"/>
      <c r="F30" s="129">
        <v>17.28</v>
      </c>
      <c r="G30" s="128" t="s">
        <v>353</v>
      </c>
      <c r="H30" s="130" t="s">
        <v>55</v>
      </c>
      <c r="I30" s="130"/>
      <c r="J30" s="130" t="s">
        <v>412</v>
      </c>
    </row>
    <row r="31" spans="1:10" ht="25.5">
      <c r="A31" s="1">
        <v>30</v>
      </c>
      <c r="B31" s="6" t="s">
        <v>36</v>
      </c>
      <c r="C31" s="6" t="s">
        <v>46</v>
      </c>
      <c r="D31" s="6">
        <v>209</v>
      </c>
      <c r="E31" s="6" t="s">
        <v>32</v>
      </c>
      <c r="F31" s="92">
        <v>17.28</v>
      </c>
      <c r="G31" s="128" t="s">
        <v>353</v>
      </c>
      <c r="H31" s="5" t="s">
        <v>404</v>
      </c>
      <c r="I31" s="5"/>
      <c r="J31" s="5" t="s">
        <v>3</v>
      </c>
    </row>
    <row r="32" spans="1:10">
      <c r="A32" s="1">
        <v>31</v>
      </c>
      <c r="B32" s="6" t="s">
        <v>36</v>
      </c>
      <c r="C32" s="6" t="s">
        <v>46</v>
      </c>
      <c r="D32" s="6">
        <v>210</v>
      </c>
      <c r="E32" s="6" t="s">
        <v>32</v>
      </c>
      <c r="F32" s="92">
        <v>17.88</v>
      </c>
      <c r="G32" s="128" t="s">
        <v>353</v>
      </c>
      <c r="H32" s="5" t="s">
        <v>55</v>
      </c>
      <c r="I32" s="5"/>
      <c r="J32" s="5" t="s">
        <v>411</v>
      </c>
    </row>
    <row r="33" spans="1:10">
      <c r="A33" s="1">
        <v>32</v>
      </c>
      <c r="B33" s="6" t="s">
        <v>36</v>
      </c>
      <c r="C33" s="6" t="s">
        <v>46</v>
      </c>
      <c r="D33" s="6">
        <v>211</v>
      </c>
      <c r="E33" s="6" t="s">
        <v>32</v>
      </c>
      <c r="F33" s="92">
        <v>17.28</v>
      </c>
      <c r="G33" s="128" t="s">
        <v>353</v>
      </c>
      <c r="H33" s="5" t="s">
        <v>55</v>
      </c>
      <c r="I33" s="5"/>
      <c r="J33" s="5" t="s">
        <v>405</v>
      </c>
    </row>
    <row r="34" spans="1:10">
      <c r="A34" s="1">
        <v>33</v>
      </c>
      <c r="B34" s="6" t="s">
        <v>36</v>
      </c>
      <c r="C34" s="6" t="s">
        <v>46</v>
      </c>
      <c r="D34" s="6">
        <v>212</v>
      </c>
      <c r="E34" s="6" t="s">
        <v>32</v>
      </c>
      <c r="F34" s="92">
        <v>17.28</v>
      </c>
      <c r="G34" s="128" t="s">
        <v>353</v>
      </c>
      <c r="H34" s="5" t="s">
        <v>492</v>
      </c>
      <c r="I34" s="5"/>
      <c r="J34" s="5" t="s">
        <v>3</v>
      </c>
    </row>
    <row r="35" spans="1:10" ht="25.5">
      <c r="A35" s="1">
        <v>34</v>
      </c>
      <c r="B35" s="6" t="s">
        <v>36</v>
      </c>
      <c r="C35" s="6" t="s">
        <v>46</v>
      </c>
      <c r="D35" s="6">
        <v>213</v>
      </c>
      <c r="E35" s="6" t="s">
        <v>32</v>
      </c>
      <c r="F35" s="92">
        <v>17.28</v>
      </c>
      <c r="G35" s="128" t="s">
        <v>353</v>
      </c>
      <c r="H35" s="5" t="s">
        <v>55</v>
      </c>
      <c r="I35" s="5"/>
      <c r="J35" s="5" t="s">
        <v>406</v>
      </c>
    </row>
    <row r="36" spans="1:10" ht="25.5">
      <c r="A36" s="1">
        <v>35</v>
      </c>
      <c r="B36" s="6" t="s">
        <v>36</v>
      </c>
      <c r="C36" s="6" t="s">
        <v>46</v>
      </c>
      <c r="D36" s="6">
        <v>214</v>
      </c>
      <c r="E36" s="6" t="s">
        <v>32</v>
      </c>
      <c r="F36" s="92">
        <v>17.28</v>
      </c>
      <c r="G36" s="128" t="s">
        <v>353</v>
      </c>
      <c r="H36" s="5" t="s">
        <v>55</v>
      </c>
      <c r="I36" s="5"/>
      <c r="J36" s="5" t="s">
        <v>399</v>
      </c>
    </row>
    <row r="37" spans="1:10" ht="25.5">
      <c r="A37" s="1">
        <v>36</v>
      </c>
      <c r="B37" s="126" t="s">
        <v>36</v>
      </c>
      <c r="C37" s="126" t="s">
        <v>46</v>
      </c>
      <c r="D37" s="126">
        <v>215</v>
      </c>
      <c r="E37" s="18" t="s">
        <v>52</v>
      </c>
      <c r="F37" s="110">
        <v>36.229999999999997</v>
      </c>
      <c r="G37" s="17" t="s">
        <v>249</v>
      </c>
      <c r="H37" s="5" t="s">
        <v>51</v>
      </c>
      <c r="I37" s="5" t="s">
        <v>296</v>
      </c>
      <c r="J37" s="127" t="s">
        <v>398</v>
      </c>
    </row>
    <row r="38" spans="1:10">
      <c r="A38" s="1">
        <v>37</v>
      </c>
      <c r="B38" s="6" t="s">
        <v>36</v>
      </c>
      <c r="C38" s="6" t="s">
        <v>46</v>
      </c>
      <c r="D38" s="17"/>
      <c r="E38" s="22" t="s">
        <v>47</v>
      </c>
      <c r="F38" s="96">
        <v>13.74</v>
      </c>
      <c r="G38" s="17" t="s">
        <v>249</v>
      </c>
      <c r="H38" s="5" t="s">
        <v>58</v>
      </c>
      <c r="I38" s="5"/>
      <c r="J38" s="5"/>
    </row>
    <row r="39" spans="1:10">
      <c r="A39" s="1">
        <v>38</v>
      </c>
      <c r="B39" s="6" t="s">
        <v>36</v>
      </c>
      <c r="C39" s="6" t="s">
        <v>46</v>
      </c>
      <c r="D39" s="17"/>
      <c r="E39" s="22" t="s">
        <v>21</v>
      </c>
      <c r="F39" s="96">
        <v>138.06</v>
      </c>
      <c r="G39" s="17" t="s">
        <v>249</v>
      </c>
      <c r="H39" s="5" t="s">
        <v>59</v>
      </c>
      <c r="I39" s="5"/>
      <c r="J39" s="5" t="s">
        <v>19</v>
      </c>
    </row>
    <row r="40" spans="1:10">
      <c r="A40" s="1">
        <v>39</v>
      </c>
      <c r="B40" s="6"/>
      <c r="C40" s="6"/>
      <c r="D40" s="17" t="s">
        <v>61</v>
      </c>
      <c r="E40" s="17"/>
      <c r="F40" s="145">
        <f>SUM(F25:F39)</f>
        <v>433.54</v>
      </c>
      <c r="G40" s="146"/>
      <c r="H40" s="125"/>
      <c r="I40" s="125"/>
      <c r="J40" s="5"/>
    </row>
    <row r="41" spans="1:10">
      <c r="A41" s="1">
        <v>40</v>
      </c>
      <c r="B41" s="6" t="s">
        <v>36</v>
      </c>
      <c r="C41" s="6" t="s">
        <v>48</v>
      </c>
      <c r="D41" s="6">
        <v>303</v>
      </c>
      <c r="E41" s="17" t="s">
        <v>32</v>
      </c>
      <c r="F41" s="110">
        <v>36.26</v>
      </c>
      <c r="G41" s="6" t="s">
        <v>249</v>
      </c>
      <c r="H41" s="5" t="s">
        <v>351</v>
      </c>
      <c r="I41" s="5" t="s">
        <v>296</v>
      </c>
      <c r="J41" s="5" t="s">
        <v>400</v>
      </c>
    </row>
    <row r="42" spans="1:10">
      <c r="A42" s="1">
        <v>41</v>
      </c>
      <c r="B42" s="6" t="s">
        <v>36</v>
      </c>
      <c r="C42" s="6" t="s">
        <v>48</v>
      </c>
      <c r="D42" s="6">
        <v>304</v>
      </c>
      <c r="E42" s="6" t="s">
        <v>32</v>
      </c>
      <c r="F42" s="92">
        <v>17.36</v>
      </c>
      <c r="G42" s="6" t="s">
        <v>353</v>
      </c>
      <c r="H42" s="5" t="s">
        <v>55</v>
      </c>
      <c r="I42" s="5"/>
      <c r="J42" s="5" t="s">
        <v>401</v>
      </c>
    </row>
    <row r="43" spans="1:10">
      <c r="A43" s="1">
        <v>42</v>
      </c>
      <c r="B43" s="6" t="s">
        <v>36</v>
      </c>
      <c r="C43" s="6" t="s">
        <v>48</v>
      </c>
      <c r="D43" s="6">
        <v>305</v>
      </c>
      <c r="E43" s="6" t="s">
        <v>32</v>
      </c>
      <c r="F43" s="92">
        <v>17.88</v>
      </c>
      <c r="G43" s="6" t="s">
        <v>353</v>
      </c>
      <c r="H43" s="5" t="s">
        <v>13</v>
      </c>
      <c r="I43" s="5"/>
      <c r="J43" s="5" t="s">
        <v>314</v>
      </c>
    </row>
    <row r="44" spans="1:10" ht="25.5">
      <c r="A44" s="1">
        <v>43</v>
      </c>
      <c r="B44" s="6" t="s">
        <v>36</v>
      </c>
      <c r="C44" s="6" t="s">
        <v>48</v>
      </c>
      <c r="D44" s="6">
        <v>306</v>
      </c>
      <c r="E44" s="6" t="s">
        <v>32</v>
      </c>
      <c r="F44" s="92">
        <v>17.36</v>
      </c>
      <c r="G44" s="6" t="s">
        <v>353</v>
      </c>
      <c r="H44" s="5" t="s">
        <v>416</v>
      </c>
      <c r="I44" s="5" t="s">
        <v>296</v>
      </c>
      <c r="J44" s="5" t="s">
        <v>32</v>
      </c>
    </row>
    <row r="45" spans="1:10">
      <c r="A45" s="1">
        <v>44</v>
      </c>
      <c r="B45" s="6" t="s">
        <v>36</v>
      </c>
      <c r="C45" s="6" t="s">
        <v>48</v>
      </c>
      <c r="D45" s="6">
        <v>307</v>
      </c>
      <c r="E45" s="6" t="s">
        <v>32</v>
      </c>
      <c r="F45" s="92">
        <v>17.36</v>
      </c>
      <c r="G45" s="6" t="s">
        <v>353</v>
      </c>
      <c r="H45" s="5" t="s">
        <v>13</v>
      </c>
      <c r="I45" s="5"/>
      <c r="J45" s="5" t="s">
        <v>32</v>
      </c>
    </row>
    <row r="46" spans="1:10">
      <c r="A46" s="1">
        <v>45</v>
      </c>
      <c r="B46" s="6" t="s">
        <v>36</v>
      </c>
      <c r="C46" s="6" t="s">
        <v>48</v>
      </c>
      <c r="D46" s="6">
        <v>308</v>
      </c>
      <c r="E46" s="6" t="s">
        <v>32</v>
      </c>
      <c r="F46" s="92">
        <v>17.88</v>
      </c>
      <c r="G46" s="6" t="s">
        <v>353</v>
      </c>
      <c r="H46" s="5" t="s">
        <v>415</v>
      </c>
      <c r="I46" s="5"/>
      <c r="J46" s="5" t="s">
        <v>241</v>
      </c>
    </row>
    <row r="47" spans="1:10">
      <c r="A47" s="1">
        <v>46</v>
      </c>
      <c r="B47" s="6" t="s">
        <v>36</v>
      </c>
      <c r="C47" s="6" t="s">
        <v>48</v>
      </c>
      <c r="D47" s="6">
        <v>309</v>
      </c>
      <c r="E47" s="6" t="s">
        <v>32</v>
      </c>
      <c r="F47" s="92">
        <v>31</v>
      </c>
      <c r="G47" s="6" t="s">
        <v>353</v>
      </c>
      <c r="H47" s="5" t="s">
        <v>55</v>
      </c>
      <c r="I47" s="5"/>
      <c r="J47" s="5" t="s">
        <v>6</v>
      </c>
    </row>
    <row r="48" spans="1:10" ht="25.5">
      <c r="A48" s="1">
        <v>47</v>
      </c>
      <c r="B48" s="6" t="s">
        <v>36</v>
      </c>
      <c r="C48" s="6" t="s">
        <v>48</v>
      </c>
      <c r="D48" s="6">
        <v>310</v>
      </c>
      <c r="E48" s="6" t="s">
        <v>32</v>
      </c>
      <c r="F48" s="92">
        <v>10.36</v>
      </c>
      <c r="G48" s="6" t="s">
        <v>353</v>
      </c>
      <c r="H48" s="5" t="s">
        <v>55</v>
      </c>
      <c r="I48" s="5"/>
      <c r="J48" s="5" t="s">
        <v>7</v>
      </c>
    </row>
    <row r="49" spans="1:10">
      <c r="A49" s="1">
        <v>48</v>
      </c>
      <c r="B49" s="6" t="s">
        <v>36</v>
      </c>
      <c r="C49" s="6" t="s">
        <v>48</v>
      </c>
      <c r="D49" s="124" t="s">
        <v>8</v>
      </c>
      <c r="E49" s="6" t="s">
        <v>32</v>
      </c>
      <c r="F49" s="92">
        <v>16.2</v>
      </c>
      <c r="G49" s="6" t="s">
        <v>353</v>
      </c>
      <c r="H49" s="5" t="s">
        <v>55</v>
      </c>
      <c r="I49" s="5"/>
      <c r="J49" s="5" t="s">
        <v>315</v>
      </c>
    </row>
    <row r="50" spans="1:10" ht="25.5">
      <c r="A50" s="1">
        <v>49</v>
      </c>
      <c r="B50" s="6" t="s">
        <v>36</v>
      </c>
      <c r="C50" s="6" t="s">
        <v>48</v>
      </c>
      <c r="D50" s="6">
        <v>311</v>
      </c>
      <c r="E50" s="6" t="s">
        <v>32</v>
      </c>
      <c r="F50" s="92">
        <v>17.36</v>
      </c>
      <c r="G50" s="6" t="s">
        <v>353</v>
      </c>
      <c r="H50" s="5" t="s">
        <v>55</v>
      </c>
      <c r="I50" s="5"/>
      <c r="J50" s="5" t="s">
        <v>417</v>
      </c>
    </row>
    <row r="51" spans="1:10" ht="25.5">
      <c r="A51" s="1">
        <v>50</v>
      </c>
      <c r="B51" s="6" t="s">
        <v>36</v>
      </c>
      <c r="C51" s="6" t="s">
        <v>48</v>
      </c>
      <c r="D51" s="6">
        <v>312</v>
      </c>
      <c r="E51" s="6" t="s">
        <v>32</v>
      </c>
      <c r="F51" s="92">
        <v>17.88</v>
      </c>
      <c r="G51" s="6" t="s">
        <v>353</v>
      </c>
      <c r="H51" s="5" t="s">
        <v>55</v>
      </c>
      <c r="I51" s="5"/>
      <c r="J51" s="5" t="s">
        <v>417</v>
      </c>
    </row>
    <row r="52" spans="1:10">
      <c r="A52" s="1">
        <v>51</v>
      </c>
      <c r="B52" s="6" t="s">
        <v>36</v>
      </c>
      <c r="C52" s="6" t="s">
        <v>48</v>
      </c>
      <c r="D52" s="17">
        <v>313</v>
      </c>
      <c r="E52" s="17" t="s">
        <v>32</v>
      </c>
      <c r="F52" s="96">
        <v>17.36</v>
      </c>
      <c r="G52" s="6" t="s">
        <v>353</v>
      </c>
      <c r="H52" s="5" t="s">
        <v>55</v>
      </c>
      <c r="I52" s="5"/>
      <c r="J52" s="5" t="s">
        <v>340</v>
      </c>
    </row>
    <row r="53" spans="1:10">
      <c r="A53" s="1">
        <v>52</v>
      </c>
      <c r="B53" s="6" t="s">
        <v>36</v>
      </c>
      <c r="C53" s="6" t="s">
        <v>48</v>
      </c>
      <c r="D53" s="17">
        <v>314</v>
      </c>
      <c r="E53" s="17" t="s">
        <v>32</v>
      </c>
      <c r="F53" s="96">
        <v>16.2</v>
      </c>
      <c r="G53" s="6" t="s">
        <v>353</v>
      </c>
      <c r="H53" s="5" t="s">
        <v>55</v>
      </c>
      <c r="I53" s="5"/>
      <c r="J53" s="5" t="s">
        <v>314</v>
      </c>
    </row>
    <row r="54" spans="1:10">
      <c r="A54" s="1">
        <v>53</v>
      </c>
      <c r="B54" s="6" t="s">
        <v>36</v>
      </c>
      <c r="C54" s="6" t="s">
        <v>48</v>
      </c>
      <c r="D54" s="17">
        <v>315</v>
      </c>
      <c r="E54" s="17" t="s">
        <v>32</v>
      </c>
      <c r="F54" s="96">
        <v>17.88</v>
      </c>
      <c r="G54" s="6" t="s">
        <v>353</v>
      </c>
      <c r="H54" s="5" t="s">
        <v>418</v>
      </c>
      <c r="I54" s="5"/>
      <c r="J54" s="5" t="s">
        <v>314</v>
      </c>
    </row>
    <row r="55" spans="1:10">
      <c r="A55" s="1">
        <v>54</v>
      </c>
      <c r="B55" s="6" t="s">
        <v>36</v>
      </c>
      <c r="C55" s="6" t="s">
        <v>48</v>
      </c>
      <c r="D55" s="6">
        <v>316</v>
      </c>
      <c r="E55" s="17" t="s">
        <v>32</v>
      </c>
      <c r="F55" s="96">
        <v>17.36</v>
      </c>
      <c r="G55" s="6" t="s">
        <v>353</v>
      </c>
      <c r="H55" s="5" t="s">
        <v>337</v>
      </c>
      <c r="I55" s="5"/>
      <c r="J55" s="5" t="s">
        <v>32</v>
      </c>
    </row>
    <row r="56" spans="1:10">
      <c r="A56" s="1">
        <v>55</v>
      </c>
      <c r="B56" s="126" t="s">
        <v>36</v>
      </c>
      <c r="C56" s="126" t="s">
        <v>48</v>
      </c>
      <c r="D56" s="126">
        <v>317</v>
      </c>
      <c r="E56" s="18" t="s">
        <v>52</v>
      </c>
      <c r="F56" s="110">
        <v>36.54</v>
      </c>
      <c r="G56" s="17" t="s">
        <v>249</v>
      </c>
      <c r="H56" s="5" t="s">
        <v>52</v>
      </c>
      <c r="I56" s="5" t="s">
        <v>296</v>
      </c>
      <c r="J56" s="127" t="s">
        <v>236</v>
      </c>
    </row>
    <row r="57" spans="1:10">
      <c r="A57" s="1">
        <v>56</v>
      </c>
      <c r="B57" s="6"/>
      <c r="C57" s="6"/>
      <c r="D57" s="6"/>
      <c r="E57" s="22" t="s">
        <v>47</v>
      </c>
      <c r="F57" s="96">
        <v>13.74</v>
      </c>
      <c r="G57" s="17" t="s">
        <v>249</v>
      </c>
      <c r="H57" s="5" t="s">
        <v>58</v>
      </c>
      <c r="I57" s="5"/>
      <c r="J57" s="5"/>
    </row>
    <row r="58" spans="1:10">
      <c r="A58" s="1">
        <v>57</v>
      </c>
      <c r="B58" s="6"/>
      <c r="C58" s="6"/>
      <c r="D58" s="6"/>
      <c r="E58" s="22" t="s">
        <v>21</v>
      </c>
      <c r="F58" s="96">
        <v>106.55</v>
      </c>
      <c r="G58" s="17" t="s">
        <v>249</v>
      </c>
      <c r="H58" s="5" t="s">
        <v>59</v>
      </c>
      <c r="I58" s="5"/>
      <c r="J58" s="5"/>
    </row>
    <row r="59" spans="1:10">
      <c r="A59" s="1">
        <v>58</v>
      </c>
      <c r="B59" s="6"/>
      <c r="C59" s="6"/>
      <c r="D59" s="17" t="s">
        <v>62</v>
      </c>
      <c r="E59" s="17"/>
      <c r="F59" s="145">
        <f>SUM(F41:F58)</f>
        <v>442.53000000000003</v>
      </c>
      <c r="G59" s="146"/>
      <c r="H59" s="5"/>
      <c r="I59" s="5"/>
      <c r="J59" s="5"/>
    </row>
    <row r="60" spans="1:10">
      <c r="A60" s="1">
        <v>59</v>
      </c>
      <c r="B60" s="12"/>
      <c r="C60" s="12"/>
      <c r="D60" s="131" t="s">
        <v>63</v>
      </c>
      <c r="E60" s="131"/>
      <c r="F60" s="97">
        <f>F6+F24+F40+F59</f>
        <v>1439.51</v>
      </c>
      <c r="G60" s="12"/>
      <c r="H60" s="15"/>
      <c r="I60" s="15"/>
      <c r="J60" s="15"/>
    </row>
    <row r="61" spans="1:10" ht="25.5">
      <c r="A61" s="1">
        <v>60</v>
      </c>
      <c r="B61" s="6" t="s">
        <v>64</v>
      </c>
      <c r="C61" s="6" t="s">
        <v>44</v>
      </c>
      <c r="D61" s="124" t="s">
        <v>39</v>
      </c>
      <c r="E61" s="6" t="s">
        <v>33</v>
      </c>
      <c r="F61" s="92">
        <v>65.849999999999994</v>
      </c>
      <c r="G61" s="6" t="s">
        <v>353</v>
      </c>
      <c r="H61" s="5" t="s">
        <v>55</v>
      </c>
      <c r="I61" s="5" t="s">
        <v>296</v>
      </c>
      <c r="J61" s="5" t="s">
        <v>359</v>
      </c>
    </row>
    <row r="62" spans="1:10" ht="25.5">
      <c r="A62" s="1">
        <v>61</v>
      </c>
      <c r="B62" s="6" t="s">
        <v>64</v>
      </c>
      <c r="C62" s="6" t="s">
        <v>44</v>
      </c>
      <c r="D62" s="124" t="s">
        <v>40</v>
      </c>
      <c r="E62" s="6" t="s">
        <v>33</v>
      </c>
      <c r="F62" s="92">
        <v>32.549999999999997</v>
      </c>
      <c r="G62" s="6" t="s">
        <v>353</v>
      </c>
      <c r="H62" s="5" t="s">
        <v>55</v>
      </c>
      <c r="I62" s="5"/>
      <c r="J62" s="5" t="s">
        <v>360</v>
      </c>
    </row>
    <row r="63" spans="1:10" ht="25.5">
      <c r="A63" s="1">
        <v>62</v>
      </c>
      <c r="B63" s="6" t="s">
        <v>64</v>
      </c>
      <c r="C63" s="6" t="s">
        <v>44</v>
      </c>
      <c r="D63" s="124" t="s">
        <v>41</v>
      </c>
      <c r="E63" s="6" t="s">
        <v>33</v>
      </c>
      <c r="F63" s="92">
        <v>32.549999999999997</v>
      </c>
      <c r="G63" s="6" t="s">
        <v>252</v>
      </c>
      <c r="H63" s="5" t="s">
        <v>55</v>
      </c>
      <c r="I63" s="5" t="s">
        <v>364</v>
      </c>
      <c r="J63" s="5" t="s">
        <v>9</v>
      </c>
    </row>
    <row r="64" spans="1:10" ht="25.5">
      <c r="A64" s="1">
        <v>63</v>
      </c>
      <c r="B64" s="6" t="s">
        <v>64</v>
      </c>
      <c r="C64" s="6" t="s">
        <v>44</v>
      </c>
      <c r="D64" s="124" t="s">
        <v>42</v>
      </c>
      <c r="E64" s="6" t="s">
        <v>33</v>
      </c>
      <c r="F64" s="92">
        <v>40.119999999999997</v>
      </c>
      <c r="G64" s="6" t="s">
        <v>250</v>
      </c>
      <c r="H64" s="5" t="s">
        <v>361</v>
      </c>
      <c r="I64" s="5" t="s">
        <v>364</v>
      </c>
      <c r="J64" s="5" t="s">
        <v>482</v>
      </c>
    </row>
    <row r="65" spans="1:10">
      <c r="A65" s="1">
        <v>64</v>
      </c>
      <c r="B65" s="6"/>
      <c r="C65" s="6"/>
      <c r="D65" s="6"/>
      <c r="E65" s="22" t="s">
        <v>21</v>
      </c>
      <c r="F65" s="92">
        <v>101.74</v>
      </c>
      <c r="G65" s="6" t="s">
        <v>253</v>
      </c>
      <c r="H65" s="5" t="s">
        <v>59</v>
      </c>
      <c r="I65" s="5"/>
      <c r="J65" s="5"/>
    </row>
    <row r="66" spans="1:10">
      <c r="A66" s="1">
        <v>65</v>
      </c>
      <c r="B66" s="6"/>
      <c r="C66" s="6"/>
      <c r="D66" s="6" t="s">
        <v>57</v>
      </c>
      <c r="E66" s="6"/>
      <c r="F66" s="145">
        <f>SUM(F61:F65)</f>
        <v>272.81</v>
      </c>
      <c r="G66" s="146"/>
      <c r="H66" s="5"/>
      <c r="I66" s="5"/>
      <c r="J66" s="5"/>
    </row>
    <row r="67" spans="1:10" ht="25.5">
      <c r="A67" s="1">
        <v>66</v>
      </c>
      <c r="B67" s="6" t="s">
        <v>64</v>
      </c>
      <c r="C67" s="6" t="s">
        <v>45</v>
      </c>
      <c r="D67" s="6">
        <v>103</v>
      </c>
      <c r="E67" s="6" t="s">
        <v>33</v>
      </c>
      <c r="F67" s="92">
        <v>16.11</v>
      </c>
      <c r="G67" s="6" t="s">
        <v>353</v>
      </c>
      <c r="H67" s="5" t="s">
        <v>55</v>
      </c>
      <c r="I67" s="5"/>
      <c r="J67" s="5" t="s">
        <v>419</v>
      </c>
    </row>
    <row r="68" spans="1:10" ht="25.5">
      <c r="A68" s="1">
        <v>67</v>
      </c>
      <c r="B68" s="6" t="s">
        <v>64</v>
      </c>
      <c r="C68" s="6" t="s">
        <v>45</v>
      </c>
      <c r="D68" s="6">
        <v>104</v>
      </c>
      <c r="E68" s="6" t="s">
        <v>33</v>
      </c>
      <c r="F68" s="92">
        <v>16.22</v>
      </c>
      <c r="G68" s="6" t="s">
        <v>353</v>
      </c>
      <c r="H68" s="5" t="s">
        <v>55</v>
      </c>
      <c r="I68" s="5"/>
      <c r="J68" s="5" t="s">
        <v>419</v>
      </c>
    </row>
    <row r="69" spans="1:10" ht="25.5">
      <c r="A69" s="1">
        <v>68</v>
      </c>
      <c r="B69" s="6" t="s">
        <v>64</v>
      </c>
      <c r="C69" s="6" t="s">
        <v>45</v>
      </c>
      <c r="D69" s="6">
        <v>105</v>
      </c>
      <c r="E69" s="6" t="s">
        <v>33</v>
      </c>
      <c r="F69" s="92">
        <v>15.94</v>
      </c>
      <c r="G69" s="6" t="s">
        <v>353</v>
      </c>
      <c r="H69" s="5" t="s">
        <v>55</v>
      </c>
      <c r="I69" s="5"/>
      <c r="J69" s="5" t="s">
        <v>419</v>
      </c>
    </row>
    <row r="70" spans="1:10">
      <c r="A70" s="1">
        <v>69</v>
      </c>
      <c r="B70" s="6" t="s">
        <v>64</v>
      </c>
      <c r="C70" s="6" t="s">
        <v>45</v>
      </c>
      <c r="D70" s="6">
        <v>106</v>
      </c>
      <c r="E70" s="6" t="s">
        <v>33</v>
      </c>
      <c r="F70" s="92">
        <v>16.489999999999998</v>
      </c>
      <c r="G70" s="6" t="s">
        <v>353</v>
      </c>
      <c r="H70" s="5" t="s">
        <v>55</v>
      </c>
      <c r="I70" s="5"/>
      <c r="J70" s="5" t="s">
        <v>11</v>
      </c>
    </row>
    <row r="71" spans="1:10">
      <c r="A71" s="1">
        <v>70</v>
      </c>
      <c r="B71" s="6" t="s">
        <v>64</v>
      </c>
      <c r="C71" s="6" t="s">
        <v>45</v>
      </c>
      <c r="D71" s="6">
        <v>107</v>
      </c>
      <c r="E71" s="6" t="s">
        <v>33</v>
      </c>
      <c r="F71" s="92">
        <v>14.87</v>
      </c>
      <c r="G71" s="6" t="s">
        <v>353</v>
      </c>
      <c r="H71" s="5" t="s">
        <v>55</v>
      </c>
      <c r="I71" s="5"/>
      <c r="J71" s="5" t="s">
        <v>11</v>
      </c>
    </row>
    <row r="72" spans="1:10">
      <c r="A72" s="1">
        <v>71</v>
      </c>
      <c r="B72" s="6" t="s">
        <v>64</v>
      </c>
      <c r="C72" s="6" t="s">
        <v>45</v>
      </c>
      <c r="D72" s="6">
        <v>108</v>
      </c>
      <c r="E72" s="6" t="s">
        <v>33</v>
      </c>
      <c r="F72" s="92">
        <v>23.8</v>
      </c>
      <c r="G72" s="6" t="s">
        <v>353</v>
      </c>
      <c r="H72" s="5" t="s">
        <v>55</v>
      </c>
      <c r="I72" s="5"/>
      <c r="J72" s="132" t="s">
        <v>11</v>
      </c>
    </row>
    <row r="73" spans="1:10" ht="25.5">
      <c r="A73" s="1">
        <v>72</v>
      </c>
      <c r="B73" s="6" t="s">
        <v>64</v>
      </c>
      <c r="C73" s="6" t="s">
        <v>45</v>
      </c>
      <c r="D73" s="6">
        <v>109</v>
      </c>
      <c r="E73" s="6" t="s">
        <v>33</v>
      </c>
      <c r="F73" s="110">
        <v>23.79</v>
      </c>
      <c r="G73" s="6" t="s">
        <v>249</v>
      </c>
      <c r="H73" s="5" t="s">
        <v>51</v>
      </c>
      <c r="I73" s="5" t="s">
        <v>296</v>
      </c>
      <c r="J73" s="132" t="s">
        <v>483</v>
      </c>
    </row>
    <row r="74" spans="1:10">
      <c r="A74" s="1">
        <v>73</v>
      </c>
      <c r="B74" s="6" t="s">
        <v>64</v>
      </c>
      <c r="C74" s="6" t="s">
        <v>45</v>
      </c>
      <c r="D74" s="6">
        <v>110</v>
      </c>
      <c r="E74" s="6" t="s">
        <v>33</v>
      </c>
      <c r="F74" s="92">
        <v>12.56</v>
      </c>
      <c r="G74" s="6" t="s">
        <v>353</v>
      </c>
      <c r="H74" s="5" t="s">
        <v>55</v>
      </c>
      <c r="I74" s="5"/>
      <c r="J74" s="132" t="s">
        <v>436</v>
      </c>
    </row>
    <row r="75" spans="1:10">
      <c r="A75" s="1">
        <v>74</v>
      </c>
      <c r="B75" s="6" t="s">
        <v>64</v>
      </c>
      <c r="C75" s="6" t="s">
        <v>45</v>
      </c>
      <c r="D75" s="6">
        <v>112</v>
      </c>
      <c r="E75" s="6" t="s">
        <v>33</v>
      </c>
      <c r="F75" s="92">
        <v>12.7</v>
      </c>
      <c r="G75" s="6" t="s">
        <v>353</v>
      </c>
      <c r="H75" s="5" t="s">
        <v>55</v>
      </c>
      <c r="I75" s="5"/>
      <c r="J75" s="132" t="s">
        <v>436</v>
      </c>
    </row>
    <row r="76" spans="1:10">
      <c r="A76" s="1">
        <v>75</v>
      </c>
      <c r="B76" s="6" t="s">
        <v>64</v>
      </c>
      <c r="C76" s="6" t="s">
        <v>45</v>
      </c>
      <c r="D76" s="6">
        <v>113</v>
      </c>
      <c r="E76" s="6" t="s">
        <v>33</v>
      </c>
      <c r="F76" s="110">
        <v>32.72</v>
      </c>
      <c r="G76" s="6" t="s">
        <v>249</v>
      </c>
      <c r="H76" s="5" t="s">
        <v>51</v>
      </c>
      <c r="I76" s="5" t="s">
        <v>296</v>
      </c>
      <c r="J76" s="5" t="s">
        <v>420</v>
      </c>
    </row>
    <row r="77" spans="1:10" ht="25.5">
      <c r="A77" s="1">
        <v>76</v>
      </c>
      <c r="B77" s="6" t="s">
        <v>64</v>
      </c>
      <c r="C77" s="6" t="s">
        <v>45</v>
      </c>
      <c r="D77" s="6">
        <v>114</v>
      </c>
      <c r="E77" s="6" t="s">
        <v>33</v>
      </c>
      <c r="F77" s="92">
        <v>16.22</v>
      </c>
      <c r="G77" s="6" t="s">
        <v>353</v>
      </c>
      <c r="H77" s="5" t="s">
        <v>55</v>
      </c>
      <c r="I77" s="5"/>
      <c r="J77" s="5" t="s">
        <v>421</v>
      </c>
    </row>
    <row r="78" spans="1:10" ht="25.5">
      <c r="A78" s="1">
        <v>77</v>
      </c>
      <c r="B78" s="6" t="s">
        <v>64</v>
      </c>
      <c r="C78" s="6" t="s">
        <v>45</v>
      </c>
      <c r="D78" s="6">
        <v>115</v>
      </c>
      <c r="E78" s="6" t="s">
        <v>33</v>
      </c>
      <c r="F78" s="92">
        <v>16.22</v>
      </c>
      <c r="G78" s="6" t="s">
        <v>353</v>
      </c>
      <c r="H78" s="5" t="s">
        <v>55</v>
      </c>
      <c r="I78" s="5"/>
      <c r="J78" s="5" t="s">
        <v>421</v>
      </c>
    </row>
    <row r="79" spans="1:10" ht="25.5">
      <c r="A79" s="1">
        <v>78</v>
      </c>
      <c r="B79" s="6" t="s">
        <v>64</v>
      </c>
      <c r="C79" s="6" t="s">
        <v>45</v>
      </c>
      <c r="D79" s="6">
        <v>116</v>
      </c>
      <c r="E79" s="6" t="s">
        <v>33</v>
      </c>
      <c r="F79" s="92">
        <v>14.87</v>
      </c>
      <c r="G79" s="6" t="s">
        <v>353</v>
      </c>
      <c r="H79" s="5" t="s">
        <v>55</v>
      </c>
      <c r="I79" s="5"/>
      <c r="J79" s="5" t="s">
        <v>421</v>
      </c>
    </row>
    <row r="80" spans="1:10" ht="25.5">
      <c r="A80" s="1">
        <v>79</v>
      </c>
      <c r="B80" s="6" t="s">
        <v>64</v>
      </c>
      <c r="C80" s="6" t="s">
        <v>45</v>
      </c>
      <c r="D80" s="6" t="s">
        <v>12</v>
      </c>
      <c r="E80" s="17" t="s">
        <v>32</v>
      </c>
      <c r="F80" s="110">
        <f>64.45-6.72</f>
        <v>57.730000000000004</v>
      </c>
      <c r="G80" s="6" t="s">
        <v>249</v>
      </c>
      <c r="H80" s="5" t="s">
        <v>51</v>
      </c>
      <c r="I80" s="5" t="s">
        <v>296</v>
      </c>
      <c r="J80" s="5" t="s">
        <v>478</v>
      </c>
    </row>
    <row r="81" spans="1:10">
      <c r="A81" s="1">
        <v>80</v>
      </c>
      <c r="B81" s="6" t="s">
        <v>64</v>
      </c>
      <c r="C81" s="6" t="s">
        <v>45</v>
      </c>
      <c r="D81" s="6">
        <v>122</v>
      </c>
      <c r="E81" s="6" t="s">
        <v>32</v>
      </c>
      <c r="F81" s="92">
        <v>6.72</v>
      </c>
      <c r="G81" s="6" t="s">
        <v>353</v>
      </c>
      <c r="H81" s="5" t="s">
        <v>55</v>
      </c>
      <c r="I81" s="5"/>
      <c r="J81" s="5"/>
    </row>
    <row r="82" spans="1:10">
      <c r="A82" s="1">
        <v>81</v>
      </c>
      <c r="B82" s="6"/>
      <c r="C82" s="6"/>
      <c r="D82" s="6"/>
      <c r="E82" s="22" t="s">
        <v>47</v>
      </c>
      <c r="F82" s="92">
        <v>13.15</v>
      </c>
      <c r="G82" s="6" t="s">
        <v>249</v>
      </c>
      <c r="H82" s="5" t="s">
        <v>58</v>
      </c>
      <c r="I82" s="5"/>
      <c r="J82" s="5"/>
    </row>
    <row r="83" spans="1:10">
      <c r="A83" s="1">
        <v>82</v>
      </c>
      <c r="B83" s="6"/>
      <c r="C83" s="6"/>
      <c r="D83" s="6"/>
      <c r="E83" s="22" t="s">
        <v>21</v>
      </c>
      <c r="F83" s="92">
        <v>103.34</v>
      </c>
      <c r="G83" s="6" t="s">
        <v>249</v>
      </c>
      <c r="H83" s="5" t="s">
        <v>59</v>
      </c>
      <c r="I83" s="5"/>
      <c r="J83" s="5"/>
    </row>
    <row r="84" spans="1:10">
      <c r="A84" s="1">
        <v>83</v>
      </c>
      <c r="B84" s="6"/>
      <c r="C84" s="6"/>
      <c r="D84" s="6" t="s">
        <v>60</v>
      </c>
      <c r="E84" s="6"/>
      <c r="F84" s="145">
        <f>SUM(F67:F83)</f>
        <v>413.45000000000005</v>
      </c>
      <c r="G84" s="146"/>
      <c r="H84" s="5"/>
      <c r="I84" s="5"/>
      <c r="J84" s="5"/>
    </row>
    <row r="85" spans="1:10" ht="25.5">
      <c r="A85" s="1">
        <v>84</v>
      </c>
      <c r="B85" s="6" t="s">
        <v>64</v>
      </c>
      <c r="C85" s="6" t="s">
        <v>46</v>
      </c>
      <c r="D85" s="6">
        <v>204</v>
      </c>
      <c r="E85" s="6" t="s">
        <v>33</v>
      </c>
      <c r="F85" s="92">
        <v>30.63</v>
      </c>
      <c r="G85" s="6" t="s">
        <v>353</v>
      </c>
      <c r="H85" s="5" t="s">
        <v>55</v>
      </c>
      <c r="I85" s="5"/>
      <c r="J85" s="5" t="s">
        <v>422</v>
      </c>
    </row>
    <row r="86" spans="1:10" ht="25.5">
      <c r="A86" s="1">
        <v>85</v>
      </c>
      <c r="B86" s="6" t="s">
        <v>64</v>
      </c>
      <c r="C86" s="6" t="s">
        <v>46</v>
      </c>
      <c r="D86" s="6">
        <v>205</v>
      </c>
      <c r="E86" s="6" t="s">
        <v>33</v>
      </c>
      <c r="F86" s="92">
        <v>16.22</v>
      </c>
      <c r="G86" s="6" t="s">
        <v>353</v>
      </c>
      <c r="H86" s="5" t="s">
        <v>55</v>
      </c>
      <c r="I86" s="5"/>
      <c r="J86" s="5" t="s">
        <v>422</v>
      </c>
    </row>
    <row r="87" spans="1:10" ht="25.5">
      <c r="A87" s="1">
        <v>86</v>
      </c>
      <c r="B87" s="6" t="s">
        <v>64</v>
      </c>
      <c r="C87" s="6" t="s">
        <v>46</v>
      </c>
      <c r="D87" s="6">
        <v>206</v>
      </c>
      <c r="E87" s="6" t="s">
        <v>33</v>
      </c>
      <c r="F87" s="92">
        <v>16.22</v>
      </c>
      <c r="G87" s="6" t="s">
        <v>353</v>
      </c>
      <c r="H87" s="5" t="s">
        <v>55</v>
      </c>
      <c r="I87" s="5"/>
      <c r="J87" s="5" t="s">
        <v>422</v>
      </c>
    </row>
    <row r="88" spans="1:10" ht="25.5">
      <c r="A88" s="1">
        <v>87</v>
      </c>
      <c r="B88" s="6" t="s">
        <v>64</v>
      </c>
      <c r="C88" s="6" t="s">
        <v>46</v>
      </c>
      <c r="D88" s="6">
        <v>207</v>
      </c>
      <c r="E88" s="6" t="s">
        <v>33</v>
      </c>
      <c r="F88" s="92">
        <v>16.850000000000001</v>
      </c>
      <c r="G88" s="6" t="s">
        <v>325</v>
      </c>
      <c r="H88" s="5" t="s">
        <v>55</v>
      </c>
      <c r="I88" s="5" t="s">
        <v>365</v>
      </c>
      <c r="J88" s="5" t="s">
        <v>422</v>
      </c>
    </row>
    <row r="89" spans="1:10" ht="25.5">
      <c r="A89" s="1">
        <v>88</v>
      </c>
      <c r="B89" s="6" t="s">
        <v>64</v>
      </c>
      <c r="C89" s="6" t="s">
        <v>46</v>
      </c>
      <c r="D89" s="6">
        <v>208</v>
      </c>
      <c r="E89" s="6" t="s">
        <v>33</v>
      </c>
      <c r="F89" s="92">
        <v>16.850000000000001</v>
      </c>
      <c r="G89" s="6" t="s">
        <v>353</v>
      </c>
      <c r="H89" s="5" t="s">
        <v>55</v>
      </c>
      <c r="I89" s="5"/>
      <c r="J89" s="5" t="s">
        <v>423</v>
      </c>
    </row>
    <row r="90" spans="1:10" ht="25.5">
      <c r="A90" s="1">
        <v>89</v>
      </c>
      <c r="B90" s="6" t="s">
        <v>64</v>
      </c>
      <c r="C90" s="6" t="s">
        <v>46</v>
      </c>
      <c r="D90" s="147" t="s">
        <v>341</v>
      </c>
      <c r="E90" s="6" t="s">
        <v>33</v>
      </c>
      <c r="F90" s="92">
        <v>16.149999999999999</v>
      </c>
      <c r="G90" s="6" t="s">
        <v>353</v>
      </c>
      <c r="H90" s="5" t="s">
        <v>347</v>
      </c>
      <c r="I90" s="5"/>
      <c r="J90" s="5" t="s">
        <v>419</v>
      </c>
    </row>
    <row r="91" spans="1:10" ht="25.5">
      <c r="A91" s="1">
        <v>90</v>
      </c>
      <c r="B91" s="6" t="s">
        <v>64</v>
      </c>
      <c r="C91" s="6" t="s">
        <v>46</v>
      </c>
      <c r="D91" s="6">
        <v>211</v>
      </c>
      <c r="E91" s="6" t="s">
        <v>33</v>
      </c>
      <c r="F91" s="92">
        <v>18.309999999999999</v>
      </c>
      <c r="G91" s="6" t="s">
        <v>353</v>
      </c>
      <c r="H91" s="5" t="s">
        <v>55</v>
      </c>
      <c r="I91" s="5"/>
      <c r="J91" s="130" t="s">
        <v>424</v>
      </c>
    </row>
    <row r="92" spans="1:10" ht="25.5">
      <c r="A92" s="1">
        <v>91</v>
      </c>
      <c r="B92" s="6" t="s">
        <v>64</v>
      </c>
      <c r="C92" s="6" t="s">
        <v>46</v>
      </c>
      <c r="D92" s="6">
        <v>212</v>
      </c>
      <c r="E92" s="6" t="s">
        <v>33</v>
      </c>
      <c r="F92" s="92">
        <v>32.72</v>
      </c>
      <c r="G92" s="6" t="s">
        <v>253</v>
      </c>
      <c r="H92" s="5" t="s">
        <v>429</v>
      </c>
      <c r="I92" s="5"/>
      <c r="J92" s="5" t="s">
        <v>422</v>
      </c>
    </row>
    <row r="93" spans="1:10" ht="25.5">
      <c r="A93" s="1">
        <v>92</v>
      </c>
      <c r="B93" s="6" t="s">
        <v>64</v>
      </c>
      <c r="C93" s="6" t="s">
        <v>46</v>
      </c>
      <c r="D93" s="6">
        <v>213</v>
      </c>
      <c r="E93" s="6" t="s">
        <v>33</v>
      </c>
      <c r="F93" s="92">
        <v>14.87</v>
      </c>
      <c r="G93" s="6" t="s">
        <v>353</v>
      </c>
      <c r="H93" s="5" t="s">
        <v>55</v>
      </c>
      <c r="I93" s="5"/>
      <c r="J93" s="5" t="s">
        <v>422</v>
      </c>
    </row>
    <row r="94" spans="1:10" ht="25.5">
      <c r="A94" s="1">
        <v>93</v>
      </c>
      <c r="B94" s="6" t="s">
        <v>64</v>
      </c>
      <c r="C94" s="6" t="s">
        <v>46</v>
      </c>
      <c r="D94" s="6">
        <v>214</v>
      </c>
      <c r="E94" s="6" t="s">
        <v>33</v>
      </c>
      <c r="F94" s="92">
        <v>16.850000000000001</v>
      </c>
      <c r="G94" s="6" t="s">
        <v>353</v>
      </c>
      <c r="H94" s="5" t="s">
        <v>55</v>
      </c>
      <c r="I94" s="5"/>
      <c r="J94" s="5" t="s">
        <v>422</v>
      </c>
    </row>
    <row r="95" spans="1:10" ht="25.5">
      <c r="A95" s="1">
        <v>94</v>
      </c>
      <c r="B95" s="6" t="s">
        <v>64</v>
      </c>
      <c r="C95" s="6" t="s">
        <v>46</v>
      </c>
      <c r="D95" s="6">
        <v>215</v>
      </c>
      <c r="E95" s="6" t="s">
        <v>33</v>
      </c>
      <c r="F95" s="92">
        <v>16.22</v>
      </c>
      <c r="G95" s="6" t="s">
        <v>353</v>
      </c>
      <c r="H95" s="5" t="s">
        <v>55</v>
      </c>
      <c r="I95" s="5"/>
      <c r="J95" s="5" t="s">
        <v>422</v>
      </c>
    </row>
    <row r="96" spans="1:10" ht="25.5">
      <c r="A96" s="1">
        <v>95</v>
      </c>
      <c r="B96" s="6" t="s">
        <v>64</v>
      </c>
      <c r="C96" s="6" t="s">
        <v>46</v>
      </c>
      <c r="D96" s="6">
        <v>216</v>
      </c>
      <c r="E96" s="6" t="s">
        <v>33</v>
      </c>
      <c r="F96" s="92">
        <v>32.72</v>
      </c>
      <c r="G96" s="6" t="s">
        <v>249</v>
      </c>
      <c r="H96" s="5" t="s">
        <v>425</v>
      </c>
      <c r="I96" s="5" t="s">
        <v>296</v>
      </c>
      <c r="J96" s="5" t="s">
        <v>422</v>
      </c>
    </row>
    <row r="97" spans="1:10">
      <c r="A97" s="1">
        <v>96</v>
      </c>
      <c r="B97" s="6"/>
      <c r="C97" s="6"/>
      <c r="D97" s="6"/>
      <c r="E97" s="22" t="s">
        <v>47</v>
      </c>
      <c r="F97" s="92">
        <v>13.83</v>
      </c>
      <c r="G97" s="6" t="s">
        <v>249</v>
      </c>
      <c r="H97" s="5" t="s">
        <v>58</v>
      </c>
      <c r="I97" s="5"/>
      <c r="J97" s="5"/>
    </row>
    <row r="98" spans="1:10">
      <c r="A98" s="1">
        <v>97</v>
      </c>
      <c r="B98" s="6"/>
      <c r="C98" s="6"/>
      <c r="D98" s="6"/>
      <c r="E98" s="22" t="s">
        <v>21</v>
      </c>
      <c r="F98" s="92">
        <f>93.04+26.98+43.84</f>
        <v>163.86</v>
      </c>
      <c r="G98" s="6" t="s">
        <v>249</v>
      </c>
      <c r="H98" s="5" t="s">
        <v>59</v>
      </c>
      <c r="I98" s="5"/>
      <c r="J98" s="5" t="s">
        <v>316</v>
      </c>
    </row>
    <row r="99" spans="1:10">
      <c r="A99" s="1">
        <v>98</v>
      </c>
      <c r="B99" s="6"/>
      <c r="C99" s="6"/>
      <c r="D99" s="6" t="s">
        <v>65</v>
      </c>
      <c r="E99" s="6"/>
      <c r="F99" s="145">
        <f>SUM(F85:F98)</f>
        <v>422.3</v>
      </c>
      <c r="G99" s="146"/>
      <c r="H99" s="5"/>
      <c r="I99" s="5"/>
      <c r="J99" s="5"/>
    </row>
    <row r="100" spans="1:10">
      <c r="A100" s="1">
        <v>99</v>
      </c>
      <c r="B100" s="6" t="s">
        <v>64</v>
      </c>
      <c r="C100" s="6" t="s">
        <v>48</v>
      </c>
      <c r="D100" s="6">
        <v>303</v>
      </c>
      <c r="E100" s="6" t="s">
        <v>33</v>
      </c>
      <c r="F100" s="92">
        <v>14.13</v>
      </c>
      <c r="G100" s="6" t="s">
        <v>353</v>
      </c>
      <c r="H100" s="5" t="s">
        <v>337</v>
      </c>
      <c r="I100" s="5"/>
      <c r="J100" s="5" t="s">
        <v>33</v>
      </c>
    </row>
    <row r="101" spans="1:10">
      <c r="A101" s="1">
        <v>100</v>
      </c>
      <c r="B101" s="6" t="s">
        <v>64</v>
      </c>
      <c r="C101" s="6" t="s">
        <v>48</v>
      </c>
      <c r="D101" s="6">
        <v>304</v>
      </c>
      <c r="E101" s="6" t="s">
        <v>33</v>
      </c>
      <c r="F101" s="92">
        <v>16.22</v>
      </c>
      <c r="G101" s="6" t="s">
        <v>353</v>
      </c>
      <c r="H101" s="5" t="s">
        <v>13</v>
      </c>
      <c r="I101" s="5"/>
      <c r="J101" s="5" t="s">
        <v>33</v>
      </c>
    </row>
    <row r="102" spans="1:10">
      <c r="A102" s="1">
        <v>101</v>
      </c>
      <c r="B102" s="6" t="s">
        <v>64</v>
      </c>
      <c r="C102" s="6" t="s">
        <v>48</v>
      </c>
      <c r="D102" s="6">
        <v>305</v>
      </c>
      <c r="E102" s="6" t="s">
        <v>33</v>
      </c>
      <c r="F102" s="92">
        <v>16.22</v>
      </c>
      <c r="G102" s="6" t="s">
        <v>353</v>
      </c>
      <c r="H102" s="5" t="s">
        <v>13</v>
      </c>
      <c r="I102" s="5"/>
      <c r="J102" s="5" t="s">
        <v>33</v>
      </c>
    </row>
    <row r="103" spans="1:10" ht="25.5">
      <c r="A103" s="1">
        <v>102</v>
      </c>
      <c r="B103" s="6" t="s">
        <v>64</v>
      </c>
      <c r="C103" s="6" t="s">
        <v>48</v>
      </c>
      <c r="D103" s="6">
        <v>306</v>
      </c>
      <c r="E103" s="6" t="s">
        <v>33</v>
      </c>
      <c r="F103" s="92">
        <v>16.22</v>
      </c>
      <c r="G103" s="6" t="s">
        <v>252</v>
      </c>
      <c r="H103" s="5" t="s">
        <v>339</v>
      </c>
      <c r="I103" s="5" t="s">
        <v>366</v>
      </c>
      <c r="J103" s="5" t="s">
        <v>14</v>
      </c>
    </row>
    <row r="104" spans="1:10">
      <c r="A104" s="1">
        <v>103</v>
      </c>
      <c r="B104" s="6" t="s">
        <v>64</v>
      </c>
      <c r="C104" s="6" t="s">
        <v>48</v>
      </c>
      <c r="D104" s="6">
        <v>307</v>
      </c>
      <c r="E104" s="6" t="s">
        <v>35</v>
      </c>
      <c r="F104" s="92">
        <v>16.850000000000001</v>
      </c>
      <c r="G104" s="6" t="s">
        <v>353</v>
      </c>
      <c r="H104" s="5" t="s">
        <v>418</v>
      </c>
      <c r="I104" s="5"/>
      <c r="J104" s="5" t="s">
        <v>342</v>
      </c>
    </row>
    <row r="105" spans="1:10">
      <c r="A105" s="1">
        <v>104</v>
      </c>
      <c r="B105" s="6" t="s">
        <v>64</v>
      </c>
      <c r="C105" s="6" t="s">
        <v>48</v>
      </c>
      <c r="D105" s="6">
        <v>308</v>
      </c>
      <c r="E105" s="6" t="s">
        <v>35</v>
      </c>
      <c r="F105" s="92">
        <v>14.85</v>
      </c>
      <c r="G105" s="6" t="s">
        <v>353</v>
      </c>
      <c r="H105" s="5" t="s">
        <v>346</v>
      </c>
      <c r="I105" s="5"/>
      <c r="J105" s="5" t="s">
        <v>343</v>
      </c>
    </row>
    <row r="106" spans="1:10">
      <c r="A106" s="1">
        <v>105</v>
      </c>
      <c r="B106" s="6" t="s">
        <v>64</v>
      </c>
      <c r="C106" s="6" t="s">
        <v>48</v>
      </c>
      <c r="D106" s="6">
        <v>309</v>
      </c>
      <c r="E106" s="6" t="s">
        <v>35</v>
      </c>
      <c r="F106" s="92">
        <v>16.22</v>
      </c>
      <c r="G106" s="6" t="s">
        <v>353</v>
      </c>
      <c r="H106" s="5" t="s">
        <v>426</v>
      </c>
      <c r="I106" s="5" t="s">
        <v>296</v>
      </c>
      <c r="J106" s="5" t="s">
        <v>342</v>
      </c>
    </row>
    <row r="107" spans="1:10">
      <c r="A107" s="1">
        <v>106</v>
      </c>
      <c r="B107" s="6" t="s">
        <v>64</v>
      </c>
      <c r="C107" s="6" t="s">
        <v>48</v>
      </c>
      <c r="D107" s="6">
        <v>310</v>
      </c>
      <c r="E107" s="6" t="s">
        <v>35</v>
      </c>
      <c r="F107" s="92">
        <v>16.22</v>
      </c>
      <c r="G107" s="6" t="s">
        <v>353</v>
      </c>
      <c r="H107" s="5" t="s">
        <v>339</v>
      </c>
      <c r="I107" s="5" t="s">
        <v>296</v>
      </c>
      <c r="J107" s="5" t="s">
        <v>342</v>
      </c>
    </row>
    <row r="108" spans="1:10">
      <c r="A108" s="1">
        <v>107</v>
      </c>
      <c r="B108" s="6" t="s">
        <v>64</v>
      </c>
      <c r="C108" s="6" t="s">
        <v>48</v>
      </c>
      <c r="D108" s="6">
        <v>311</v>
      </c>
      <c r="E108" s="6" t="s">
        <v>35</v>
      </c>
      <c r="F108" s="92">
        <v>11.77</v>
      </c>
      <c r="G108" s="6" t="s">
        <v>353</v>
      </c>
      <c r="H108" s="5" t="s">
        <v>344</v>
      </c>
      <c r="I108" s="5"/>
      <c r="J108" s="5" t="s">
        <v>15</v>
      </c>
    </row>
    <row r="109" spans="1:10">
      <c r="A109" s="1">
        <v>108</v>
      </c>
      <c r="B109" s="6" t="s">
        <v>64</v>
      </c>
      <c r="C109" s="6" t="s">
        <v>48</v>
      </c>
      <c r="D109" s="6">
        <v>312</v>
      </c>
      <c r="E109" s="6" t="s">
        <v>35</v>
      </c>
      <c r="F109" s="92">
        <v>11.77</v>
      </c>
      <c r="G109" s="6" t="s">
        <v>353</v>
      </c>
      <c r="H109" s="5" t="s">
        <v>427</v>
      </c>
      <c r="I109" s="5"/>
      <c r="J109" s="5" t="s">
        <v>342</v>
      </c>
    </row>
    <row r="110" spans="1:10">
      <c r="A110" s="1">
        <v>109</v>
      </c>
      <c r="B110" s="6" t="s">
        <v>64</v>
      </c>
      <c r="C110" s="6" t="s">
        <v>48</v>
      </c>
      <c r="D110" s="6">
        <v>313</v>
      </c>
      <c r="E110" s="6" t="s">
        <v>35</v>
      </c>
      <c r="F110" s="92">
        <v>16.22</v>
      </c>
      <c r="G110" s="6" t="s">
        <v>353</v>
      </c>
      <c r="H110" s="5" t="s">
        <v>55</v>
      </c>
      <c r="I110" s="5"/>
      <c r="J110" s="5" t="s">
        <v>342</v>
      </c>
    </row>
    <row r="111" spans="1:10">
      <c r="A111" s="1">
        <v>110</v>
      </c>
      <c r="B111" s="6" t="s">
        <v>64</v>
      </c>
      <c r="C111" s="6" t="s">
        <v>48</v>
      </c>
      <c r="D111" s="6">
        <v>314</v>
      </c>
      <c r="E111" s="6" t="s">
        <v>35</v>
      </c>
      <c r="F111" s="92">
        <v>16.22</v>
      </c>
      <c r="G111" s="6" t="s">
        <v>353</v>
      </c>
      <c r="H111" s="5" t="s">
        <v>55</v>
      </c>
      <c r="I111" s="5"/>
      <c r="J111" s="5" t="s">
        <v>342</v>
      </c>
    </row>
    <row r="112" spans="1:10">
      <c r="A112" s="1">
        <v>111</v>
      </c>
      <c r="B112" s="6" t="s">
        <v>64</v>
      </c>
      <c r="C112" s="6" t="s">
        <v>48</v>
      </c>
      <c r="D112" s="6">
        <v>315</v>
      </c>
      <c r="E112" s="6" t="s">
        <v>33</v>
      </c>
      <c r="F112" s="92">
        <v>16.22</v>
      </c>
      <c r="G112" s="6" t="s">
        <v>353</v>
      </c>
      <c r="H112" s="5" t="s">
        <v>428</v>
      </c>
      <c r="I112" s="5"/>
      <c r="J112" s="5" t="s">
        <v>345</v>
      </c>
    </row>
    <row r="113" spans="1:10">
      <c r="A113" s="1">
        <v>112</v>
      </c>
      <c r="B113" s="6" t="s">
        <v>64</v>
      </c>
      <c r="C113" s="6" t="s">
        <v>48</v>
      </c>
      <c r="D113" s="6">
        <v>316</v>
      </c>
      <c r="E113" s="6" t="s">
        <v>33</v>
      </c>
      <c r="F113" s="92">
        <v>16.22</v>
      </c>
      <c r="G113" s="6" t="s">
        <v>353</v>
      </c>
      <c r="H113" s="5" t="s">
        <v>418</v>
      </c>
      <c r="I113" s="5"/>
      <c r="J113" s="5" t="s">
        <v>345</v>
      </c>
    </row>
    <row r="114" spans="1:10">
      <c r="A114" s="1">
        <v>113</v>
      </c>
      <c r="B114" s="6" t="s">
        <v>64</v>
      </c>
      <c r="C114" s="6" t="s">
        <v>48</v>
      </c>
      <c r="D114" s="6">
        <v>317</v>
      </c>
      <c r="E114" s="6" t="s">
        <v>33</v>
      </c>
      <c r="F114" s="92">
        <v>14.85</v>
      </c>
      <c r="G114" s="6" t="s">
        <v>353</v>
      </c>
      <c r="H114" s="5" t="s">
        <v>426</v>
      </c>
      <c r="I114" s="5"/>
      <c r="J114" s="5" t="s">
        <v>345</v>
      </c>
    </row>
    <row r="115" spans="1:10">
      <c r="A115" s="1">
        <v>114</v>
      </c>
      <c r="B115" s="6" t="s">
        <v>64</v>
      </c>
      <c r="C115" s="6" t="s">
        <v>48</v>
      </c>
      <c r="D115" s="6">
        <v>318</v>
      </c>
      <c r="E115" s="6" t="s">
        <v>33</v>
      </c>
      <c r="F115" s="129">
        <v>16.850000000000001</v>
      </c>
      <c r="G115" s="6" t="s">
        <v>353</v>
      </c>
      <c r="H115" s="5" t="s">
        <v>55</v>
      </c>
      <c r="I115" s="5"/>
      <c r="J115" s="5" t="s">
        <v>345</v>
      </c>
    </row>
    <row r="116" spans="1:10">
      <c r="A116" s="1">
        <v>115</v>
      </c>
      <c r="B116" s="126" t="s">
        <v>64</v>
      </c>
      <c r="C116" s="126" t="s">
        <v>48</v>
      </c>
      <c r="D116" s="126">
        <v>319</v>
      </c>
      <c r="E116" s="18" t="s">
        <v>52</v>
      </c>
      <c r="F116" s="110">
        <v>49.6</v>
      </c>
      <c r="G116" s="6" t="s">
        <v>249</v>
      </c>
      <c r="H116" s="5" t="s">
        <v>52</v>
      </c>
      <c r="I116" s="5" t="s">
        <v>296</v>
      </c>
      <c r="J116" s="127" t="s">
        <v>236</v>
      </c>
    </row>
    <row r="117" spans="1:10">
      <c r="A117" s="1">
        <v>116</v>
      </c>
      <c r="B117" s="6"/>
      <c r="C117" s="6"/>
      <c r="D117" s="6"/>
      <c r="E117" s="22" t="s">
        <v>47</v>
      </c>
      <c r="F117" s="96">
        <v>13.83</v>
      </c>
      <c r="G117" s="17" t="s">
        <v>249</v>
      </c>
      <c r="H117" s="5" t="s">
        <v>58</v>
      </c>
      <c r="I117" s="5"/>
      <c r="J117" s="5"/>
    </row>
    <row r="118" spans="1:10">
      <c r="A118" s="1">
        <v>117</v>
      </c>
      <c r="B118" s="6"/>
      <c r="C118" s="6"/>
      <c r="D118" s="6"/>
      <c r="E118" s="22" t="s">
        <v>21</v>
      </c>
      <c r="F118" s="96">
        <v>103.34</v>
      </c>
      <c r="G118" s="17" t="s">
        <v>249</v>
      </c>
      <c r="H118" s="5" t="s">
        <v>59</v>
      </c>
      <c r="I118" s="5"/>
      <c r="J118" s="5"/>
    </row>
    <row r="119" spans="1:10">
      <c r="A119" s="1">
        <v>118</v>
      </c>
      <c r="B119" s="6"/>
      <c r="C119" s="6"/>
      <c r="D119" s="6" t="s">
        <v>62</v>
      </c>
      <c r="E119" s="6"/>
      <c r="F119" s="145">
        <f>SUM(F100:F118)</f>
        <v>413.81999999999994</v>
      </c>
      <c r="G119" s="146"/>
      <c r="H119" s="5"/>
      <c r="I119" s="5"/>
      <c r="J119" s="5"/>
    </row>
    <row r="120" spans="1:10">
      <c r="A120" s="1">
        <v>119</v>
      </c>
      <c r="B120" s="12"/>
      <c r="C120" s="12"/>
      <c r="D120" s="131" t="s">
        <v>66</v>
      </c>
      <c r="E120" s="131"/>
      <c r="F120" s="97">
        <f>F66+F84+F99+F119</f>
        <v>1522.3799999999999</v>
      </c>
      <c r="G120" s="12"/>
      <c r="H120" s="15"/>
      <c r="I120" s="15"/>
      <c r="J120" s="15"/>
    </row>
    <row r="121" spans="1:10" ht="25.5">
      <c r="A121" s="1">
        <v>120</v>
      </c>
      <c r="B121" s="6" t="s">
        <v>67</v>
      </c>
      <c r="C121" s="6" t="s">
        <v>44</v>
      </c>
      <c r="D121" s="124" t="s">
        <v>38</v>
      </c>
      <c r="E121" s="6" t="s">
        <v>32</v>
      </c>
      <c r="F121" s="92">
        <v>16.190000000000001</v>
      </c>
      <c r="G121" s="6" t="s">
        <v>325</v>
      </c>
      <c r="H121" s="5" t="s">
        <v>55</v>
      </c>
      <c r="I121" s="5" t="s">
        <v>367</v>
      </c>
      <c r="J121" s="5" t="s">
        <v>484</v>
      </c>
    </row>
    <row r="122" spans="1:10" ht="25.5">
      <c r="A122" s="1">
        <v>121</v>
      </c>
      <c r="B122" s="6" t="s">
        <v>67</v>
      </c>
      <c r="C122" s="6" t="s">
        <v>44</v>
      </c>
      <c r="D122" s="124" t="s">
        <v>39</v>
      </c>
      <c r="E122" s="6" t="s">
        <v>32</v>
      </c>
      <c r="F122" s="92">
        <v>48.17</v>
      </c>
      <c r="G122" s="6" t="s">
        <v>253</v>
      </c>
      <c r="H122" s="5" t="s">
        <v>55</v>
      </c>
      <c r="I122" s="5"/>
      <c r="J122" s="5" t="s">
        <v>485</v>
      </c>
    </row>
    <row r="123" spans="1:10">
      <c r="A123" s="1">
        <v>122</v>
      </c>
      <c r="B123" s="6" t="s">
        <v>67</v>
      </c>
      <c r="C123" s="6" t="s">
        <v>44</v>
      </c>
      <c r="D123" s="124" t="s">
        <v>76</v>
      </c>
      <c r="E123" s="6" t="s">
        <v>32</v>
      </c>
      <c r="F123" s="92">
        <v>15</v>
      </c>
      <c r="G123" s="6" t="s">
        <v>253</v>
      </c>
      <c r="H123" s="5" t="s">
        <v>55</v>
      </c>
      <c r="I123" s="5"/>
      <c r="J123" s="5" t="s">
        <v>317</v>
      </c>
    </row>
    <row r="124" spans="1:10" ht="25.5">
      <c r="A124" s="1">
        <v>123</v>
      </c>
      <c r="B124" s="6" t="s">
        <v>67</v>
      </c>
      <c r="C124" s="6" t="s">
        <v>44</v>
      </c>
      <c r="D124" s="124" t="s">
        <v>68</v>
      </c>
      <c r="E124" s="6" t="s">
        <v>106</v>
      </c>
      <c r="F124" s="92">
        <v>77.400000000000006</v>
      </c>
      <c r="G124" s="6" t="s">
        <v>325</v>
      </c>
      <c r="H124" s="5" t="s">
        <v>2</v>
      </c>
      <c r="I124" s="5" t="s">
        <v>364</v>
      </c>
      <c r="J124" s="5" t="s">
        <v>16</v>
      </c>
    </row>
    <row r="125" spans="1:10" ht="25.5">
      <c r="A125" s="1">
        <v>124</v>
      </c>
      <c r="B125" s="126" t="s">
        <v>67</v>
      </c>
      <c r="C125" s="126" t="s">
        <v>44</v>
      </c>
      <c r="D125" s="133" t="s">
        <v>42</v>
      </c>
      <c r="E125" s="18" t="s">
        <v>52</v>
      </c>
      <c r="F125" s="110">
        <v>33.26</v>
      </c>
      <c r="G125" s="6" t="s">
        <v>325</v>
      </c>
      <c r="H125" s="5" t="s">
        <v>51</v>
      </c>
      <c r="I125" s="5" t="s">
        <v>368</v>
      </c>
      <c r="J125" s="127" t="s">
        <v>327</v>
      </c>
    </row>
    <row r="126" spans="1:10">
      <c r="A126" s="1">
        <v>125</v>
      </c>
      <c r="B126" s="6"/>
      <c r="C126" s="6"/>
      <c r="D126" s="6"/>
      <c r="E126" s="22" t="s">
        <v>21</v>
      </c>
      <c r="F126" s="92">
        <f>71.47+15.24</f>
        <v>86.71</v>
      </c>
      <c r="G126" s="6" t="s">
        <v>253</v>
      </c>
      <c r="H126" s="5" t="s">
        <v>59</v>
      </c>
      <c r="I126" s="5"/>
      <c r="J126" s="5"/>
    </row>
    <row r="127" spans="1:10">
      <c r="A127" s="1">
        <v>126</v>
      </c>
      <c r="B127" s="6"/>
      <c r="C127" s="6"/>
      <c r="D127" s="6" t="s">
        <v>57</v>
      </c>
      <c r="E127" s="6"/>
      <c r="F127" s="145">
        <f>SUM(F121:F126)</f>
        <v>276.72999999999996</v>
      </c>
      <c r="G127" s="146"/>
      <c r="H127" s="5"/>
      <c r="I127" s="5"/>
      <c r="J127" s="5"/>
    </row>
    <row r="128" spans="1:10">
      <c r="A128" s="1">
        <v>127</v>
      </c>
      <c r="B128" s="6" t="s">
        <v>67</v>
      </c>
      <c r="C128" s="6" t="s">
        <v>45</v>
      </c>
      <c r="D128" s="6">
        <v>103</v>
      </c>
      <c r="E128" s="6" t="s">
        <v>33</v>
      </c>
      <c r="F128" s="92">
        <v>16.11</v>
      </c>
      <c r="G128" s="6" t="s">
        <v>353</v>
      </c>
      <c r="H128" s="5" t="s">
        <v>347</v>
      </c>
      <c r="I128" s="5"/>
      <c r="J128" s="5" t="s">
        <v>430</v>
      </c>
    </row>
    <row r="129" spans="1:10">
      <c r="A129" s="1">
        <v>128</v>
      </c>
      <c r="B129" s="6" t="s">
        <v>67</v>
      </c>
      <c r="C129" s="6" t="s">
        <v>45</v>
      </c>
      <c r="D129" s="6">
        <v>104</v>
      </c>
      <c r="E129" s="6" t="s">
        <v>33</v>
      </c>
      <c r="F129" s="92">
        <v>16.22</v>
      </c>
      <c r="G129" s="6" t="s">
        <v>353</v>
      </c>
      <c r="H129" s="5" t="s">
        <v>55</v>
      </c>
      <c r="I129" s="5"/>
      <c r="J129" s="5" t="s">
        <v>430</v>
      </c>
    </row>
    <row r="130" spans="1:10">
      <c r="A130" s="1">
        <v>129</v>
      </c>
      <c r="B130" s="6" t="s">
        <v>67</v>
      </c>
      <c r="C130" s="6" t="s">
        <v>45</v>
      </c>
      <c r="D130" s="6">
        <v>105</v>
      </c>
      <c r="E130" s="6" t="s">
        <v>33</v>
      </c>
      <c r="F130" s="92">
        <v>14.24</v>
      </c>
      <c r="G130" s="6" t="s">
        <v>353</v>
      </c>
      <c r="H130" s="5" t="s">
        <v>55</v>
      </c>
      <c r="I130" s="5"/>
      <c r="J130" s="5" t="s">
        <v>430</v>
      </c>
    </row>
    <row r="131" spans="1:10">
      <c r="A131" s="1">
        <v>130</v>
      </c>
      <c r="B131" s="6" t="s">
        <v>67</v>
      </c>
      <c r="C131" s="6" t="s">
        <v>45</v>
      </c>
      <c r="D131" s="6">
        <v>106</v>
      </c>
      <c r="E131" s="6" t="s">
        <v>33</v>
      </c>
      <c r="F131" s="92">
        <v>16.170000000000002</v>
      </c>
      <c r="G131" s="6" t="s">
        <v>353</v>
      </c>
      <c r="H131" s="5" t="s">
        <v>55</v>
      </c>
      <c r="I131" s="5"/>
      <c r="J131" s="5" t="s">
        <v>430</v>
      </c>
    </row>
    <row r="132" spans="1:10">
      <c r="A132" s="1">
        <v>131</v>
      </c>
      <c r="B132" s="6" t="s">
        <v>67</v>
      </c>
      <c r="C132" s="6" t="s">
        <v>45</v>
      </c>
      <c r="D132" s="148">
        <v>107</v>
      </c>
      <c r="E132" s="6" t="s">
        <v>33</v>
      </c>
      <c r="F132" s="92">
        <v>32.06</v>
      </c>
      <c r="G132" s="6" t="s">
        <v>353</v>
      </c>
      <c r="H132" s="5" t="s">
        <v>95</v>
      </c>
      <c r="I132" s="5"/>
      <c r="J132" s="5" t="s">
        <v>430</v>
      </c>
    </row>
    <row r="133" spans="1:10">
      <c r="A133" s="1">
        <v>132</v>
      </c>
      <c r="B133" s="6" t="s">
        <v>67</v>
      </c>
      <c r="C133" s="6" t="s">
        <v>45</v>
      </c>
      <c r="D133" s="6">
        <v>108</v>
      </c>
      <c r="E133" s="6" t="s">
        <v>33</v>
      </c>
      <c r="F133" s="92">
        <v>18.2</v>
      </c>
      <c r="G133" s="6" t="s">
        <v>353</v>
      </c>
      <c r="H133" s="5" t="s">
        <v>55</v>
      </c>
      <c r="I133" s="5"/>
      <c r="J133" s="5" t="s">
        <v>430</v>
      </c>
    </row>
    <row r="134" spans="1:10">
      <c r="A134" s="1">
        <v>133</v>
      </c>
      <c r="B134" s="6" t="s">
        <v>67</v>
      </c>
      <c r="C134" s="6" t="s">
        <v>45</v>
      </c>
      <c r="D134" s="6">
        <v>109</v>
      </c>
      <c r="E134" s="6" t="s">
        <v>32</v>
      </c>
      <c r="F134" s="92">
        <v>14.24</v>
      </c>
      <c r="G134" s="6" t="s">
        <v>353</v>
      </c>
      <c r="H134" s="5" t="s">
        <v>55</v>
      </c>
      <c r="I134" s="5"/>
      <c r="J134" s="5" t="s">
        <v>431</v>
      </c>
    </row>
    <row r="135" spans="1:10">
      <c r="A135" s="1">
        <v>134</v>
      </c>
      <c r="B135" s="6" t="s">
        <v>67</v>
      </c>
      <c r="C135" s="6" t="s">
        <v>45</v>
      </c>
      <c r="D135" s="6">
        <v>110</v>
      </c>
      <c r="E135" s="6" t="s">
        <v>32</v>
      </c>
      <c r="F135" s="92">
        <v>12.33</v>
      </c>
      <c r="G135" s="6" t="s">
        <v>353</v>
      </c>
      <c r="H135" s="5" t="s">
        <v>55</v>
      </c>
      <c r="I135" s="5"/>
      <c r="J135" s="5" t="s">
        <v>431</v>
      </c>
    </row>
    <row r="136" spans="1:10">
      <c r="A136" s="1">
        <v>135</v>
      </c>
      <c r="B136" s="6" t="s">
        <v>67</v>
      </c>
      <c r="C136" s="6" t="s">
        <v>45</v>
      </c>
      <c r="D136" s="6">
        <v>111</v>
      </c>
      <c r="E136" s="6" t="s">
        <v>32</v>
      </c>
      <c r="F136" s="92">
        <v>27.77</v>
      </c>
      <c r="G136" s="6" t="s">
        <v>353</v>
      </c>
      <c r="H136" s="5" t="s">
        <v>415</v>
      </c>
      <c r="I136" s="5"/>
      <c r="J136" s="5" t="s">
        <v>318</v>
      </c>
    </row>
    <row r="137" spans="1:10">
      <c r="A137" s="1">
        <v>136</v>
      </c>
      <c r="B137" s="6" t="s">
        <v>67</v>
      </c>
      <c r="C137" s="6" t="s">
        <v>45</v>
      </c>
      <c r="D137" s="17">
        <v>112</v>
      </c>
      <c r="E137" s="22" t="s">
        <v>21</v>
      </c>
      <c r="F137" s="92">
        <v>15.84</v>
      </c>
      <c r="G137" s="6" t="s">
        <v>251</v>
      </c>
      <c r="H137" s="5" t="s">
        <v>59</v>
      </c>
      <c r="I137" s="5"/>
      <c r="J137" s="125" t="s">
        <v>20</v>
      </c>
    </row>
    <row r="138" spans="1:10" ht="25.5">
      <c r="A138" s="1">
        <v>137</v>
      </c>
      <c r="B138" s="6" t="s">
        <v>67</v>
      </c>
      <c r="C138" s="6" t="s">
        <v>45</v>
      </c>
      <c r="D138" s="6">
        <v>113</v>
      </c>
      <c r="E138" s="6" t="s">
        <v>33</v>
      </c>
      <c r="F138" s="110">
        <v>31.37</v>
      </c>
      <c r="G138" s="6" t="s">
        <v>253</v>
      </c>
      <c r="H138" s="5" t="s">
        <v>348</v>
      </c>
      <c r="I138" s="5" t="s">
        <v>296</v>
      </c>
      <c r="J138" s="5" t="s">
        <v>432</v>
      </c>
    </row>
    <row r="139" spans="1:10" ht="25.5">
      <c r="A139" s="1">
        <v>138</v>
      </c>
      <c r="B139" s="6" t="s">
        <v>67</v>
      </c>
      <c r="C139" s="6" t="s">
        <v>45</v>
      </c>
      <c r="D139" s="6">
        <v>114</v>
      </c>
      <c r="E139" s="6" t="s">
        <v>33</v>
      </c>
      <c r="F139" s="110">
        <v>83.17</v>
      </c>
      <c r="G139" s="6" t="s">
        <v>253</v>
      </c>
      <c r="H139" s="5" t="s">
        <v>348</v>
      </c>
      <c r="I139" s="5" t="s">
        <v>296</v>
      </c>
      <c r="J139" s="5" t="s">
        <v>432</v>
      </c>
    </row>
    <row r="140" spans="1:10">
      <c r="A140" s="1">
        <v>139</v>
      </c>
      <c r="B140" s="6" t="s">
        <v>67</v>
      </c>
      <c r="C140" s="6" t="s">
        <v>45</v>
      </c>
      <c r="D140" s="6">
        <v>115</v>
      </c>
      <c r="E140" s="22" t="s">
        <v>47</v>
      </c>
      <c r="F140" s="92">
        <v>13.74</v>
      </c>
      <c r="G140" s="6" t="s">
        <v>249</v>
      </c>
      <c r="H140" s="5" t="s">
        <v>58</v>
      </c>
      <c r="I140" s="5"/>
      <c r="J140" s="5" t="s">
        <v>5</v>
      </c>
    </row>
    <row r="141" spans="1:10">
      <c r="A141" s="1">
        <v>140</v>
      </c>
      <c r="B141" s="6" t="s">
        <v>67</v>
      </c>
      <c r="C141" s="6" t="s">
        <v>45</v>
      </c>
      <c r="D141" s="6"/>
      <c r="E141" s="22" t="s">
        <v>21</v>
      </c>
      <c r="F141" s="92">
        <v>103.34</v>
      </c>
      <c r="G141" s="6" t="s">
        <v>249</v>
      </c>
      <c r="H141" s="5" t="s">
        <v>59</v>
      </c>
      <c r="I141" s="5"/>
      <c r="J141" s="5" t="s">
        <v>19</v>
      </c>
    </row>
    <row r="142" spans="1:10">
      <c r="A142" s="1">
        <v>141</v>
      </c>
      <c r="B142" s="6"/>
      <c r="C142" s="6"/>
      <c r="D142" s="6" t="s">
        <v>60</v>
      </c>
      <c r="E142" s="6"/>
      <c r="F142" s="145">
        <f>SUM(F128:F141)</f>
        <v>414.80000000000007</v>
      </c>
      <c r="G142" s="146"/>
      <c r="H142" s="5"/>
      <c r="I142" s="5"/>
      <c r="J142" s="5"/>
    </row>
    <row r="143" spans="1:10" ht="25.5">
      <c r="A143" s="1">
        <v>142</v>
      </c>
      <c r="B143" s="6" t="s">
        <v>67</v>
      </c>
      <c r="C143" s="6" t="s">
        <v>46</v>
      </c>
      <c r="D143" s="6">
        <v>203</v>
      </c>
      <c r="E143" s="6" t="s">
        <v>33</v>
      </c>
      <c r="F143" s="92">
        <v>16.11</v>
      </c>
      <c r="G143" s="6" t="s">
        <v>353</v>
      </c>
      <c r="H143" s="5" t="s">
        <v>55</v>
      </c>
      <c r="I143" s="5"/>
      <c r="J143" s="5" t="s">
        <v>433</v>
      </c>
    </row>
    <row r="144" spans="1:10" ht="25.5">
      <c r="A144" s="1">
        <v>143</v>
      </c>
      <c r="B144" s="6" t="s">
        <v>67</v>
      </c>
      <c r="C144" s="6" t="s">
        <v>46</v>
      </c>
      <c r="D144" s="6">
        <v>204</v>
      </c>
      <c r="E144" s="6" t="s">
        <v>33</v>
      </c>
      <c r="F144" s="92">
        <v>16.22</v>
      </c>
      <c r="G144" s="6" t="s">
        <v>353</v>
      </c>
      <c r="H144" s="5" t="s">
        <v>395</v>
      </c>
      <c r="I144" s="5"/>
      <c r="J144" s="5" t="s">
        <v>433</v>
      </c>
    </row>
    <row r="145" spans="1:10" ht="25.5">
      <c r="A145" s="1">
        <v>144</v>
      </c>
      <c r="B145" s="6" t="s">
        <v>67</v>
      </c>
      <c r="C145" s="6" t="s">
        <v>46</v>
      </c>
      <c r="D145" s="6">
        <v>205</v>
      </c>
      <c r="E145" s="6" t="s">
        <v>33</v>
      </c>
      <c r="F145" s="92">
        <v>30.6</v>
      </c>
      <c r="G145" s="6" t="s">
        <v>353</v>
      </c>
      <c r="H145" s="5" t="s">
        <v>55</v>
      </c>
      <c r="I145" s="5"/>
      <c r="J145" s="5" t="s">
        <v>433</v>
      </c>
    </row>
    <row r="146" spans="1:10">
      <c r="A146" s="1">
        <v>145</v>
      </c>
      <c r="B146" s="6" t="s">
        <v>67</v>
      </c>
      <c r="C146" s="6" t="s">
        <v>46</v>
      </c>
      <c r="D146" s="6">
        <v>206</v>
      </c>
      <c r="E146" s="6" t="s">
        <v>33</v>
      </c>
      <c r="F146" s="92">
        <v>16.13</v>
      </c>
      <c r="G146" s="6" t="s">
        <v>253</v>
      </c>
      <c r="H146" s="5" t="s">
        <v>55</v>
      </c>
      <c r="I146" s="5"/>
      <c r="J146" s="5" t="s">
        <v>486</v>
      </c>
    </row>
    <row r="147" spans="1:10" ht="25.5">
      <c r="A147" s="1">
        <v>146</v>
      </c>
      <c r="B147" s="6" t="s">
        <v>67</v>
      </c>
      <c r="C147" s="6" t="s">
        <v>46</v>
      </c>
      <c r="D147" s="124" t="s">
        <v>349</v>
      </c>
      <c r="E147" s="6" t="s">
        <v>33</v>
      </c>
      <c r="F147" s="92">
        <v>33.71</v>
      </c>
      <c r="G147" s="6" t="s">
        <v>353</v>
      </c>
      <c r="H147" s="5" t="s">
        <v>55</v>
      </c>
      <c r="I147" s="5"/>
      <c r="J147" s="5" t="s">
        <v>434</v>
      </c>
    </row>
    <row r="148" spans="1:10">
      <c r="A148" s="1">
        <v>147</v>
      </c>
      <c r="B148" s="6" t="s">
        <v>67</v>
      </c>
      <c r="C148" s="6" t="s">
        <v>46</v>
      </c>
      <c r="D148" s="6">
        <v>209</v>
      </c>
      <c r="E148" s="6" t="s">
        <v>32</v>
      </c>
      <c r="F148" s="92">
        <v>31.37</v>
      </c>
      <c r="G148" s="6" t="s">
        <v>253</v>
      </c>
      <c r="H148" s="5" t="s">
        <v>55</v>
      </c>
      <c r="I148" s="5"/>
      <c r="J148" s="5" t="s">
        <v>487</v>
      </c>
    </row>
    <row r="149" spans="1:10">
      <c r="A149" s="1">
        <v>148</v>
      </c>
      <c r="B149" s="6" t="s">
        <v>67</v>
      </c>
      <c r="C149" s="6" t="s">
        <v>46</v>
      </c>
      <c r="D149" s="6">
        <v>210</v>
      </c>
      <c r="E149" s="6" t="s">
        <v>32</v>
      </c>
      <c r="F149" s="92">
        <v>16.22</v>
      </c>
      <c r="G149" s="6" t="s">
        <v>353</v>
      </c>
      <c r="H149" s="5" t="s">
        <v>55</v>
      </c>
      <c r="I149" s="5"/>
      <c r="J149" s="5" t="s">
        <v>435</v>
      </c>
    </row>
    <row r="150" spans="1:10" ht="25.5">
      <c r="A150" s="1">
        <v>149</v>
      </c>
      <c r="B150" s="6" t="s">
        <v>67</v>
      </c>
      <c r="C150" s="6" t="s">
        <v>46</v>
      </c>
      <c r="D150" s="6">
        <v>211</v>
      </c>
      <c r="E150" s="6" t="s">
        <v>33</v>
      </c>
      <c r="F150" s="92">
        <v>18.2</v>
      </c>
      <c r="G150" s="6" t="s">
        <v>353</v>
      </c>
      <c r="H150" s="5" t="s">
        <v>55</v>
      </c>
      <c r="I150" s="5"/>
      <c r="J150" s="5" t="s">
        <v>433</v>
      </c>
    </row>
    <row r="151" spans="1:10">
      <c r="A151" s="1">
        <v>150</v>
      </c>
      <c r="B151" s="6" t="s">
        <v>67</v>
      </c>
      <c r="C151" s="6" t="s">
        <v>46</v>
      </c>
      <c r="D151" s="124" t="s">
        <v>22</v>
      </c>
      <c r="E151" s="6" t="s">
        <v>33</v>
      </c>
      <c r="F151" s="92">
        <v>47.82</v>
      </c>
      <c r="G151" s="6" t="s">
        <v>353</v>
      </c>
      <c r="H151" s="5" t="s">
        <v>55</v>
      </c>
      <c r="I151" s="5"/>
      <c r="J151" s="5" t="s">
        <v>436</v>
      </c>
    </row>
    <row r="152" spans="1:10">
      <c r="A152" s="1">
        <v>151</v>
      </c>
      <c r="B152" s="6" t="s">
        <v>67</v>
      </c>
      <c r="C152" s="6" t="s">
        <v>46</v>
      </c>
      <c r="D152" s="6">
        <v>215</v>
      </c>
      <c r="E152" s="22" t="s">
        <v>47</v>
      </c>
      <c r="F152" s="92">
        <v>13.74</v>
      </c>
      <c r="G152" s="6" t="s">
        <v>249</v>
      </c>
      <c r="H152" s="5" t="s">
        <v>58</v>
      </c>
      <c r="I152" s="5"/>
      <c r="J152" s="5" t="s">
        <v>5</v>
      </c>
    </row>
    <row r="153" spans="1:10">
      <c r="A153" s="1">
        <v>152</v>
      </c>
      <c r="B153" s="6"/>
      <c r="C153" s="6"/>
      <c r="D153" s="6">
        <v>221</v>
      </c>
      <c r="E153" s="22" t="s">
        <v>33</v>
      </c>
      <c r="F153" s="92">
        <v>13.46</v>
      </c>
      <c r="G153" s="6" t="s">
        <v>353</v>
      </c>
      <c r="H153" s="5" t="s">
        <v>437</v>
      </c>
      <c r="I153" s="5"/>
      <c r="J153" s="5" t="s">
        <v>438</v>
      </c>
    </row>
    <row r="154" spans="1:10" ht="25.5">
      <c r="A154" s="1">
        <v>153</v>
      </c>
      <c r="B154" s="6"/>
      <c r="C154" s="6"/>
      <c r="D154" s="6">
        <v>222</v>
      </c>
      <c r="E154" s="22" t="s">
        <v>33</v>
      </c>
      <c r="F154" s="92">
        <v>13.46</v>
      </c>
      <c r="G154" s="6" t="s">
        <v>353</v>
      </c>
      <c r="H154" s="5" t="s">
        <v>437</v>
      </c>
      <c r="I154" s="5"/>
      <c r="J154" s="5" t="s">
        <v>434</v>
      </c>
    </row>
    <row r="155" spans="1:10">
      <c r="A155" s="1">
        <v>154</v>
      </c>
      <c r="B155" s="6" t="s">
        <v>67</v>
      </c>
      <c r="C155" s="6" t="s">
        <v>46</v>
      </c>
      <c r="D155" s="6"/>
      <c r="E155" s="22" t="s">
        <v>21</v>
      </c>
      <c r="F155" s="92">
        <v>128</v>
      </c>
      <c r="G155" s="6" t="s">
        <v>249</v>
      </c>
      <c r="H155" s="5" t="s">
        <v>59</v>
      </c>
      <c r="I155" s="5"/>
      <c r="J155" s="5" t="s">
        <v>19</v>
      </c>
    </row>
    <row r="156" spans="1:10">
      <c r="A156" s="1">
        <v>155</v>
      </c>
      <c r="B156" s="6"/>
      <c r="C156" s="6"/>
      <c r="D156" s="6" t="s">
        <v>65</v>
      </c>
      <c r="E156" s="6"/>
      <c r="F156" s="145">
        <f>SUM(F143:F155)</f>
        <v>395.04</v>
      </c>
      <c r="G156" s="146"/>
      <c r="H156" s="5"/>
      <c r="I156" s="5"/>
      <c r="J156" s="5"/>
    </row>
    <row r="157" spans="1:10">
      <c r="A157" s="1">
        <v>156</v>
      </c>
      <c r="B157" s="6" t="s">
        <v>67</v>
      </c>
      <c r="C157" s="6" t="s">
        <v>48</v>
      </c>
      <c r="D157" s="6">
        <v>303</v>
      </c>
      <c r="E157" s="6" t="s">
        <v>49</v>
      </c>
      <c r="F157" s="92">
        <v>14.13</v>
      </c>
      <c r="G157" s="6" t="s">
        <v>353</v>
      </c>
      <c r="H157" s="5" t="s">
        <v>55</v>
      </c>
      <c r="I157" s="5"/>
      <c r="J157" s="5" t="s">
        <v>69</v>
      </c>
    </row>
    <row r="158" spans="1:10">
      <c r="A158" s="1">
        <v>157</v>
      </c>
      <c r="B158" s="6" t="s">
        <v>67</v>
      </c>
      <c r="C158" s="6" t="s">
        <v>48</v>
      </c>
      <c r="D158" s="6">
        <v>304</v>
      </c>
      <c r="E158" s="6" t="s">
        <v>49</v>
      </c>
      <c r="F158" s="92">
        <v>16.22</v>
      </c>
      <c r="G158" s="6" t="s">
        <v>353</v>
      </c>
      <c r="H158" s="5" t="s">
        <v>55</v>
      </c>
      <c r="I158" s="5"/>
      <c r="J158" s="5" t="s">
        <v>69</v>
      </c>
    </row>
    <row r="159" spans="1:10">
      <c r="A159" s="1">
        <v>158</v>
      </c>
      <c r="B159" s="6" t="s">
        <v>67</v>
      </c>
      <c r="C159" s="6" t="s">
        <v>48</v>
      </c>
      <c r="D159" s="6">
        <v>305</v>
      </c>
      <c r="E159" s="6" t="s">
        <v>49</v>
      </c>
      <c r="F159" s="92">
        <v>16.22</v>
      </c>
      <c r="G159" s="6" t="s">
        <v>353</v>
      </c>
      <c r="H159" s="5" t="s">
        <v>55</v>
      </c>
      <c r="I159" s="5"/>
      <c r="J159" s="5" t="s">
        <v>69</v>
      </c>
    </row>
    <row r="160" spans="1:10">
      <c r="A160" s="1">
        <v>159</v>
      </c>
      <c r="B160" s="6" t="s">
        <v>67</v>
      </c>
      <c r="C160" s="6" t="s">
        <v>48</v>
      </c>
      <c r="D160" s="6">
        <v>306</v>
      </c>
      <c r="E160" s="6" t="s">
        <v>49</v>
      </c>
      <c r="F160" s="92">
        <v>16.170000000000002</v>
      </c>
      <c r="G160" s="6" t="s">
        <v>353</v>
      </c>
      <c r="H160" s="5" t="s">
        <v>55</v>
      </c>
      <c r="I160" s="5"/>
      <c r="J160" s="5" t="s">
        <v>69</v>
      </c>
    </row>
    <row r="161" spans="1:10">
      <c r="A161" s="1">
        <v>160</v>
      </c>
      <c r="B161" s="6" t="s">
        <v>67</v>
      </c>
      <c r="C161" s="6" t="s">
        <v>48</v>
      </c>
      <c r="D161" s="6">
        <v>307</v>
      </c>
      <c r="E161" s="6" t="s">
        <v>49</v>
      </c>
      <c r="F161" s="92">
        <v>15.56</v>
      </c>
      <c r="G161" s="6" t="s">
        <v>353</v>
      </c>
      <c r="H161" s="5" t="s">
        <v>336</v>
      </c>
      <c r="I161" s="5"/>
      <c r="J161" s="5" t="s">
        <v>69</v>
      </c>
    </row>
    <row r="162" spans="1:10">
      <c r="A162" s="1">
        <v>161</v>
      </c>
      <c r="B162" s="6" t="s">
        <v>67</v>
      </c>
      <c r="C162" s="6" t="s">
        <v>48</v>
      </c>
      <c r="D162" s="6">
        <v>308</v>
      </c>
      <c r="E162" s="6" t="s">
        <v>49</v>
      </c>
      <c r="F162" s="92">
        <v>16.2</v>
      </c>
      <c r="G162" s="6" t="s">
        <v>353</v>
      </c>
      <c r="H162" s="5" t="s">
        <v>55</v>
      </c>
      <c r="I162" s="5"/>
      <c r="J162" s="5" t="s">
        <v>69</v>
      </c>
    </row>
    <row r="163" spans="1:10">
      <c r="A163" s="1">
        <v>162</v>
      </c>
      <c r="B163" s="6" t="s">
        <v>67</v>
      </c>
      <c r="C163" s="6" t="s">
        <v>48</v>
      </c>
      <c r="D163" s="6">
        <v>309</v>
      </c>
      <c r="E163" s="6" t="s">
        <v>49</v>
      </c>
      <c r="F163" s="92">
        <v>16.2</v>
      </c>
      <c r="G163" s="6" t="s">
        <v>353</v>
      </c>
      <c r="H163" s="5" t="s">
        <v>55</v>
      </c>
      <c r="I163" s="5"/>
      <c r="J163" s="5" t="s">
        <v>69</v>
      </c>
    </row>
    <row r="164" spans="1:10">
      <c r="A164" s="1">
        <v>163</v>
      </c>
      <c r="B164" s="6" t="s">
        <v>67</v>
      </c>
      <c r="C164" s="6" t="s">
        <v>48</v>
      </c>
      <c r="D164" s="6">
        <v>310</v>
      </c>
      <c r="E164" s="6" t="s">
        <v>49</v>
      </c>
      <c r="F164" s="92">
        <v>16.2</v>
      </c>
      <c r="G164" s="6" t="s">
        <v>353</v>
      </c>
      <c r="H164" s="5" t="s">
        <v>55</v>
      </c>
      <c r="I164" s="5"/>
      <c r="J164" s="5" t="s">
        <v>69</v>
      </c>
    </row>
    <row r="165" spans="1:10">
      <c r="A165" s="1">
        <v>164</v>
      </c>
      <c r="B165" s="6" t="s">
        <v>67</v>
      </c>
      <c r="C165" s="6" t="s">
        <v>48</v>
      </c>
      <c r="D165" s="6">
        <v>311</v>
      </c>
      <c r="E165" s="6" t="s">
        <v>49</v>
      </c>
      <c r="F165" s="92">
        <v>12.15</v>
      </c>
      <c r="G165" s="6" t="s">
        <v>353</v>
      </c>
      <c r="H165" s="5" t="s">
        <v>55</v>
      </c>
      <c r="I165" s="5"/>
      <c r="J165" s="5" t="s">
        <v>69</v>
      </c>
    </row>
    <row r="166" spans="1:10">
      <c r="A166" s="1">
        <v>165</v>
      </c>
      <c r="B166" s="6" t="s">
        <v>67</v>
      </c>
      <c r="C166" s="6" t="s">
        <v>48</v>
      </c>
      <c r="D166" s="6">
        <v>312</v>
      </c>
      <c r="E166" s="6" t="s">
        <v>33</v>
      </c>
      <c r="F166" s="92">
        <v>12.15</v>
      </c>
      <c r="G166" s="6" t="s">
        <v>353</v>
      </c>
      <c r="H166" s="5" t="s">
        <v>55</v>
      </c>
      <c r="I166" s="5"/>
      <c r="J166" s="5" t="s">
        <v>439</v>
      </c>
    </row>
    <row r="167" spans="1:10">
      <c r="A167" s="1">
        <v>166</v>
      </c>
      <c r="B167" s="6" t="s">
        <v>67</v>
      </c>
      <c r="C167" s="6" t="s">
        <v>48</v>
      </c>
      <c r="D167" s="6">
        <v>313</v>
      </c>
      <c r="E167" s="6" t="s">
        <v>34</v>
      </c>
      <c r="F167" s="92">
        <v>14.87</v>
      </c>
      <c r="G167" s="6" t="s">
        <v>353</v>
      </c>
      <c r="H167" s="5" t="s">
        <v>55</v>
      </c>
      <c r="I167" s="5"/>
      <c r="J167" s="5" t="s">
        <v>439</v>
      </c>
    </row>
    <row r="168" spans="1:10">
      <c r="A168" s="1">
        <v>167</v>
      </c>
      <c r="B168" s="6" t="s">
        <v>67</v>
      </c>
      <c r="C168" s="6" t="s">
        <v>48</v>
      </c>
      <c r="D168" s="6">
        <v>314</v>
      </c>
      <c r="E168" s="6" t="s">
        <v>33</v>
      </c>
      <c r="F168" s="92">
        <v>15.12</v>
      </c>
      <c r="G168" s="6" t="s">
        <v>353</v>
      </c>
      <c r="H168" s="5" t="s">
        <v>55</v>
      </c>
      <c r="I168" s="5"/>
      <c r="J168" s="5" t="s">
        <v>439</v>
      </c>
    </row>
    <row r="169" spans="1:10">
      <c r="A169" s="1">
        <v>168</v>
      </c>
      <c r="B169" s="6" t="s">
        <v>67</v>
      </c>
      <c r="C169" s="6" t="s">
        <v>48</v>
      </c>
      <c r="D169" s="6">
        <v>315</v>
      </c>
      <c r="E169" s="6" t="s">
        <v>33</v>
      </c>
      <c r="F169" s="92">
        <v>16.850000000000001</v>
      </c>
      <c r="G169" s="6" t="s">
        <v>353</v>
      </c>
      <c r="H169" s="5" t="s">
        <v>55</v>
      </c>
      <c r="I169" s="5"/>
      <c r="J169" s="5" t="s">
        <v>439</v>
      </c>
    </row>
    <row r="170" spans="1:10">
      <c r="A170" s="1">
        <v>169</v>
      </c>
      <c r="B170" s="6" t="s">
        <v>67</v>
      </c>
      <c r="C170" s="6" t="s">
        <v>48</v>
      </c>
      <c r="D170" s="6">
        <v>316</v>
      </c>
      <c r="E170" s="6" t="s">
        <v>33</v>
      </c>
      <c r="F170" s="92">
        <v>16.21</v>
      </c>
      <c r="G170" s="6" t="s">
        <v>353</v>
      </c>
      <c r="H170" s="5" t="s">
        <v>55</v>
      </c>
      <c r="I170" s="5"/>
      <c r="J170" s="5" t="s">
        <v>439</v>
      </c>
    </row>
    <row r="171" spans="1:10">
      <c r="A171" s="1">
        <v>170</v>
      </c>
      <c r="B171" s="6" t="s">
        <v>67</v>
      </c>
      <c r="C171" s="6" t="s">
        <v>48</v>
      </c>
      <c r="D171" s="6">
        <v>317</v>
      </c>
      <c r="E171" s="6" t="s">
        <v>33</v>
      </c>
      <c r="F171" s="92">
        <v>16.21</v>
      </c>
      <c r="G171" s="6" t="s">
        <v>353</v>
      </c>
      <c r="H171" s="5" t="s">
        <v>55</v>
      </c>
      <c r="I171" s="5"/>
      <c r="J171" s="5" t="s">
        <v>439</v>
      </c>
    </row>
    <row r="172" spans="1:10">
      <c r="A172" s="1">
        <v>171</v>
      </c>
      <c r="B172" s="6" t="s">
        <v>67</v>
      </c>
      <c r="C172" s="6" t="s">
        <v>48</v>
      </c>
      <c r="D172" s="6">
        <v>318</v>
      </c>
      <c r="E172" s="6" t="s">
        <v>33</v>
      </c>
      <c r="F172" s="92">
        <v>16.21</v>
      </c>
      <c r="G172" s="6" t="s">
        <v>353</v>
      </c>
      <c r="H172" s="5" t="s">
        <v>336</v>
      </c>
      <c r="I172" s="5"/>
      <c r="J172" s="5" t="s">
        <v>319</v>
      </c>
    </row>
    <row r="173" spans="1:10" ht="25.5">
      <c r="A173" s="1">
        <v>172</v>
      </c>
      <c r="B173" s="6" t="s">
        <v>67</v>
      </c>
      <c r="C173" s="6" t="s">
        <v>48</v>
      </c>
      <c r="D173" s="134">
        <v>320</v>
      </c>
      <c r="E173" s="17" t="s">
        <v>32</v>
      </c>
      <c r="F173" s="110">
        <v>48.94</v>
      </c>
      <c r="G173" s="6" t="s">
        <v>253</v>
      </c>
      <c r="H173" s="5" t="s">
        <v>52</v>
      </c>
      <c r="I173" s="5" t="s">
        <v>296</v>
      </c>
      <c r="J173" s="5" t="s">
        <v>488</v>
      </c>
    </row>
    <row r="174" spans="1:10">
      <c r="A174" s="1">
        <v>173</v>
      </c>
      <c r="B174" s="6" t="s">
        <v>67</v>
      </c>
      <c r="C174" s="6" t="s">
        <v>48</v>
      </c>
      <c r="D174" s="6"/>
      <c r="E174" s="22" t="s">
        <v>21</v>
      </c>
      <c r="F174" s="92">
        <v>103.34</v>
      </c>
      <c r="G174" s="6" t="s">
        <v>249</v>
      </c>
      <c r="H174" s="5" t="s">
        <v>59</v>
      </c>
      <c r="I174" s="5"/>
      <c r="J174" s="5" t="s">
        <v>19</v>
      </c>
    </row>
    <row r="175" spans="1:10">
      <c r="A175" s="1">
        <v>174</v>
      </c>
      <c r="B175" s="6" t="s">
        <v>67</v>
      </c>
      <c r="C175" s="6" t="s">
        <v>48</v>
      </c>
      <c r="D175" s="6"/>
      <c r="E175" s="22" t="s">
        <v>47</v>
      </c>
      <c r="F175" s="92">
        <v>13.83</v>
      </c>
      <c r="G175" s="6" t="s">
        <v>249</v>
      </c>
      <c r="H175" s="5" t="s">
        <v>58</v>
      </c>
      <c r="I175" s="5"/>
      <c r="J175" s="5" t="s">
        <v>5</v>
      </c>
    </row>
    <row r="176" spans="1:10">
      <c r="A176" s="1">
        <v>175</v>
      </c>
      <c r="B176" s="6"/>
      <c r="C176" s="6"/>
      <c r="D176" s="6" t="s">
        <v>62</v>
      </c>
      <c r="E176" s="6"/>
      <c r="F176" s="145">
        <f>SUM(F157:F175)</f>
        <v>412.78000000000003</v>
      </c>
      <c r="G176" s="146"/>
      <c r="H176" s="5"/>
      <c r="I176" s="5"/>
      <c r="J176" s="6"/>
    </row>
    <row r="177" spans="1:10">
      <c r="A177" s="1">
        <v>176</v>
      </c>
      <c r="B177" s="12"/>
      <c r="C177" s="12"/>
      <c r="D177" s="131" t="s">
        <v>73</v>
      </c>
      <c r="E177" s="131"/>
      <c r="F177" s="97">
        <f>F127+F142+F156+F176</f>
        <v>1499.35</v>
      </c>
      <c r="G177" s="12"/>
      <c r="H177" s="15"/>
      <c r="I177" s="15"/>
      <c r="J177" s="15"/>
    </row>
    <row r="178" spans="1:10" ht="25.5">
      <c r="A178" s="1">
        <v>177</v>
      </c>
      <c r="B178" s="128" t="s">
        <v>70</v>
      </c>
      <c r="C178" s="128" t="s">
        <v>44</v>
      </c>
      <c r="D178" s="135" t="s">
        <v>326</v>
      </c>
      <c r="E178" s="136" t="s">
        <v>32</v>
      </c>
      <c r="F178" s="129">
        <v>33.840000000000003</v>
      </c>
      <c r="G178" s="128" t="s">
        <v>253</v>
      </c>
      <c r="H178" s="130" t="s">
        <v>51</v>
      </c>
      <c r="I178" s="130" t="s">
        <v>296</v>
      </c>
      <c r="J178" s="130" t="s">
        <v>417</v>
      </c>
    </row>
    <row r="179" spans="1:10" ht="25.5">
      <c r="A179" s="1">
        <v>178</v>
      </c>
      <c r="B179" s="126" t="s">
        <v>70</v>
      </c>
      <c r="C179" s="126" t="s">
        <v>44</v>
      </c>
      <c r="D179" s="133" t="s">
        <v>40</v>
      </c>
      <c r="E179" s="18" t="s">
        <v>35</v>
      </c>
      <c r="F179" s="110">
        <v>50.4</v>
      </c>
      <c r="G179" s="128" t="s">
        <v>253</v>
      </c>
      <c r="H179" s="5" t="s">
        <v>51</v>
      </c>
      <c r="I179" s="5" t="s">
        <v>296</v>
      </c>
      <c r="J179" s="127" t="s">
        <v>489</v>
      </c>
    </row>
    <row r="180" spans="1:10" ht="25.5">
      <c r="A180" s="1">
        <v>179</v>
      </c>
      <c r="B180" s="6" t="s">
        <v>70</v>
      </c>
      <c r="C180" s="6" t="s">
        <v>44</v>
      </c>
      <c r="D180" s="124" t="s">
        <v>43</v>
      </c>
      <c r="E180" s="17" t="s">
        <v>32</v>
      </c>
      <c r="F180" s="110">
        <v>33.840000000000003</v>
      </c>
      <c r="G180" s="128" t="s">
        <v>253</v>
      </c>
      <c r="H180" s="5" t="s">
        <v>51</v>
      </c>
      <c r="I180" s="5" t="s">
        <v>296</v>
      </c>
      <c r="J180" s="5" t="s">
        <v>417</v>
      </c>
    </row>
    <row r="181" spans="1:10">
      <c r="A181" s="1">
        <v>180</v>
      </c>
      <c r="B181" s="6" t="s">
        <v>70</v>
      </c>
      <c r="C181" s="6" t="s">
        <v>44</v>
      </c>
      <c r="D181" s="6"/>
      <c r="E181" s="22" t="s">
        <v>21</v>
      </c>
      <c r="F181" s="92">
        <v>96.65</v>
      </c>
      <c r="G181" s="6" t="s">
        <v>253</v>
      </c>
      <c r="H181" s="5" t="s">
        <v>59</v>
      </c>
      <c r="I181" s="5"/>
      <c r="J181" s="5" t="s">
        <v>19</v>
      </c>
    </row>
    <row r="182" spans="1:10">
      <c r="A182" s="1">
        <v>181</v>
      </c>
      <c r="B182" s="6"/>
      <c r="C182" s="6"/>
      <c r="D182" s="6" t="s">
        <v>57</v>
      </c>
      <c r="E182" s="6"/>
      <c r="F182" s="145">
        <v>214.73</v>
      </c>
      <c r="G182" s="146"/>
      <c r="H182" s="5"/>
      <c r="I182" s="5"/>
      <c r="J182" s="6"/>
    </row>
    <row r="183" spans="1:10">
      <c r="A183" s="1">
        <v>182</v>
      </c>
      <c r="B183" s="6" t="s">
        <v>70</v>
      </c>
      <c r="C183" s="6" t="s">
        <v>45</v>
      </c>
      <c r="D183" s="124" t="s">
        <v>77</v>
      </c>
      <c r="E183" s="6" t="s">
        <v>35</v>
      </c>
      <c r="F183" s="92">
        <v>33</v>
      </c>
      <c r="G183" s="6" t="s">
        <v>353</v>
      </c>
      <c r="H183" s="5" t="s">
        <v>55</v>
      </c>
      <c r="I183" s="5"/>
      <c r="J183" s="5" t="s">
        <v>441</v>
      </c>
    </row>
    <row r="184" spans="1:10" ht="25.5">
      <c r="A184" s="1">
        <v>183</v>
      </c>
      <c r="B184" s="6" t="s">
        <v>70</v>
      </c>
      <c r="C184" s="6" t="s">
        <v>45</v>
      </c>
      <c r="D184" s="124" t="s">
        <v>78</v>
      </c>
      <c r="E184" s="6" t="s">
        <v>35</v>
      </c>
      <c r="F184" s="92">
        <v>32.99</v>
      </c>
      <c r="G184" s="6" t="s">
        <v>353</v>
      </c>
      <c r="H184" s="5" t="s">
        <v>55</v>
      </c>
      <c r="I184" s="5" t="s">
        <v>296</v>
      </c>
      <c r="J184" s="5" t="s">
        <v>440</v>
      </c>
    </row>
    <row r="185" spans="1:10" ht="25.5">
      <c r="A185" s="1">
        <v>184</v>
      </c>
      <c r="B185" s="6" t="s">
        <v>70</v>
      </c>
      <c r="C185" s="6" t="s">
        <v>45</v>
      </c>
      <c r="D185" s="6">
        <v>104</v>
      </c>
      <c r="E185" s="6" t="s">
        <v>35</v>
      </c>
      <c r="F185" s="92">
        <v>31.4</v>
      </c>
      <c r="G185" s="6" t="s">
        <v>353</v>
      </c>
      <c r="H185" s="5" t="s">
        <v>350</v>
      </c>
      <c r="I185" s="5"/>
      <c r="J185" s="5" t="s">
        <v>442</v>
      </c>
    </row>
    <row r="186" spans="1:10" ht="25.5">
      <c r="A186" s="1">
        <v>185</v>
      </c>
      <c r="B186" s="6" t="s">
        <v>70</v>
      </c>
      <c r="C186" s="6" t="s">
        <v>45</v>
      </c>
      <c r="D186" s="6">
        <v>105</v>
      </c>
      <c r="E186" s="6" t="s">
        <v>35</v>
      </c>
      <c r="F186" s="92">
        <v>15.84</v>
      </c>
      <c r="G186" s="6" t="s">
        <v>353</v>
      </c>
      <c r="H186" s="5" t="s">
        <v>55</v>
      </c>
      <c r="I186" s="5"/>
      <c r="J186" s="5" t="s">
        <v>23</v>
      </c>
    </row>
    <row r="187" spans="1:10" ht="38.25">
      <c r="A187" s="1">
        <v>186</v>
      </c>
      <c r="B187" s="6" t="s">
        <v>70</v>
      </c>
      <c r="C187" s="6" t="s">
        <v>45</v>
      </c>
      <c r="D187" s="6">
        <v>106</v>
      </c>
      <c r="E187" s="6" t="s">
        <v>35</v>
      </c>
      <c r="F187" s="92">
        <v>15.9</v>
      </c>
      <c r="G187" s="6" t="s">
        <v>353</v>
      </c>
      <c r="H187" s="5" t="s">
        <v>55</v>
      </c>
      <c r="I187" s="5"/>
      <c r="J187" s="5" t="s">
        <v>443</v>
      </c>
    </row>
    <row r="188" spans="1:10" ht="25.5">
      <c r="A188" s="1">
        <v>187</v>
      </c>
      <c r="B188" s="6" t="s">
        <v>70</v>
      </c>
      <c r="C188" s="6" t="s">
        <v>45</v>
      </c>
      <c r="D188" s="6">
        <v>107</v>
      </c>
      <c r="E188" s="6" t="s">
        <v>35</v>
      </c>
      <c r="F188" s="92">
        <f>33.49-16.94</f>
        <v>16.55</v>
      </c>
      <c r="G188" s="6" t="s">
        <v>353</v>
      </c>
      <c r="H188" s="5" t="s">
        <v>55</v>
      </c>
      <c r="I188" s="5"/>
      <c r="J188" s="5" t="s">
        <v>444</v>
      </c>
    </row>
    <row r="189" spans="1:10" ht="25.5">
      <c r="A189" s="1">
        <v>188</v>
      </c>
      <c r="B189" s="6" t="s">
        <v>70</v>
      </c>
      <c r="C189" s="6" t="s">
        <v>45</v>
      </c>
      <c r="D189" s="6">
        <v>108</v>
      </c>
      <c r="E189" s="6" t="s">
        <v>35</v>
      </c>
      <c r="F189" s="92">
        <v>18.2</v>
      </c>
      <c r="G189" s="6" t="s">
        <v>353</v>
      </c>
      <c r="H189" s="5" t="s">
        <v>55</v>
      </c>
      <c r="I189" s="5"/>
      <c r="J189" s="5" t="s">
        <v>445</v>
      </c>
    </row>
    <row r="190" spans="1:10">
      <c r="A190" s="1">
        <v>189</v>
      </c>
      <c r="B190" s="6" t="s">
        <v>70</v>
      </c>
      <c r="C190" s="6" t="s">
        <v>45</v>
      </c>
      <c r="D190" s="6">
        <v>109</v>
      </c>
      <c r="E190" s="6" t="s">
        <v>35</v>
      </c>
      <c r="F190" s="92">
        <v>17</v>
      </c>
      <c r="G190" s="6" t="s">
        <v>353</v>
      </c>
      <c r="H190" s="5" t="s">
        <v>55</v>
      </c>
      <c r="I190" s="5"/>
      <c r="J190" s="5" t="s">
        <v>446</v>
      </c>
    </row>
    <row r="191" spans="1:10">
      <c r="A191" s="1">
        <v>190</v>
      </c>
      <c r="B191" s="6" t="s">
        <v>70</v>
      </c>
      <c r="C191" s="6" t="s">
        <v>45</v>
      </c>
      <c r="D191" s="6">
        <v>110</v>
      </c>
      <c r="E191" s="6" t="s">
        <v>35</v>
      </c>
      <c r="F191" s="92">
        <v>15.56</v>
      </c>
      <c r="G191" s="6" t="s">
        <v>353</v>
      </c>
      <c r="H191" s="5" t="s">
        <v>55</v>
      </c>
      <c r="I191" s="5"/>
      <c r="J191" s="5" t="s">
        <v>448</v>
      </c>
    </row>
    <row r="192" spans="1:10" ht="38.25">
      <c r="A192" s="1">
        <v>191</v>
      </c>
      <c r="B192" s="6" t="s">
        <v>70</v>
      </c>
      <c r="C192" s="6" t="s">
        <v>45</v>
      </c>
      <c r="D192" s="6">
        <v>111</v>
      </c>
      <c r="E192" s="17" t="s">
        <v>35</v>
      </c>
      <c r="F192" s="92">
        <v>15.84</v>
      </c>
      <c r="G192" s="6" t="s">
        <v>353</v>
      </c>
      <c r="H192" s="5" t="s">
        <v>55</v>
      </c>
      <c r="I192" s="5"/>
      <c r="J192" s="5" t="s">
        <v>447</v>
      </c>
    </row>
    <row r="193" spans="1:10" ht="51">
      <c r="A193" s="1">
        <v>192</v>
      </c>
      <c r="B193" s="6" t="s">
        <v>70</v>
      </c>
      <c r="C193" s="6" t="s">
        <v>45</v>
      </c>
      <c r="D193" s="6">
        <v>112</v>
      </c>
      <c r="E193" s="17" t="s">
        <v>35</v>
      </c>
      <c r="F193" s="92">
        <v>17.97</v>
      </c>
      <c r="G193" s="6" t="s">
        <v>353</v>
      </c>
      <c r="H193" s="5" t="s">
        <v>55</v>
      </c>
      <c r="I193" s="5"/>
      <c r="J193" s="5" t="s">
        <v>449</v>
      </c>
    </row>
    <row r="194" spans="1:10">
      <c r="A194" s="1">
        <v>193</v>
      </c>
      <c r="B194" s="126" t="s">
        <v>70</v>
      </c>
      <c r="C194" s="126" t="s">
        <v>45</v>
      </c>
      <c r="D194" s="126">
        <v>113</v>
      </c>
      <c r="E194" s="18" t="s">
        <v>52</v>
      </c>
      <c r="F194" s="110">
        <v>48.54</v>
      </c>
      <c r="G194" s="6" t="s">
        <v>249</v>
      </c>
      <c r="H194" s="5" t="s">
        <v>52</v>
      </c>
      <c r="I194" s="5" t="s">
        <v>296</v>
      </c>
      <c r="J194" s="127" t="s">
        <v>236</v>
      </c>
    </row>
    <row r="195" spans="1:10">
      <c r="A195" s="1">
        <v>194</v>
      </c>
      <c r="B195" s="6" t="s">
        <v>70</v>
      </c>
      <c r="C195" s="6" t="s">
        <v>45</v>
      </c>
      <c r="D195" s="6">
        <v>114</v>
      </c>
      <c r="E195" s="22" t="s">
        <v>47</v>
      </c>
      <c r="F195" s="92">
        <v>13.74</v>
      </c>
      <c r="G195" s="6" t="s">
        <v>249</v>
      </c>
      <c r="H195" s="125" t="s">
        <v>58</v>
      </c>
      <c r="I195" s="125"/>
      <c r="J195" s="5" t="s">
        <v>5</v>
      </c>
    </row>
    <row r="196" spans="1:10">
      <c r="A196" s="1">
        <v>195</v>
      </c>
      <c r="B196" s="6" t="s">
        <v>70</v>
      </c>
      <c r="C196" s="6" t="s">
        <v>45</v>
      </c>
      <c r="D196" s="6"/>
      <c r="E196" s="22" t="s">
        <v>21</v>
      </c>
      <c r="F196" s="92">
        <v>103.46</v>
      </c>
      <c r="G196" s="6" t="s">
        <v>249</v>
      </c>
      <c r="H196" s="5" t="s">
        <v>59</v>
      </c>
      <c r="I196" s="5"/>
      <c r="J196" s="5" t="s">
        <v>19</v>
      </c>
    </row>
    <row r="197" spans="1:10">
      <c r="A197" s="1">
        <v>196</v>
      </c>
      <c r="B197" s="6"/>
      <c r="C197" s="6"/>
      <c r="D197" s="6" t="s">
        <v>60</v>
      </c>
      <c r="E197" s="6"/>
      <c r="F197" s="145">
        <f>SUM(F183:F196)</f>
        <v>395.99</v>
      </c>
      <c r="G197" s="146"/>
      <c r="H197" s="5"/>
      <c r="I197" s="5"/>
      <c r="J197" s="6"/>
    </row>
    <row r="198" spans="1:10">
      <c r="A198" s="1">
        <v>197</v>
      </c>
      <c r="B198" s="6" t="s">
        <v>70</v>
      </c>
      <c r="C198" s="6" t="s">
        <v>46</v>
      </c>
      <c r="D198" s="6">
        <v>203</v>
      </c>
      <c r="E198" s="17" t="s">
        <v>35</v>
      </c>
      <c r="F198" s="92">
        <v>15.41</v>
      </c>
      <c r="G198" s="6" t="s">
        <v>353</v>
      </c>
      <c r="H198" s="5" t="s">
        <v>55</v>
      </c>
      <c r="I198" s="5"/>
      <c r="J198" s="5" t="s">
        <v>79</v>
      </c>
    </row>
    <row r="199" spans="1:10">
      <c r="A199" s="1">
        <v>198</v>
      </c>
      <c r="B199" s="6" t="s">
        <v>70</v>
      </c>
      <c r="C199" s="6" t="s">
        <v>46</v>
      </c>
      <c r="D199" s="6">
        <v>204</v>
      </c>
      <c r="E199" s="17" t="s">
        <v>35</v>
      </c>
      <c r="F199" s="92">
        <v>16.22</v>
      </c>
      <c r="G199" s="6" t="s">
        <v>353</v>
      </c>
      <c r="H199" s="5" t="s">
        <v>55</v>
      </c>
      <c r="I199" s="5"/>
      <c r="J199" s="5" t="s">
        <v>79</v>
      </c>
    </row>
    <row r="200" spans="1:10" ht="25.5">
      <c r="A200" s="1">
        <v>199</v>
      </c>
      <c r="B200" s="6" t="s">
        <v>70</v>
      </c>
      <c r="C200" s="6" t="s">
        <v>46</v>
      </c>
      <c r="D200" s="6">
        <v>205</v>
      </c>
      <c r="E200" s="17" t="s">
        <v>35</v>
      </c>
      <c r="F200" s="92">
        <v>32.72</v>
      </c>
      <c r="G200" s="6" t="s">
        <v>353</v>
      </c>
      <c r="H200" s="5" t="s">
        <v>450</v>
      </c>
      <c r="I200" s="5"/>
      <c r="J200" s="5" t="s">
        <v>79</v>
      </c>
    </row>
    <row r="201" spans="1:10">
      <c r="A201" s="1">
        <v>200</v>
      </c>
      <c r="B201" s="6" t="s">
        <v>70</v>
      </c>
      <c r="C201" s="6" t="s">
        <v>46</v>
      </c>
      <c r="D201" s="6">
        <v>206</v>
      </c>
      <c r="E201" s="17" t="s">
        <v>35</v>
      </c>
      <c r="F201" s="92">
        <v>16.22</v>
      </c>
      <c r="G201" s="6" t="s">
        <v>353</v>
      </c>
      <c r="H201" s="5" t="s">
        <v>55</v>
      </c>
      <c r="I201" s="5"/>
      <c r="J201" s="5" t="s">
        <v>320</v>
      </c>
    </row>
    <row r="202" spans="1:10">
      <c r="A202" s="1">
        <v>201</v>
      </c>
      <c r="B202" s="6" t="s">
        <v>70</v>
      </c>
      <c r="C202" s="6" t="s">
        <v>46</v>
      </c>
      <c r="D202" s="6">
        <v>207</v>
      </c>
      <c r="E202" s="17" t="s">
        <v>35</v>
      </c>
      <c r="F202" s="92">
        <v>16.88</v>
      </c>
      <c r="G202" s="6" t="s">
        <v>353</v>
      </c>
      <c r="H202" s="5" t="s">
        <v>55</v>
      </c>
      <c r="I202" s="5"/>
      <c r="J202" s="5" t="s">
        <v>320</v>
      </c>
    </row>
    <row r="203" spans="1:10">
      <c r="A203" s="1">
        <v>202</v>
      </c>
      <c r="B203" s="6" t="s">
        <v>70</v>
      </c>
      <c r="C203" s="6" t="s">
        <v>46</v>
      </c>
      <c r="D203" s="6">
        <v>208</v>
      </c>
      <c r="E203" s="17" t="s">
        <v>35</v>
      </c>
      <c r="F203" s="92">
        <v>15.84</v>
      </c>
      <c r="G203" s="6" t="s">
        <v>353</v>
      </c>
      <c r="H203" s="5" t="s">
        <v>55</v>
      </c>
      <c r="I203" s="5"/>
      <c r="J203" s="5" t="s">
        <v>321</v>
      </c>
    </row>
    <row r="204" spans="1:10" ht="25.5">
      <c r="A204" s="1">
        <v>203</v>
      </c>
      <c r="B204" s="126" t="s">
        <v>70</v>
      </c>
      <c r="C204" s="126" t="s">
        <v>46</v>
      </c>
      <c r="D204" s="126">
        <v>209</v>
      </c>
      <c r="E204" s="18"/>
      <c r="F204" s="129">
        <v>18.2</v>
      </c>
      <c r="G204" s="6" t="s">
        <v>325</v>
      </c>
      <c r="H204" s="5" t="s">
        <v>351</v>
      </c>
      <c r="I204" s="5" t="s">
        <v>368</v>
      </c>
      <c r="J204" s="127" t="s">
        <v>35</v>
      </c>
    </row>
    <row r="205" spans="1:10" ht="25.5">
      <c r="A205" s="1">
        <v>204</v>
      </c>
      <c r="B205" s="6" t="s">
        <v>70</v>
      </c>
      <c r="C205" s="6" t="s">
        <v>46</v>
      </c>
      <c r="D205" s="6">
        <v>210</v>
      </c>
      <c r="E205" s="17" t="s">
        <v>35</v>
      </c>
      <c r="F205" s="92">
        <v>16.88</v>
      </c>
      <c r="G205" s="6" t="s">
        <v>353</v>
      </c>
      <c r="H205" s="5" t="s">
        <v>55</v>
      </c>
      <c r="I205" s="5"/>
      <c r="J205" s="5" t="s">
        <v>322</v>
      </c>
    </row>
    <row r="206" spans="1:10" ht="25.5">
      <c r="A206" s="1">
        <v>205</v>
      </c>
      <c r="B206" s="6" t="s">
        <v>70</v>
      </c>
      <c r="C206" s="6" t="s">
        <v>46</v>
      </c>
      <c r="D206" s="6">
        <v>211</v>
      </c>
      <c r="E206" s="17" t="s">
        <v>35</v>
      </c>
      <c r="F206" s="92">
        <v>16.22</v>
      </c>
      <c r="G206" s="6" t="s">
        <v>353</v>
      </c>
      <c r="H206" s="5" t="s">
        <v>55</v>
      </c>
      <c r="I206" s="5"/>
      <c r="J206" s="5" t="s">
        <v>322</v>
      </c>
    </row>
    <row r="207" spans="1:10">
      <c r="A207" s="1">
        <v>206</v>
      </c>
      <c r="B207" s="6" t="s">
        <v>70</v>
      </c>
      <c r="C207" s="6" t="s">
        <v>46</v>
      </c>
      <c r="D207" s="124">
        <v>212</v>
      </c>
      <c r="E207" s="17" t="s">
        <v>35</v>
      </c>
      <c r="F207" s="92">
        <v>16.22</v>
      </c>
      <c r="G207" s="6" t="s">
        <v>353</v>
      </c>
      <c r="H207" s="5" t="s">
        <v>55</v>
      </c>
      <c r="I207" s="5"/>
      <c r="J207" s="5" t="s">
        <v>79</v>
      </c>
    </row>
    <row r="208" spans="1:10">
      <c r="A208" s="1">
        <v>207</v>
      </c>
      <c r="B208" s="6" t="s">
        <v>70</v>
      </c>
      <c r="C208" s="6" t="s">
        <v>46</v>
      </c>
      <c r="D208" s="124">
        <v>213</v>
      </c>
      <c r="E208" s="17" t="s">
        <v>35</v>
      </c>
      <c r="F208" s="92">
        <v>16.22</v>
      </c>
      <c r="G208" s="6" t="s">
        <v>353</v>
      </c>
      <c r="H208" s="5" t="s">
        <v>55</v>
      </c>
      <c r="I208" s="5"/>
      <c r="J208" s="5" t="s">
        <v>320</v>
      </c>
    </row>
    <row r="209" spans="1:10" ht="25.5">
      <c r="A209" s="1">
        <v>208</v>
      </c>
      <c r="B209" s="6" t="s">
        <v>70</v>
      </c>
      <c r="C209" s="6" t="s">
        <v>46</v>
      </c>
      <c r="D209" s="124">
        <v>214</v>
      </c>
      <c r="E209" s="17" t="s">
        <v>35</v>
      </c>
      <c r="F209" s="92">
        <v>32.06</v>
      </c>
      <c r="G209" s="6" t="s">
        <v>353</v>
      </c>
      <c r="H209" s="5" t="s">
        <v>55</v>
      </c>
      <c r="I209" s="5"/>
      <c r="J209" s="5" t="s">
        <v>322</v>
      </c>
    </row>
    <row r="210" spans="1:10" ht="25.5">
      <c r="A210" s="1">
        <v>209</v>
      </c>
      <c r="B210" s="6" t="s">
        <v>70</v>
      </c>
      <c r="C210" s="6" t="s">
        <v>46</v>
      </c>
      <c r="D210" s="124" t="s">
        <v>80</v>
      </c>
      <c r="E210" s="17" t="s">
        <v>35</v>
      </c>
      <c r="F210" s="92">
        <v>16.22</v>
      </c>
      <c r="G210" s="6" t="s">
        <v>353</v>
      </c>
      <c r="H210" s="5" t="s">
        <v>55</v>
      </c>
      <c r="I210" s="5"/>
      <c r="J210" s="5" t="s">
        <v>322</v>
      </c>
    </row>
    <row r="211" spans="1:10">
      <c r="A211" s="1">
        <v>210</v>
      </c>
      <c r="B211" s="126" t="s">
        <v>70</v>
      </c>
      <c r="C211" s="126" t="s">
        <v>46</v>
      </c>
      <c r="D211" s="126">
        <v>215</v>
      </c>
      <c r="E211" s="18" t="s">
        <v>52</v>
      </c>
      <c r="F211" s="110">
        <v>32.44</v>
      </c>
      <c r="G211" s="6" t="s">
        <v>249</v>
      </c>
      <c r="H211" s="5" t="s">
        <v>52</v>
      </c>
      <c r="I211" s="5" t="s">
        <v>296</v>
      </c>
      <c r="J211" s="127" t="s">
        <v>236</v>
      </c>
    </row>
    <row r="212" spans="1:10">
      <c r="A212" s="1">
        <v>211</v>
      </c>
      <c r="B212" s="6" t="s">
        <v>70</v>
      </c>
      <c r="C212" s="6" t="s">
        <v>46</v>
      </c>
      <c r="D212" s="6">
        <v>216</v>
      </c>
      <c r="E212" s="22" t="s">
        <v>47</v>
      </c>
      <c r="F212" s="92">
        <v>13.74</v>
      </c>
      <c r="G212" s="6" t="s">
        <v>249</v>
      </c>
      <c r="H212" s="5" t="s">
        <v>58</v>
      </c>
      <c r="I212" s="5"/>
      <c r="J212" s="5" t="s">
        <v>5</v>
      </c>
    </row>
    <row r="213" spans="1:10">
      <c r="A213" s="1">
        <v>212</v>
      </c>
      <c r="B213" s="6" t="s">
        <v>70</v>
      </c>
      <c r="C213" s="6" t="s">
        <v>46</v>
      </c>
      <c r="D213" s="6"/>
      <c r="E213" s="22" t="s">
        <v>21</v>
      </c>
      <c r="F213" s="92">
        <f>103.46+26.96</f>
        <v>130.41999999999999</v>
      </c>
      <c r="G213" s="6" t="s">
        <v>249</v>
      </c>
      <c r="H213" s="5" t="s">
        <v>59</v>
      </c>
      <c r="I213" s="5"/>
      <c r="J213" s="5" t="s">
        <v>19</v>
      </c>
    </row>
    <row r="214" spans="1:10">
      <c r="A214" s="1">
        <v>213</v>
      </c>
      <c r="B214" s="6"/>
      <c r="C214" s="6"/>
      <c r="D214" s="18" t="s">
        <v>65</v>
      </c>
      <c r="E214" s="18"/>
      <c r="F214" s="145">
        <f>SUM(F198:F213)</f>
        <v>421.90999999999997</v>
      </c>
      <c r="G214" s="146"/>
      <c r="H214" s="5"/>
      <c r="I214" s="5"/>
      <c r="J214" s="6"/>
    </row>
    <row r="215" spans="1:10" ht="25.5">
      <c r="A215" s="1">
        <v>214</v>
      </c>
      <c r="B215" s="6" t="s">
        <v>70</v>
      </c>
      <c r="C215" s="6" t="s">
        <v>48</v>
      </c>
      <c r="D215" s="6">
        <v>306</v>
      </c>
      <c r="E215" s="17" t="s">
        <v>35</v>
      </c>
      <c r="F215" s="92">
        <v>31.63</v>
      </c>
      <c r="G215" s="6" t="s">
        <v>353</v>
      </c>
      <c r="H215" s="5" t="s">
        <v>71</v>
      </c>
      <c r="I215" s="5"/>
      <c r="J215" s="5" t="s">
        <v>372</v>
      </c>
    </row>
    <row r="216" spans="1:10" ht="25.5">
      <c r="A216" s="1">
        <v>215</v>
      </c>
      <c r="B216" s="6" t="s">
        <v>70</v>
      </c>
      <c r="C216" s="6" t="s">
        <v>48</v>
      </c>
      <c r="D216" s="6">
        <v>307</v>
      </c>
      <c r="E216" s="17" t="s">
        <v>35</v>
      </c>
      <c r="F216" s="92">
        <v>17.04</v>
      </c>
      <c r="G216" s="6" t="s">
        <v>353</v>
      </c>
      <c r="H216" s="5" t="s">
        <v>55</v>
      </c>
      <c r="I216" s="5"/>
      <c r="J216" s="5" t="s">
        <v>451</v>
      </c>
    </row>
    <row r="217" spans="1:10" ht="25.5">
      <c r="A217" s="1">
        <v>216</v>
      </c>
      <c r="B217" s="6" t="s">
        <v>70</v>
      </c>
      <c r="C217" s="6" t="s">
        <v>48</v>
      </c>
      <c r="D217" s="6">
        <v>308</v>
      </c>
      <c r="E217" s="17" t="s">
        <v>35</v>
      </c>
      <c r="F217" s="92">
        <v>17.04</v>
      </c>
      <c r="G217" s="6" t="s">
        <v>353</v>
      </c>
      <c r="H217" s="5" t="s">
        <v>55</v>
      </c>
      <c r="I217" s="5"/>
      <c r="J217" s="5" t="s">
        <v>452</v>
      </c>
    </row>
    <row r="218" spans="1:10" ht="25.5">
      <c r="A218" s="1">
        <v>217</v>
      </c>
      <c r="B218" s="6" t="s">
        <v>70</v>
      </c>
      <c r="C218" s="6" t="s">
        <v>48</v>
      </c>
      <c r="D218" s="6">
        <v>309</v>
      </c>
      <c r="E218" s="17" t="s">
        <v>35</v>
      </c>
      <c r="F218" s="92">
        <v>14.24</v>
      </c>
      <c r="G218" s="6" t="s">
        <v>353</v>
      </c>
      <c r="H218" s="5" t="s">
        <v>55</v>
      </c>
      <c r="I218" s="5"/>
      <c r="J218" s="5" t="s">
        <v>452</v>
      </c>
    </row>
    <row r="219" spans="1:10" ht="25.5">
      <c r="A219" s="1">
        <v>218</v>
      </c>
      <c r="B219" s="6" t="s">
        <v>70</v>
      </c>
      <c r="C219" s="6" t="s">
        <v>48</v>
      </c>
      <c r="D219" s="6">
        <v>310</v>
      </c>
      <c r="E219" s="17" t="s">
        <v>35</v>
      </c>
      <c r="F219" s="92">
        <v>15.58</v>
      </c>
      <c r="G219" s="6" t="s">
        <v>353</v>
      </c>
      <c r="H219" s="5" t="s">
        <v>55</v>
      </c>
      <c r="I219" s="5"/>
      <c r="J219" s="5" t="s">
        <v>453</v>
      </c>
    </row>
    <row r="220" spans="1:10" ht="25.5">
      <c r="A220" s="1">
        <v>219</v>
      </c>
      <c r="B220" s="6" t="s">
        <v>70</v>
      </c>
      <c r="C220" s="6" t="s">
        <v>48</v>
      </c>
      <c r="D220" s="6">
        <v>311</v>
      </c>
      <c r="E220" s="17" t="s">
        <v>35</v>
      </c>
      <c r="F220" s="92">
        <v>16.22</v>
      </c>
      <c r="G220" s="6" t="s">
        <v>353</v>
      </c>
      <c r="H220" s="5" t="s">
        <v>55</v>
      </c>
      <c r="I220" s="5"/>
      <c r="J220" s="5" t="s">
        <v>454</v>
      </c>
    </row>
    <row r="221" spans="1:10" ht="25.5">
      <c r="A221" s="1">
        <v>220</v>
      </c>
      <c r="B221" s="6" t="s">
        <v>70</v>
      </c>
      <c r="C221" s="6" t="s">
        <v>48</v>
      </c>
      <c r="D221" s="6">
        <v>312</v>
      </c>
      <c r="E221" s="17" t="s">
        <v>35</v>
      </c>
      <c r="F221" s="92">
        <v>16.22</v>
      </c>
      <c r="G221" s="6" t="s">
        <v>353</v>
      </c>
      <c r="H221" s="5" t="s">
        <v>55</v>
      </c>
      <c r="I221" s="5"/>
      <c r="J221" s="5" t="s">
        <v>455</v>
      </c>
    </row>
    <row r="222" spans="1:10" ht="25.5">
      <c r="A222" s="1">
        <v>221</v>
      </c>
      <c r="B222" s="6" t="s">
        <v>70</v>
      </c>
      <c r="C222" s="6" t="s">
        <v>48</v>
      </c>
      <c r="D222" s="6">
        <v>313</v>
      </c>
      <c r="E222" s="17" t="s">
        <v>35</v>
      </c>
      <c r="F222" s="92">
        <v>12.15</v>
      </c>
      <c r="G222" s="6" t="s">
        <v>353</v>
      </c>
      <c r="H222" s="5" t="s">
        <v>55</v>
      </c>
      <c r="I222" s="5"/>
      <c r="J222" s="5" t="s">
        <v>455</v>
      </c>
    </row>
    <row r="223" spans="1:10" ht="25.5">
      <c r="A223" s="1">
        <v>222</v>
      </c>
      <c r="B223" s="6" t="s">
        <v>70</v>
      </c>
      <c r="C223" s="6" t="s">
        <v>48</v>
      </c>
      <c r="D223" s="6">
        <v>314</v>
      </c>
      <c r="E223" s="17" t="s">
        <v>35</v>
      </c>
      <c r="F223" s="92">
        <v>12.15</v>
      </c>
      <c r="G223" s="6" t="s">
        <v>353</v>
      </c>
      <c r="H223" s="5" t="s">
        <v>55</v>
      </c>
      <c r="I223" s="5"/>
      <c r="J223" s="5" t="s">
        <v>456</v>
      </c>
    </row>
    <row r="224" spans="1:10" ht="25.5">
      <c r="A224" s="1">
        <v>223</v>
      </c>
      <c r="B224" s="6" t="s">
        <v>70</v>
      </c>
      <c r="C224" s="6" t="s">
        <v>48</v>
      </c>
      <c r="D224" s="6">
        <v>315</v>
      </c>
      <c r="E224" s="17" t="s">
        <v>35</v>
      </c>
      <c r="F224" s="92">
        <v>14.24</v>
      </c>
      <c r="G224" s="6" t="s">
        <v>353</v>
      </c>
      <c r="H224" s="5" t="s">
        <v>55</v>
      </c>
      <c r="I224" s="5"/>
      <c r="J224" s="5" t="s">
        <v>456</v>
      </c>
    </row>
    <row r="225" spans="1:10" ht="25.5">
      <c r="A225" s="1">
        <v>224</v>
      </c>
      <c r="B225" s="6" t="s">
        <v>70</v>
      </c>
      <c r="C225" s="6" t="s">
        <v>48</v>
      </c>
      <c r="D225" s="6">
        <v>316</v>
      </c>
      <c r="E225" s="17" t="s">
        <v>35</v>
      </c>
      <c r="F225" s="92">
        <v>18.2</v>
      </c>
      <c r="G225" s="6" t="s">
        <v>353</v>
      </c>
      <c r="H225" s="5" t="s">
        <v>55</v>
      </c>
      <c r="I225" s="5"/>
      <c r="J225" s="5" t="s">
        <v>457</v>
      </c>
    </row>
    <row r="226" spans="1:10" ht="25.5">
      <c r="A226" s="1">
        <v>225</v>
      </c>
      <c r="B226" s="6" t="s">
        <v>70</v>
      </c>
      <c r="C226" s="6" t="s">
        <v>48</v>
      </c>
      <c r="D226" s="6">
        <v>317</v>
      </c>
      <c r="E226" s="17" t="s">
        <v>35</v>
      </c>
      <c r="F226" s="92">
        <v>32.72</v>
      </c>
      <c r="G226" s="6" t="s">
        <v>353</v>
      </c>
      <c r="H226" s="5" t="s">
        <v>55</v>
      </c>
      <c r="I226" s="5"/>
      <c r="J226" s="5" t="s">
        <v>458</v>
      </c>
    </row>
    <row r="227" spans="1:10" ht="25.5">
      <c r="A227" s="1">
        <v>226</v>
      </c>
      <c r="B227" s="6" t="s">
        <v>70</v>
      </c>
      <c r="C227" s="6" t="s">
        <v>48</v>
      </c>
      <c r="D227" s="6">
        <v>318</v>
      </c>
      <c r="E227" s="17" t="s">
        <v>35</v>
      </c>
      <c r="F227" s="92">
        <v>16.22</v>
      </c>
      <c r="G227" s="6" t="s">
        <v>353</v>
      </c>
      <c r="H227" s="5" t="s">
        <v>55</v>
      </c>
      <c r="I227" s="5"/>
      <c r="J227" s="5" t="s">
        <v>459</v>
      </c>
    </row>
    <row r="228" spans="1:10" ht="25.5">
      <c r="A228" s="1">
        <v>227</v>
      </c>
      <c r="B228" s="6" t="s">
        <v>70</v>
      </c>
      <c r="C228" s="6" t="s">
        <v>48</v>
      </c>
      <c r="D228" s="6">
        <v>319</v>
      </c>
      <c r="E228" s="17" t="s">
        <v>35</v>
      </c>
      <c r="F228" s="92">
        <v>16.52</v>
      </c>
      <c r="G228" s="6" t="s">
        <v>353</v>
      </c>
      <c r="H228" s="5" t="s">
        <v>55</v>
      </c>
      <c r="I228" s="5"/>
      <c r="J228" s="5" t="s">
        <v>459</v>
      </c>
    </row>
    <row r="229" spans="1:10">
      <c r="A229" s="1">
        <v>228</v>
      </c>
      <c r="B229" s="126" t="s">
        <v>70</v>
      </c>
      <c r="C229" s="126" t="s">
        <v>48</v>
      </c>
      <c r="D229" s="126">
        <v>320</v>
      </c>
      <c r="E229" s="18" t="s">
        <v>52</v>
      </c>
      <c r="F229" s="110">
        <v>49.88</v>
      </c>
      <c r="G229" s="6" t="s">
        <v>249</v>
      </c>
      <c r="H229" s="5" t="s">
        <v>52</v>
      </c>
      <c r="I229" s="5" t="s">
        <v>296</v>
      </c>
      <c r="J229" s="127" t="s">
        <v>236</v>
      </c>
    </row>
    <row r="230" spans="1:10">
      <c r="A230" s="1">
        <v>229</v>
      </c>
      <c r="B230" s="6" t="s">
        <v>70</v>
      </c>
      <c r="C230" s="6" t="s">
        <v>48</v>
      </c>
      <c r="D230" s="6"/>
      <c r="E230" s="22" t="s">
        <v>21</v>
      </c>
      <c r="F230" s="92">
        <v>103.46</v>
      </c>
      <c r="G230" s="6" t="s">
        <v>249</v>
      </c>
      <c r="H230" s="5" t="s">
        <v>59</v>
      </c>
      <c r="I230" s="5"/>
      <c r="J230" s="5" t="s">
        <v>19</v>
      </c>
    </row>
    <row r="231" spans="1:10">
      <c r="A231" s="1">
        <v>230</v>
      </c>
      <c r="B231" s="6" t="s">
        <v>70</v>
      </c>
      <c r="C231" s="6" t="s">
        <v>48</v>
      </c>
      <c r="D231" s="6"/>
      <c r="E231" s="22" t="s">
        <v>47</v>
      </c>
      <c r="F231" s="92">
        <v>13.74</v>
      </c>
      <c r="G231" s="6" t="s">
        <v>249</v>
      </c>
      <c r="H231" s="5" t="s">
        <v>58</v>
      </c>
      <c r="I231" s="5"/>
      <c r="J231" s="5" t="s">
        <v>5</v>
      </c>
    </row>
    <row r="232" spans="1:10">
      <c r="A232" s="1">
        <v>231</v>
      </c>
      <c r="B232" s="6"/>
      <c r="C232" s="6"/>
      <c r="D232" s="18" t="s">
        <v>62</v>
      </c>
      <c r="E232" s="18"/>
      <c r="F232" s="145">
        <f>SUM(F215:F231)</f>
        <v>417.25</v>
      </c>
      <c r="G232" s="146"/>
      <c r="H232" s="5"/>
      <c r="I232" s="5"/>
      <c r="J232" s="6"/>
    </row>
    <row r="233" spans="1:10">
      <c r="A233" s="1">
        <v>232</v>
      </c>
      <c r="B233" s="12"/>
      <c r="C233" s="12"/>
      <c r="D233" s="131" t="s">
        <v>74</v>
      </c>
      <c r="E233" s="131"/>
      <c r="F233" s="97">
        <f>F182+F197+F214+F232</f>
        <v>1449.88</v>
      </c>
      <c r="G233" s="12"/>
      <c r="H233" s="15"/>
      <c r="I233" s="15"/>
      <c r="J233" s="15"/>
    </row>
    <row r="234" spans="1:10" ht="25.5">
      <c r="A234" s="1">
        <v>233</v>
      </c>
      <c r="B234" s="6" t="s">
        <v>75</v>
      </c>
      <c r="C234" s="6" t="s">
        <v>44</v>
      </c>
      <c r="D234" s="124" t="s">
        <v>38</v>
      </c>
      <c r="E234" s="6" t="s">
        <v>106</v>
      </c>
      <c r="F234" s="92">
        <v>36</v>
      </c>
      <c r="G234" s="6" t="s">
        <v>252</v>
      </c>
      <c r="H234" s="5" t="s">
        <v>2</v>
      </c>
      <c r="I234" s="5" t="s">
        <v>369</v>
      </c>
      <c r="J234" s="5" t="s">
        <v>81</v>
      </c>
    </row>
    <row r="235" spans="1:10">
      <c r="A235" s="1">
        <v>234</v>
      </c>
      <c r="B235" s="6" t="s">
        <v>75</v>
      </c>
      <c r="C235" s="6" t="s">
        <v>44</v>
      </c>
      <c r="D235" s="124" t="s">
        <v>39</v>
      </c>
      <c r="E235" s="6" t="s">
        <v>106</v>
      </c>
      <c r="F235" s="92">
        <v>16.559999999999999</v>
      </c>
      <c r="G235" s="6" t="s">
        <v>353</v>
      </c>
      <c r="H235" s="5" t="s">
        <v>71</v>
      </c>
      <c r="I235" s="5"/>
      <c r="J235" s="5" t="s">
        <v>352</v>
      </c>
    </row>
    <row r="236" spans="1:10" ht="25.5">
      <c r="A236" s="1">
        <v>235</v>
      </c>
      <c r="B236" s="126" t="s">
        <v>75</v>
      </c>
      <c r="C236" s="126" t="s">
        <v>44</v>
      </c>
      <c r="D236" s="133" t="s">
        <v>40</v>
      </c>
      <c r="E236" s="18" t="s">
        <v>52</v>
      </c>
      <c r="F236" s="110">
        <v>68.53</v>
      </c>
      <c r="G236" s="6" t="s">
        <v>249</v>
      </c>
      <c r="H236" s="5" t="s">
        <v>355</v>
      </c>
      <c r="I236" s="5" t="s">
        <v>296</v>
      </c>
      <c r="J236" s="127" t="s">
        <v>490</v>
      </c>
    </row>
    <row r="237" spans="1:10" ht="25.5">
      <c r="A237" s="1">
        <v>236</v>
      </c>
      <c r="B237" s="65" t="s">
        <v>75</v>
      </c>
      <c r="C237" s="65" t="s">
        <v>44</v>
      </c>
      <c r="D237" s="121" t="s">
        <v>330</v>
      </c>
      <c r="E237" s="65" t="s">
        <v>106</v>
      </c>
      <c r="F237" s="100">
        <v>16.559999999999999</v>
      </c>
      <c r="G237" s="65" t="s">
        <v>252</v>
      </c>
      <c r="H237" s="66" t="s">
        <v>71</v>
      </c>
      <c r="I237" s="66" t="s">
        <v>367</v>
      </c>
      <c r="J237" s="66" t="s">
        <v>328</v>
      </c>
    </row>
    <row r="238" spans="1:10">
      <c r="A238" s="1">
        <v>237</v>
      </c>
      <c r="B238" s="6" t="s">
        <v>75</v>
      </c>
      <c r="C238" s="6" t="s">
        <v>44</v>
      </c>
      <c r="D238" s="124" t="s">
        <v>41</v>
      </c>
      <c r="E238" s="6" t="s">
        <v>106</v>
      </c>
      <c r="F238" s="92">
        <v>18.16</v>
      </c>
      <c r="G238" s="6" t="s">
        <v>353</v>
      </c>
      <c r="H238" s="5" t="s">
        <v>71</v>
      </c>
      <c r="I238" s="5"/>
      <c r="J238" s="5" t="s">
        <v>299</v>
      </c>
    </row>
    <row r="239" spans="1:10">
      <c r="A239" s="1">
        <v>238</v>
      </c>
      <c r="B239" s="65" t="s">
        <v>75</v>
      </c>
      <c r="C239" s="65" t="s">
        <v>44</v>
      </c>
      <c r="D239" s="121" t="s">
        <v>42</v>
      </c>
      <c r="E239" s="65" t="s">
        <v>106</v>
      </c>
      <c r="F239" s="100">
        <v>16.559999999999999</v>
      </c>
      <c r="G239" s="6" t="s">
        <v>353</v>
      </c>
      <c r="H239" s="66" t="s">
        <v>71</v>
      </c>
      <c r="I239" s="66"/>
      <c r="J239" s="66" t="s">
        <v>299</v>
      </c>
    </row>
    <row r="240" spans="1:10">
      <c r="A240" s="1">
        <v>239</v>
      </c>
      <c r="B240" s="65" t="s">
        <v>75</v>
      </c>
      <c r="C240" s="65" t="s">
        <v>44</v>
      </c>
      <c r="D240" s="121" t="s">
        <v>329</v>
      </c>
      <c r="E240" s="65" t="s">
        <v>106</v>
      </c>
      <c r="F240" s="100">
        <v>33.79</v>
      </c>
      <c r="G240" s="6" t="s">
        <v>353</v>
      </c>
      <c r="H240" s="66" t="s">
        <v>71</v>
      </c>
      <c r="I240" s="66"/>
      <c r="J240" s="66" t="s">
        <v>299</v>
      </c>
    </row>
    <row r="241" spans="1:10">
      <c r="A241" s="1">
        <v>240</v>
      </c>
      <c r="B241" s="6" t="s">
        <v>75</v>
      </c>
      <c r="C241" s="6" t="s">
        <v>44</v>
      </c>
      <c r="D241" s="124" t="s">
        <v>82</v>
      </c>
      <c r="E241" s="22" t="s">
        <v>47</v>
      </c>
      <c r="F241" s="92">
        <v>15.27</v>
      </c>
      <c r="G241" s="6" t="s">
        <v>249</v>
      </c>
      <c r="H241" s="5" t="s">
        <v>58</v>
      </c>
      <c r="I241" s="5"/>
      <c r="J241" s="5" t="s">
        <v>291</v>
      </c>
    </row>
    <row r="242" spans="1:10">
      <c r="A242" s="1">
        <v>241</v>
      </c>
      <c r="B242" s="6" t="s">
        <v>75</v>
      </c>
      <c r="C242" s="6" t="s">
        <v>44</v>
      </c>
      <c r="D242" s="124" t="s">
        <v>83</v>
      </c>
      <c r="E242" s="22" t="s">
        <v>47</v>
      </c>
      <c r="F242" s="92">
        <v>15.27</v>
      </c>
      <c r="G242" s="6" t="s">
        <v>249</v>
      </c>
      <c r="H242" s="5" t="s">
        <v>58</v>
      </c>
      <c r="I242" s="5"/>
      <c r="J242" s="5" t="s">
        <v>24</v>
      </c>
    </row>
    <row r="243" spans="1:10">
      <c r="A243" s="1">
        <v>242</v>
      </c>
      <c r="B243" s="6" t="s">
        <v>75</v>
      </c>
      <c r="C243" s="6" t="s">
        <v>44</v>
      </c>
      <c r="D243" s="124"/>
      <c r="E243" s="22" t="s">
        <v>21</v>
      </c>
      <c r="F243" s="96">
        <f>94.64+132.61</f>
        <v>227.25</v>
      </c>
      <c r="G243" s="17" t="s">
        <v>253</v>
      </c>
      <c r="H243" s="5" t="s">
        <v>59</v>
      </c>
      <c r="I243" s="5"/>
      <c r="J243" s="5"/>
    </row>
    <row r="244" spans="1:10">
      <c r="A244" s="1">
        <v>243</v>
      </c>
      <c r="B244" s="6"/>
      <c r="C244" s="6"/>
      <c r="D244" s="6" t="s">
        <v>57</v>
      </c>
      <c r="E244" s="6"/>
      <c r="F244" s="145">
        <f>SUM(F234:F243)</f>
        <v>463.95000000000005</v>
      </c>
      <c r="G244" s="146"/>
      <c r="H244" s="5"/>
      <c r="I244" s="5"/>
      <c r="J244" s="6"/>
    </row>
    <row r="245" spans="1:10" ht="25.5">
      <c r="A245" s="1">
        <v>244</v>
      </c>
      <c r="B245" s="6" t="s">
        <v>75</v>
      </c>
      <c r="C245" s="6" t="s">
        <v>45</v>
      </c>
      <c r="D245" s="6"/>
      <c r="E245" s="6" t="s">
        <v>106</v>
      </c>
      <c r="F245" s="129">
        <v>10</v>
      </c>
      <c r="G245" s="128" t="s">
        <v>325</v>
      </c>
      <c r="H245" s="5" t="s">
        <v>331</v>
      </c>
      <c r="I245" s="5" t="s">
        <v>370</v>
      </c>
      <c r="J245" s="6" t="s">
        <v>332</v>
      </c>
    </row>
    <row r="246" spans="1:10" ht="25.5">
      <c r="A246" s="1">
        <v>245</v>
      </c>
      <c r="B246" s="6" t="s">
        <v>75</v>
      </c>
      <c r="C246" s="6" t="s">
        <v>45</v>
      </c>
      <c r="D246" s="6"/>
      <c r="E246" s="6" t="s">
        <v>106</v>
      </c>
      <c r="F246" s="92">
        <v>65.28</v>
      </c>
      <c r="G246" s="6" t="s">
        <v>252</v>
      </c>
      <c r="H246" s="5" t="s">
        <v>71</v>
      </c>
      <c r="I246" s="5" t="s">
        <v>367</v>
      </c>
      <c r="J246" s="5" t="s">
        <v>25</v>
      </c>
    </row>
    <row r="247" spans="1:10">
      <c r="A247" s="1">
        <v>246</v>
      </c>
      <c r="B247" s="6" t="s">
        <v>75</v>
      </c>
      <c r="C247" s="6" t="s">
        <v>45</v>
      </c>
      <c r="D247" s="6"/>
      <c r="E247" s="22" t="s">
        <v>47</v>
      </c>
      <c r="F247" s="92">
        <v>13.2</v>
      </c>
      <c r="G247" s="6" t="s">
        <v>249</v>
      </c>
      <c r="H247" s="5" t="s">
        <v>58</v>
      </c>
      <c r="I247" s="5"/>
      <c r="J247" s="5" t="s">
        <v>5</v>
      </c>
    </row>
    <row r="248" spans="1:10">
      <c r="A248" s="1">
        <v>247</v>
      </c>
      <c r="B248" s="6" t="s">
        <v>75</v>
      </c>
      <c r="C248" s="6" t="s">
        <v>45</v>
      </c>
      <c r="D248" s="6"/>
      <c r="E248" s="22" t="s">
        <v>47</v>
      </c>
      <c r="F248" s="92">
        <v>13.2</v>
      </c>
      <c r="G248" s="6" t="s">
        <v>249</v>
      </c>
      <c r="H248" s="5" t="s">
        <v>58</v>
      </c>
      <c r="I248" s="5"/>
      <c r="J248" s="5" t="s">
        <v>5</v>
      </c>
    </row>
    <row r="249" spans="1:10">
      <c r="A249" s="1">
        <v>248</v>
      </c>
      <c r="B249" s="6"/>
      <c r="C249" s="6"/>
      <c r="D249" s="6"/>
      <c r="E249" s="22" t="s">
        <v>47</v>
      </c>
      <c r="F249" s="92">
        <v>9.33</v>
      </c>
      <c r="G249" s="6" t="s">
        <v>249</v>
      </c>
      <c r="H249" s="5" t="s">
        <v>58</v>
      </c>
      <c r="I249" s="5"/>
      <c r="J249" s="5" t="s">
        <v>323</v>
      </c>
    </row>
    <row r="250" spans="1:10">
      <c r="A250" s="1">
        <v>249</v>
      </c>
      <c r="B250" s="6" t="s">
        <v>75</v>
      </c>
      <c r="C250" s="6" t="s">
        <v>45</v>
      </c>
      <c r="D250" s="6"/>
      <c r="E250" s="22" t="s">
        <v>21</v>
      </c>
      <c r="F250" s="92">
        <v>417.2</v>
      </c>
      <c r="G250" s="6" t="s">
        <v>249</v>
      </c>
      <c r="H250" s="5" t="s">
        <v>59</v>
      </c>
      <c r="I250" s="5"/>
      <c r="J250" s="5" t="s">
        <v>26</v>
      </c>
    </row>
    <row r="251" spans="1:10">
      <c r="A251" s="1">
        <v>250</v>
      </c>
      <c r="B251" s="6" t="s">
        <v>75</v>
      </c>
      <c r="C251" s="6" t="s">
        <v>45</v>
      </c>
      <c r="D251" s="6"/>
      <c r="E251" s="22" t="s">
        <v>21</v>
      </c>
      <c r="F251" s="92">
        <v>24.12</v>
      </c>
      <c r="G251" s="6" t="s">
        <v>249</v>
      </c>
      <c r="H251" s="5" t="s">
        <v>59</v>
      </c>
      <c r="I251" s="5"/>
      <c r="J251" s="5" t="s">
        <v>323</v>
      </c>
    </row>
    <row r="252" spans="1:10">
      <c r="A252" s="1">
        <v>251</v>
      </c>
      <c r="B252" s="6" t="s">
        <v>75</v>
      </c>
      <c r="C252" s="6" t="s">
        <v>45</v>
      </c>
      <c r="D252" s="6"/>
      <c r="E252" s="128" t="s">
        <v>106</v>
      </c>
      <c r="F252" s="92">
        <v>21</v>
      </c>
      <c r="G252" s="6" t="s">
        <v>353</v>
      </c>
      <c r="H252" s="5" t="s">
        <v>71</v>
      </c>
      <c r="I252" s="5"/>
      <c r="J252" s="5" t="s">
        <v>292</v>
      </c>
    </row>
    <row r="253" spans="1:10">
      <c r="A253" s="1">
        <v>252</v>
      </c>
      <c r="B253" s="6"/>
      <c r="C253" s="6"/>
      <c r="D253" s="6" t="s">
        <v>60</v>
      </c>
      <c r="E253" s="6"/>
      <c r="F253" s="145">
        <v>573.33000000000004</v>
      </c>
      <c r="G253" s="146"/>
      <c r="H253" s="5"/>
      <c r="I253" s="5"/>
      <c r="J253" s="6"/>
    </row>
    <row r="254" spans="1:10" ht="25.5">
      <c r="A254" s="1">
        <v>253</v>
      </c>
      <c r="B254" s="65" t="s">
        <v>75</v>
      </c>
      <c r="C254" s="65" t="s">
        <v>46</v>
      </c>
      <c r="D254" s="65">
        <v>101</v>
      </c>
      <c r="E254" s="65" t="s">
        <v>49</v>
      </c>
      <c r="F254" s="100">
        <v>72.44</v>
      </c>
      <c r="G254" s="65" t="s">
        <v>252</v>
      </c>
      <c r="H254" s="66" t="s">
        <v>71</v>
      </c>
      <c r="I254" s="66" t="s">
        <v>371</v>
      </c>
      <c r="J254" s="66" t="s">
        <v>27</v>
      </c>
    </row>
    <row r="255" spans="1:10" ht="25.5">
      <c r="A255" s="1">
        <v>254</v>
      </c>
      <c r="B255" s="65" t="s">
        <v>75</v>
      </c>
      <c r="C255" s="65" t="s">
        <v>46</v>
      </c>
      <c r="D255" s="65">
        <v>102</v>
      </c>
      <c r="E255" s="65" t="s">
        <v>106</v>
      </c>
      <c r="F255" s="100">
        <v>12.18</v>
      </c>
      <c r="G255" s="65" t="s">
        <v>353</v>
      </c>
      <c r="H255" s="66" t="s">
        <v>71</v>
      </c>
      <c r="I255" s="66"/>
      <c r="J255" s="66" t="s">
        <v>300</v>
      </c>
    </row>
    <row r="256" spans="1:10">
      <c r="A256" s="1">
        <v>255</v>
      </c>
      <c r="B256" s="65" t="s">
        <v>75</v>
      </c>
      <c r="C256" s="65" t="s">
        <v>46</v>
      </c>
      <c r="D256" s="65">
        <v>205</v>
      </c>
      <c r="E256" s="137" t="s">
        <v>47</v>
      </c>
      <c r="F256" s="100">
        <v>15.1</v>
      </c>
      <c r="G256" s="65" t="s">
        <v>249</v>
      </c>
      <c r="H256" s="66" t="s">
        <v>58</v>
      </c>
      <c r="I256" s="66"/>
      <c r="J256" s="66" t="s">
        <v>5</v>
      </c>
    </row>
    <row r="257" spans="1:10">
      <c r="A257" s="1">
        <v>256</v>
      </c>
      <c r="B257" s="65" t="s">
        <v>75</v>
      </c>
      <c r="C257" s="65" t="s">
        <v>46</v>
      </c>
      <c r="D257" s="65">
        <v>206</v>
      </c>
      <c r="E257" s="137" t="s">
        <v>47</v>
      </c>
      <c r="F257" s="100">
        <v>15.1</v>
      </c>
      <c r="G257" s="65" t="s">
        <v>249</v>
      </c>
      <c r="H257" s="66" t="s">
        <v>58</v>
      </c>
      <c r="I257" s="66"/>
      <c r="J257" s="66" t="s">
        <v>5</v>
      </c>
    </row>
    <row r="258" spans="1:10">
      <c r="A258" s="1">
        <v>257</v>
      </c>
      <c r="B258" s="65" t="s">
        <v>75</v>
      </c>
      <c r="C258" s="65" t="s">
        <v>46</v>
      </c>
      <c r="D258" s="65">
        <v>103</v>
      </c>
      <c r="E258" s="65" t="s">
        <v>49</v>
      </c>
      <c r="F258" s="100">
        <v>35.799999999999997</v>
      </c>
      <c r="G258" s="65" t="s">
        <v>253</v>
      </c>
      <c r="H258" s="66" t="s">
        <v>71</v>
      </c>
      <c r="I258" s="66"/>
      <c r="J258" s="66" t="s">
        <v>460</v>
      </c>
    </row>
    <row r="259" spans="1:10">
      <c r="A259" s="1">
        <v>258</v>
      </c>
      <c r="B259" s="65" t="s">
        <v>75</v>
      </c>
      <c r="C259" s="65" t="s">
        <v>46</v>
      </c>
      <c r="D259" s="65">
        <v>104</v>
      </c>
      <c r="E259" s="65" t="s">
        <v>49</v>
      </c>
      <c r="F259" s="100">
        <v>35.799999999999997</v>
      </c>
      <c r="G259" s="65" t="s">
        <v>253</v>
      </c>
      <c r="H259" s="66" t="s">
        <v>71</v>
      </c>
      <c r="I259" s="66"/>
      <c r="J259" s="66" t="s">
        <v>31</v>
      </c>
    </row>
    <row r="260" spans="1:10">
      <c r="A260" s="1">
        <v>259</v>
      </c>
      <c r="B260" s="65" t="s">
        <v>75</v>
      </c>
      <c r="C260" s="65" t="s">
        <v>46</v>
      </c>
      <c r="D260" s="65">
        <v>105</v>
      </c>
      <c r="E260" s="65" t="s">
        <v>49</v>
      </c>
      <c r="F260" s="100">
        <v>35.799999999999997</v>
      </c>
      <c r="G260" s="65" t="s">
        <v>253</v>
      </c>
      <c r="H260" s="66" t="s">
        <v>71</v>
      </c>
      <c r="I260" s="66"/>
      <c r="J260" s="66" t="s">
        <v>28</v>
      </c>
    </row>
    <row r="261" spans="1:10">
      <c r="A261" s="1">
        <v>260</v>
      </c>
      <c r="B261" s="65" t="s">
        <v>75</v>
      </c>
      <c r="C261" s="65" t="s">
        <v>46</v>
      </c>
      <c r="D261" s="65">
        <v>106</v>
      </c>
      <c r="E261" s="65" t="s">
        <v>49</v>
      </c>
      <c r="F261" s="100">
        <v>17.8</v>
      </c>
      <c r="G261" s="65" t="s">
        <v>253</v>
      </c>
      <c r="H261" s="66" t="s">
        <v>71</v>
      </c>
      <c r="I261" s="66"/>
      <c r="J261" s="66" t="s">
        <v>461</v>
      </c>
    </row>
    <row r="262" spans="1:10">
      <c r="A262" s="1">
        <v>261</v>
      </c>
      <c r="B262" s="65" t="s">
        <v>75</v>
      </c>
      <c r="C262" s="65" t="s">
        <v>46</v>
      </c>
      <c r="D262" s="65">
        <v>107</v>
      </c>
      <c r="E262" s="65" t="s">
        <v>49</v>
      </c>
      <c r="F262" s="100">
        <v>17.8</v>
      </c>
      <c r="G262" s="65" t="s">
        <v>253</v>
      </c>
      <c r="H262" s="66" t="s">
        <v>71</v>
      </c>
      <c r="I262" s="66"/>
      <c r="J262" s="66" t="s">
        <v>462</v>
      </c>
    </row>
    <row r="263" spans="1:10">
      <c r="A263" s="1">
        <v>262</v>
      </c>
      <c r="B263" s="65" t="s">
        <v>75</v>
      </c>
      <c r="C263" s="65" t="s">
        <v>46</v>
      </c>
      <c r="D263" s="65">
        <v>108</v>
      </c>
      <c r="E263" s="65" t="s">
        <v>49</v>
      </c>
      <c r="F263" s="100">
        <v>17.32</v>
      </c>
      <c r="G263" s="65" t="s">
        <v>253</v>
      </c>
      <c r="H263" s="66" t="s">
        <v>71</v>
      </c>
      <c r="I263" s="66"/>
      <c r="J263" s="66" t="s">
        <v>463</v>
      </c>
    </row>
    <row r="264" spans="1:10">
      <c r="A264" s="1">
        <v>263</v>
      </c>
      <c r="B264" s="65" t="s">
        <v>75</v>
      </c>
      <c r="C264" s="65" t="s">
        <v>46</v>
      </c>
      <c r="D264" s="65">
        <v>109</v>
      </c>
      <c r="E264" s="65" t="s">
        <v>49</v>
      </c>
      <c r="F264" s="100">
        <v>17.48</v>
      </c>
      <c r="G264" s="65" t="s">
        <v>253</v>
      </c>
      <c r="H264" s="66" t="s">
        <v>71</v>
      </c>
      <c r="I264" s="66"/>
      <c r="J264" s="66" t="s">
        <v>29</v>
      </c>
    </row>
    <row r="265" spans="1:10">
      <c r="A265" s="1">
        <v>264</v>
      </c>
      <c r="B265" s="65" t="s">
        <v>75</v>
      </c>
      <c r="C265" s="65" t="s">
        <v>46</v>
      </c>
      <c r="D265" s="65"/>
      <c r="E265" s="137" t="s">
        <v>30</v>
      </c>
      <c r="F265" s="100">
        <v>106.95</v>
      </c>
      <c r="G265" s="65" t="s">
        <v>249</v>
      </c>
      <c r="H265" s="66" t="s">
        <v>59</v>
      </c>
      <c r="I265" s="66"/>
      <c r="J265" s="66" t="s">
        <v>19</v>
      </c>
    </row>
    <row r="266" spans="1:10">
      <c r="A266" s="1">
        <v>265</v>
      </c>
      <c r="B266" s="65" t="s">
        <v>75</v>
      </c>
      <c r="C266" s="65" t="s">
        <v>46</v>
      </c>
      <c r="D266" s="65"/>
      <c r="E266" s="137" t="s">
        <v>30</v>
      </c>
      <c r="F266" s="100">
        <v>23.84</v>
      </c>
      <c r="G266" s="65" t="s">
        <v>251</v>
      </c>
      <c r="H266" s="66" t="s">
        <v>59</v>
      </c>
      <c r="I266" s="66"/>
      <c r="J266" s="66" t="s">
        <v>84</v>
      </c>
    </row>
    <row r="267" spans="1:10">
      <c r="A267" s="1">
        <v>266</v>
      </c>
      <c r="B267" s="6"/>
      <c r="C267" s="6"/>
      <c r="D267" s="6" t="s">
        <v>65</v>
      </c>
      <c r="E267" s="6"/>
      <c r="F267" s="145">
        <f>SUM(F254:F266)</f>
        <v>423.41</v>
      </c>
      <c r="G267" s="146"/>
      <c r="H267" s="5"/>
      <c r="I267" s="5"/>
      <c r="J267" s="6"/>
    </row>
    <row r="268" spans="1:10">
      <c r="A268" s="1">
        <v>267</v>
      </c>
      <c r="B268" s="65" t="s">
        <v>75</v>
      </c>
      <c r="C268" s="65" t="s">
        <v>48</v>
      </c>
      <c r="D268" s="65">
        <v>201</v>
      </c>
      <c r="E268" s="65" t="s">
        <v>49</v>
      </c>
      <c r="F268" s="100">
        <v>72.44</v>
      </c>
      <c r="G268" s="65" t="s">
        <v>253</v>
      </c>
      <c r="H268" s="66" t="s">
        <v>71</v>
      </c>
      <c r="I268" s="66" t="s">
        <v>296</v>
      </c>
      <c r="J268" s="66" t="s">
        <v>301</v>
      </c>
    </row>
    <row r="269" spans="1:10">
      <c r="A269" s="1">
        <v>268</v>
      </c>
      <c r="B269" s="65" t="s">
        <v>75</v>
      </c>
      <c r="C269" s="65" t="s">
        <v>48</v>
      </c>
      <c r="D269" s="65">
        <v>202</v>
      </c>
      <c r="E269" s="65" t="s">
        <v>106</v>
      </c>
      <c r="F269" s="100">
        <v>12.28</v>
      </c>
      <c r="G269" s="65" t="s">
        <v>354</v>
      </c>
      <c r="H269" s="66" t="s">
        <v>71</v>
      </c>
      <c r="I269" s="66"/>
      <c r="J269" s="66" t="s">
        <v>302</v>
      </c>
    </row>
    <row r="270" spans="1:10">
      <c r="A270" s="1">
        <v>269</v>
      </c>
      <c r="B270" s="65" t="s">
        <v>75</v>
      </c>
      <c r="C270" s="65" t="s">
        <v>48</v>
      </c>
      <c r="D270" s="65">
        <v>305</v>
      </c>
      <c r="E270" s="137" t="s">
        <v>47</v>
      </c>
      <c r="F270" s="100">
        <v>15.1</v>
      </c>
      <c r="G270" s="65" t="s">
        <v>249</v>
      </c>
      <c r="H270" s="66" t="s">
        <v>58</v>
      </c>
      <c r="I270" s="66"/>
      <c r="J270" s="66" t="s">
        <v>5</v>
      </c>
    </row>
    <row r="271" spans="1:10">
      <c r="A271" s="1">
        <v>270</v>
      </c>
      <c r="B271" s="65" t="s">
        <v>75</v>
      </c>
      <c r="C271" s="65" t="s">
        <v>48</v>
      </c>
      <c r="D271" s="65">
        <v>306</v>
      </c>
      <c r="E271" s="137" t="s">
        <v>47</v>
      </c>
      <c r="F271" s="100">
        <v>15.1</v>
      </c>
      <c r="G271" s="65" t="s">
        <v>249</v>
      </c>
      <c r="H271" s="66" t="s">
        <v>58</v>
      </c>
      <c r="I271" s="66"/>
      <c r="J271" s="66" t="s">
        <v>5</v>
      </c>
    </row>
    <row r="272" spans="1:10" ht="25.5">
      <c r="A272" s="1">
        <v>271</v>
      </c>
      <c r="B272" s="65" t="s">
        <v>75</v>
      </c>
      <c r="C272" s="65" t="s">
        <v>48</v>
      </c>
      <c r="D272" s="65">
        <v>203</v>
      </c>
      <c r="E272" s="65" t="s">
        <v>49</v>
      </c>
      <c r="F272" s="100">
        <v>17.91</v>
      </c>
      <c r="G272" s="65" t="s">
        <v>353</v>
      </c>
      <c r="H272" s="66" t="s">
        <v>71</v>
      </c>
      <c r="I272" s="66"/>
      <c r="J272" s="66" t="s">
        <v>464</v>
      </c>
    </row>
    <row r="273" spans="1:10">
      <c r="A273" s="1">
        <v>272</v>
      </c>
      <c r="B273" s="65" t="s">
        <v>75</v>
      </c>
      <c r="C273" s="65" t="s">
        <v>48</v>
      </c>
      <c r="D273" s="65">
        <v>204</v>
      </c>
      <c r="E273" s="65" t="s">
        <v>49</v>
      </c>
      <c r="F273" s="100">
        <v>17.899999999999999</v>
      </c>
      <c r="G273" s="65" t="s">
        <v>353</v>
      </c>
      <c r="H273" s="66" t="s">
        <v>71</v>
      </c>
      <c r="I273" s="66"/>
      <c r="J273" s="66" t="s">
        <v>303</v>
      </c>
    </row>
    <row r="274" spans="1:10">
      <c r="A274" s="1">
        <v>273</v>
      </c>
      <c r="B274" s="65" t="s">
        <v>75</v>
      </c>
      <c r="C274" s="65" t="s">
        <v>48</v>
      </c>
      <c r="D274" s="65">
        <v>205</v>
      </c>
      <c r="E274" s="65" t="s">
        <v>49</v>
      </c>
      <c r="F274" s="100">
        <v>17.899999999999999</v>
      </c>
      <c r="G274" s="65" t="s">
        <v>353</v>
      </c>
      <c r="H274" s="66" t="s">
        <v>71</v>
      </c>
      <c r="I274" s="66"/>
      <c r="J274" s="66" t="s">
        <v>303</v>
      </c>
    </row>
    <row r="275" spans="1:10">
      <c r="A275" s="1">
        <v>274</v>
      </c>
      <c r="B275" s="65" t="s">
        <v>75</v>
      </c>
      <c r="C275" s="65" t="s">
        <v>48</v>
      </c>
      <c r="D275" s="65">
        <v>206</v>
      </c>
      <c r="E275" s="65" t="s">
        <v>49</v>
      </c>
      <c r="F275" s="100">
        <v>17.899999999999999</v>
      </c>
      <c r="G275" s="65" t="s">
        <v>353</v>
      </c>
      <c r="H275" s="66" t="s">
        <v>71</v>
      </c>
      <c r="I275" s="66"/>
      <c r="J275" s="66" t="s">
        <v>303</v>
      </c>
    </row>
    <row r="276" spans="1:10">
      <c r="A276" s="1">
        <v>275</v>
      </c>
      <c r="B276" s="65" t="s">
        <v>75</v>
      </c>
      <c r="C276" s="65" t="s">
        <v>48</v>
      </c>
      <c r="D276" s="121">
        <v>207</v>
      </c>
      <c r="E276" s="65" t="s">
        <v>49</v>
      </c>
      <c r="F276" s="100">
        <v>35.520000000000003</v>
      </c>
      <c r="G276" s="65" t="s">
        <v>353</v>
      </c>
      <c r="H276" s="66" t="s">
        <v>71</v>
      </c>
      <c r="I276" s="66"/>
      <c r="J276" s="66" t="s">
        <v>304</v>
      </c>
    </row>
    <row r="277" spans="1:10">
      <c r="A277" s="1">
        <v>276</v>
      </c>
      <c r="B277" s="65" t="s">
        <v>75</v>
      </c>
      <c r="C277" s="65" t="s">
        <v>48</v>
      </c>
      <c r="D277" s="65">
        <v>208</v>
      </c>
      <c r="E277" s="65" t="s">
        <v>49</v>
      </c>
      <c r="F277" s="100">
        <v>17.91</v>
      </c>
      <c r="G277" s="65" t="s">
        <v>353</v>
      </c>
      <c r="H277" s="66" t="s">
        <v>71</v>
      </c>
      <c r="I277" s="66"/>
      <c r="J277" s="66" t="s">
        <v>305</v>
      </c>
    </row>
    <row r="278" spans="1:10">
      <c r="A278" s="1">
        <v>277</v>
      </c>
      <c r="B278" s="65" t="s">
        <v>75</v>
      </c>
      <c r="C278" s="65" t="s">
        <v>48</v>
      </c>
      <c r="D278" s="65" t="s">
        <v>465</v>
      </c>
      <c r="E278" s="65" t="s">
        <v>106</v>
      </c>
      <c r="F278" s="100">
        <v>49.09</v>
      </c>
      <c r="G278" s="65" t="s">
        <v>353</v>
      </c>
      <c r="H278" s="66" t="s">
        <v>71</v>
      </c>
      <c r="I278" s="66"/>
      <c r="J278" s="66" t="s">
        <v>305</v>
      </c>
    </row>
    <row r="279" spans="1:10">
      <c r="A279" s="1">
        <v>279</v>
      </c>
      <c r="B279" s="65" t="s">
        <v>75</v>
      </c>
      <c r="C279" s="65" t="s">
        <v>48</v>
      </c>
      <c r="D279" s="65"/>
      <c r="E279" s="137" t="s">
        <v>30</v>
      </c>
      <c r="F279" s="100">
        <v>106.95</v>
      </c>
      <c r="G279" s="65" t="s">
        <v>249</v>
      </c>
      <c r="H279" s="66" t="s">
        <v>59</v>
      </c>
      <c r="I279" s="66"/>
      <c r="J279" s="66" t="s">
        <v>19</v>
      </c>
    </row>
    <row r="280" spans="1:10">
      <c r="A280" s="1">
        <v>280</v>
      </c>
      <c r="B280" s="65" t="s">
        <v>75</v>
      </c>
      <c r="C280" s="65" t="s">
        <v>48</v>
      </c>
      <c r="D280" s="65"/>
      <c r="E280" s="137" t="s">
        <v>30</v>
      </c>
      <c r="F280" s="100">
        <v>23.84</v>
      </c>
      <c r="G280" s="65" t="s">
        <v>253</v>
      </c>
      <c r="H280" s="66" t="s">
        <v>59</v>
      </c>
      <c r="I280" s="66"/>
      <c r="J280" s="66" t="s">
        <v>84</v>
      </c>
    </row>
    <row r="281" spans="1:10">
      <c r="A281" s="1">
        <v>281</v>
      </c>
      <c r="B281" s="6"/>
      <c r="C281" s="6"/>
      <c r="D281" s="6" t="s">
        <v>85</v>
      </c>
      <c r="E281" s="6"/>
      <c r="F281" s="145">
        <f>SUM(F268:F280)</f>
        <v>419.84</v>
      </c>
      <c r="G281" s="146"/>
      <c r="H281" s="5"/>
      <c r="I281" s="5"/>
      <c r="J281" s="6"/>
    </row>
    <row r="282" spans="1:10">
      <c r="A282" s="1">
        <v>282</v>
      </c>
      <c r="B282" s="65" t="s">
        <v>75</v>
      </c>
      <c r="C282" s="65" t="s">
        <v>86</v>
      </c>
      <c r="D282" s="65">
        <v>301</v>
      </c>
      <c r="E282" s="65" t="s">
        <v>106</v>
      </c>
      <c r="F282" s="100">
        <v>72.44</v>
      </c>
      <c r="G282" s="65" t="s">
        <v>353</v>
      </c>
      <c r="H282" s="66" t="s">
        <v>71</v>
      </c>
      <c r="I282" s="66"/>
      <c r="J282" s="66" t="s">
        <v>306</v>
      </c>
    </row>
    <row r="283" spans="1:10" ht="25.5">
      <c r="A283" s="1">
        <v>283</v>
      </c>
      <c r="B283" s="65" t="s">
        <v>75</v>
      </c>
      <c r="C283" s="65" t="s">
        <v>86</v>
      </c>
      <c r="D283" s="65">
        <v>302</v>
      </c>
      <c r="E283" s="65" t="s">
        <v>106</v>
      </c>
      <c r="F283" s="100">
        <v>12.28</v>
      </c>
      <c r="G283" s="65" t="s">
        <v>250</v>
      </c>
      <c r="H283" s="66" t="s">
        <v>71</v>
      </c>
      <c r="I283" s="66" t="s">
        <v>370</v>
      </c>
      <c r="J283" s="66" t="s">
        <v>307</v>
      </c>
    </row>
    <row r="284" spans="1:10">
      <c r="A284" s="1">
        <v>284</v>
      </c>
      <c r="B284" s="65" t="s">
        <v>75</v>
      </c>
      <c r="C284" s="65" t="s">
        <v>86</v>
      </c>
      <c r="D284" s="65">
        <v>406</v>
      </c>
      <c r="E284" s="137" t="s">
        <v>47</v>
      </c>
      <c r="F284" s="100">
        <v>15.1</v>
      </c>
      <c r="G284" s="65" t="s">
        <v>249</v>
      </c>
      <c r="H284" s="66" t="s">
        <v>58</v>
      </c>
      <c r="I284" s="66"/>
      <c r="J284" s="66" t="s">
        <v>5</v>
      </c>
    </row>
    <row r="285" spans="1:10">
      <c r="A285" s="1">
        <v>285</v>
      </c>
      <c r="B285" s="65" t="s">
        <v>75</v>
      </c>
      <c r="C285" s="65" t="s">
        <v>86</v>
      </c>
      <c r="D285" s="65">
        <v>407</v>
      </c>
      <c r="E285" s="137" t="s">
        <v>47</v>
      </c>
      <c r="F285" s="100">
        <v>15.1</v>
      </c>
      <c r="G285" s="65" t="s">
        <v>249</v>
      </c>
      <c r="H285" s="66" t="s">
        <v>58</v>
      </c>
      <c r="I285" s="66"/>
      <c r="J285" s="66" t="s">
        <v>5</v>
      </c>
    </row>
    <row r="286" spans="1:10">
      <c r="A286" s="1">
        <v>286</v>
      </c>
      <c r="B286" s="65" t="s">
        <v>75</v>
      </c>
      <c r="C286" s="65" t="s">
        <v>86</v>
      </c>
      <c r="D286" s="65">
        <v>303</v>
      </c>
      <c r="E286" s="65" t="s">
        <v>106</v>
      </c>
      <c r="F286" s="100">
        <v>35.799999999999997</v>
      </c>
      <c r="G286" s="65" t="s">
        <v>353</v>
      </c>
      <c r="H286" s="66" t="s">
        <v>71</v>
      </c>
      <c r="I286" s="66"/>
      <c r="J286" s="66" t="s">
        <v>308</v>
      </c>
    </row>
    <row r="287" spans="1:10">
      <c r="A287" s="1">
        <v>287</v>
      </c>
      <c r="B287" s="65" t="s">
        <v>75</v>
      </c>
      <c r="C287" s="65" t="s">
        <v>86</v>
      </c>
      <c r="D287" s="65">
        <v>304</v>
      </c>
      <c r="E287" s="65" t="s">
        <v>106</v>
      </c>
      <c r="F287" s="100">
        <v>17.899999999999999</v>
      </c>
      <c r="G287" s="65" t="s">
        <v>251</v>
      </c>
      <c r="H287" s="66" t="s">
        <v>71</v>
      </c>
      <c r="I287" s="66"/>
      <c r="J287" s="66" t="s">
        <v>390</v>
      </c>
    </row>
    <row r="288" spans="1:10">
      <c r="A288" s="1">
        <v>288</v>
      </c>
      <c r="B288" s="65" t="s">
        <v>75</v>
      </c>
      <c r="C288" s="65" t="s">
        <v>86</v>
      </c>
      <c r="D288" s="65" t="s">
        <v>333</v>
      </c>
      <c r="E288" s="65" t="s">
        <v>106</v>
      </c>
      <c r="F288" s="100">
        <v>17.899999999999999</v>
      </c>
      <c r="G288" s="65" t="s">
        <v>353</v>
      </c>
      <c r="H288" s="66" t="s">
        <v>71</v>
      </c>
      <c r="I288" s="66"/>
      <c r="J288" s="66" t="s">
        <v>309</v>
      </c>
    </row>
    <row r="289" spans="1:10">
      <c r="A289" s="1">
        <v>289</v>
      </c>
      <c r="B289" s="65" t="s">
        <v>75</v>
      </c>
      <c r="C289" s="65" t="s">
        <v>86</v>
      </c>
      <c r="D289" s="65">
        <v>305</v>
      </c>
      <c r="E289" s="65" t="s">
        <v>106</v>
      </c>
      <c r="F289" s="100">
        <v>35.799999999999997</v>
      </c>
      <c r="G289" s="65" t="s">
        <v>353</v>
      </c>
      <c r="H289" s="66" t="s">
        <v>71</v>
      </c>
      <c r="I289" s="66"/>
      <c r="J289" s="66" t="s">
        <v>310</v>
      </c>
    </row>
    <row r="290" spans="1:10">
      <c r="A290" s="1">
        <v>290</v>
      </c>
      <c r="B290" s="65" t="s">
        <v>75</v>
      </c>
      <c r="C290" s="65" t="s">
        <v>86</v>
      </c>
      <c r="D290" s="65">
        <v>306</v>
      </c>
      <c r="E290" s="65" t="s">
        <v>106</v>
      </c>
      <c r="F290" s="100">
        <v>17.899999999999999</v>
      </c>
      <c r="G290" s="65" t="s">
        <v>353</v>
      </c>
      <c r="H290" s="66" t="s">
        <v>71</v>
      </c>
      <c r="I290" s="66"/>
      <c r="J290" s="66" t="s">
        <v>466</v>
      </c>
    </row>
    <row r="291" spans="1:10">
      <c r="A291" s="1">
        <v>291</v>
      </c>
      <c r="B291" s="65" t="s">
        <v>75</v>
      </c>
      <c r="C291" s="65" t="s">
        <v>86</v>
      </c>
      <c r="D291" s="65">
        <v>307</v>
      </c>
      <c r="E291" s="65" t="s">
        <v>106</v>
      </c>
      <c r="F291" s="100">
        <v>17.899999999999999</v>
      </c>
      <c r="G291" s="65" t="s">
        <v>353</v>
      </c>
      <c r="H291" s="66" t="s">
        <v>71</v>
      </c>
      <c r="I291" s="66"/>
      <c r="J291" s="66" t="s">
        <v>467</v>
      </c>
    </row>
    <row r="292" spans="1:10">
      <c r="A292" s="1">
        <v>292</v>
      </c>
      <c r="B292" s="65" t="s">
        <v>75</v>
      </c>
      <c r="C292" s="65" t="s">
        <v>86</v>
      </c>
      <c r="D292" s="65">
        <v>308</v>
      </c>
      <c r="E292" s="65" t="s">
        <v>106</v>
      </c>
      <c r="F292" s="100">
        <v>35.799999999999997</v>
      </c>
      <c r="G292" s="65" t="s">
        <v>353</v>
      </c>
      <c r="H292" s="66" t="s">
        <v>71</v>
      </c>
      <c r="I292" s="66"/>
      <c r="J292" s="66" t="s">
        <v>467</v>
      </c>
    </row>
    <row r="293" spans="1:10">
      <c r="A293" s="1">
        <v>293</v>
      </c>
      <c r="B293" s="65"/>
      <c r="C293" s="65"/>
      <c r="D293" s="65"/>
      <c r="E293" s="137" t="s">
        <v>30</v>
      </c>
      <c r="F293" s="100">
        <v>106.95</v>
      </c>
      <c r="G293" s="65" t="s">
        <v>249</v>
      </c>
      <c r="H293" s="66"/>
      <c r="I293" s="66"/>
      <c r="J293" s="66" t="s">
        <v>19</v>
      </c>
    </row>
    <row r="294" spans="1:10">
      <c r="A294" s="1">
        <v>294</v>
      </c>
      <c r="B294" s="65"/>
      <c r="C294" s="65"/>
      <c r="D294" s="65"/>
      <c r="E294" s="137" t="s">
        <v>30</v>
      </c>
      <c r="F294" s="100">
        <v>23.84</v>
      </c>
      <c r="G294" s="65" t="s">
        <v>253</v>
      </c>
      <c r="H294" s="66"/>
      <c r="I294" s="66"/>
      <c r="J294" s="66" t="s">
        <v>84</v>
      </c>
    </row>
    <row r="295" spans="1:10">
      <c r="A295" s="1">
        <v>295</v>
      </c>
      <c r="B295" s="6"/>
      <c r="C295" s="6"/>
      <c r="D295" s="6" t="s">
        <v>87</v>
      </c>
      <c r="E295" s="6"/>
      <c r="F295" s="145">
        <f>SUM(F282:F294)</f>
        <v>424.71</v>
      </c>
      <c r="G295" s="146"/>
      <c r="H295" s="5"/>
      <c r="I295" s="5"/>
      <c r="J295" s="6"/>
    </row>
    <row r="296" spans="1:10">
      <c r="A296" s="1">
        <v>296</v>
      </c>
      <c r="B296" s="65" t="s">
        <v>75</v>
      </c>
      <c r="C296" s="65" t="s">
        <v>88</v>
      </c>
      <c r="D296" s="65">
        <v>504</v>
      </c>
      <c r="E296" s="137" t="s">
        <v>47</v>
      </c>
      <c r="F296" s="100">
        <v>15.1</v>
      </c>
      <c r="G296" s="65" t="s">
        <v>249</v>
      </c>
      <c r="H296" s="66" t="s">
        <v>58</v>
      </c>
      <c r="I296" s="66"/>
      <c r="J296" s="66" t="s">
        <v>5</v>
      </c>
    </row>
    <row r="297" spans="1:10">
      <c r="A297" s="1">
        <v>297</v>
      </c>
      <c r="B297" s="65" t="s">
        <v>75</v>
      </c>
      <c r="C297" s="65" t="s">
        <v>88</v>
      </c>
      <c r="D297" s="65">
        <v>505</v>
      </c>
      <c r="E297" s="137" t="s">
        <v>47</v>
      </c>
      <c r="F297" s="100">
        <v>15.1</v>
      </c>
      <c r="G297" s="65" t="s">
        <v>249</v>
      </c>
      <c r="H297" s="66" t="s">
        <v>58</v>
      </c>
      <c r="I297" s="66"/>
      <c r="J297" s="66" t="s">
        <v>5</v>
      </c>
    </row>
    <row r="298" spans="1:10">
      <c r="A298" s="1">
        <v>298</v>
      </c>
      <c r="B298" s="65" t="s">
        <v>75</v>
      </c>
      <c r="C298" s="65" t="s">
        <v>88</v>
      </c>
      <c r="D298" s="65">
        <v>403</v>
      </c>
      <c r="E298" s="65" t="s">
        <v>106</v>
      </c>
      <c r="F298" s="100">
        <v>17.899999999999999</v>
      </c>
      <c r="G298" s="65" t="s">
        <v>353</v>
      </c>
      <c r="H298" s="66" t="s">
        <v>290</v>
      </c>
      <c r="I298" s="66"/>
      <c r="J298" s="66" t="s">
        <v>311</v>
      </c>
    </row>
    <row r="299" spans="1:10">
      <c r="A299" s="1">
        <v>299</v>
      </c>
      <c r="B299" s="65" t="s">
        <v>75</v>
      </c>
      <c r="C299" s="65" t="s">
        <v>88</v>
      </c>
      <c r="D299" s="65">
        <v>404</v>
      </c>
      <c r="E299" s="65" t="s">
        <v>106</v>
      </c>
      <c r="F299" s="100">
        <v>17.899999999999999</v>
      </c>
      <c r="G299" s="65" t="s">
        <v>353</v>
      </c>
      <c r="H299" s="66" t="s">
        <v>290</v>
      </c>
      <c r="I299" s="66"/>
      <c r="J299" s="66" t="s">
        <v>311</v>
      </c>
    </row>
    <row r="300" spans="1:10">
      <c r="A300" s="1">
        <v>300</v>
      </c>
      <c r="B300" s="65" t="s">
        <v>75</v>
      </c>
      <c r="C300" s="65" t="s">
        <v>88</v>
      </c>
      <c r="D300" s="65">
        <v>405</v>
      </c>
      <c r="E300" s="65" t="s">
        <v>106</v>
      </c>
      <c r="F300" s="100">
        <v>17.899999999999999</v>
      </c>
      <c r="G300" s="65" t="s">
        <v>353</v>
      </c>
      <c r="H300" s="66" t="s">
        <v>290</v>
      </c>
      <c r="I300" s="66"/>
      <c r="J300" s="66" t="s">
        <v>312</v>
      </c>
    </row>
    <row r="301" spans="1:10">
      <c r="A301" s="1">
        <v>301</v>
      </c>
      <c r="B301" s="65" t="s">
        <v>75</v>
      </c>
      <c r="C301" s="65" t="s">
        <v>88</v>
      </c>
      <c r="D301" s="65">
        <v>406</v>
      </c>
      <c r="E301" s="65" t="s">
        <v>106</v>
      </c>
      <c r="F301" s="100">
        <v>17.899999999999999</v>
      </c>
      <c r="G301" s="65" t="s">
        <v>353</v>
      </c>
      <c r="H301" s="66" t="s">
        <v>290</v>
      </c>
      <c r="I301" s="66"/>
      <c r="J301" s="66" t="s">
        <v>468</v>
      </c>
    </row>
    <row r="302" spans="1:10">
      <c r="A302" s="1">
        <v>302</v>
      </c>
      <c r="B302" s="65" t="s">
        <v>75</v>
      </c>
      <c r="C302" s="65" t="s">
        <v>88</v>
      </c>
      <c r="D302" s="65">
        <v>407</v>
      </c>
      <c r="E302" s="65" t="s">
        <v>106</v>
      </c>
      <c r="F302" s="100">
        <v>17.899999999999999</v>
      </c>
      <c r="G302" s="65" t="s">
        <v>353</v>
      </c>
      <c r="H302" s="66" t="s">
        <v>290</v>
      </c>
      <c r="I302" s="66"/>
      <c r="J302" s="66" t="s">
        <v>468</v>
      </c>
    </row>
    <row r="303" spans="1:10">
      <c r="A303" s="1">
        <v>303</v>
      </c>
      <c r="B303" s="65" t="s">
        <v>75</v>
      </c>
      <c r="C303" s="65" t="s">
        <v>88</v>
      </c>
      <c r="D303" s="65">
        <v>408</v>
      </c>
      <c r="E303" s="65" t="s">
        <v>106</v>
      </c>
      <c r="F303" s="100">
        <v>17.899999999999999</v>
      </c>
      <c r="G303" s="65" t="s">
        <v>353</v>
      </c>
      <c r="H303" s="66" t="s">
        <v>290</v>
      </c>
      <c r="I303" s="66"/>
      <c r="J303" s="66" t="s">
        <v>468</v>
      </c>
    </row>
    <row r="304" spans="1:10">
      <c r="A304" s="1">
        <v>304</v>
      </c>
      <c r="B304" s="65" t="s">
        <v>75</v>
      </c>
      <c r="C304" s="65" t="s">
        <v>88</v>
      </c>
      <c r="D304" s="65">
        <v>409</v>
      </c>
      <c r="E304" s="65" t="s">
        <v>106</v>
      </c>
      <c r="F304" s="100">
        <v>17.899999999999999</v>
      </c>
      <c r="G304" s="65" t="s">
        <v>353</v>
      </c>
      <c r="H304" s="66" t="s">
        <v>290</v>
      </c>
      <c r="I304" s="66"/>
      <c r="J304" s="66" t="s">
        <v>311</v>
      </c>
    </row>
    <row r="305" spans="1:10">
      <c r="A305" s="1">
        <v>305</v>
      </c>
      <c r="B305" s="65" t="s">
        <v>75</v>
      </c>
      <c r="C305" s="65" t="s">
        <v>88</v>
      </c>
      <c r="D305" s="65">
        <v>410</v>
      </c>
      <c r="E305" s="65" t="s">
        <v>49</v>
      </c>
      <c r="F305" s="100">
        <v>17.899999999999999</v>
      </c>
      <c r="G305" s="65" t="s">
        <v>353</v>
      </c>
      <c r="H305" s="66" t="s">
        <v>290</v>
      </c>
      <c r="I305" s="66"/>
      <c r="J305" s="66" t="s">
        <v>313</v>
      </c>
    </row>
    <row r="306" spans="1:10">
      <c r="A306" s="1">
        <v>306</v>
      </c>
      <c r="B306" s="65" t="s">
        <v>75</v>
      </c>
      <c r="C306" s="65" t="s">
        <v>88</v>
      </c>
      <c r="D306" s="65">
        <v>411</v>
      </c>
      <c r="E306" s="65" t="s">
        <v>49</v>
      </c>
      <c r="F306" s="100">
        <v>35.380000000000003</v>
      </c>
      <c r="G306" s="65" t="s">
        <v>353</v>
      </c>
      <c r="H306" s="66" t="s">
        <v>290</v>
      </c>
      <c r="I306" s="66"/>
      <c r="J306" s="66" t="s">
        <v>313</v>
      </c>
    </row>
    <row r="307" spans="1:10">
      <c r="A307" s="1">
        <v>307</v>
      </c>
      <c r="B307" s="65" t="s">
        <v>75</v>
      </c>
      <c r="C307" s="65" t="s">
        <v>88</v>
      </c>
      <c r="D307" s="65"/>
      <c r="E307" s="137" t="s">
        <v>30</v>
      </c>
      <c r="F307" s="100">
        <v>106.95</v>
      </c>
      <c r="G307" s="65" t="s">
        <v>249</v>
      </c>
      <c r="H307" s="66" t="s">
        <v>59</v>
      </c>
      <c r="I307" s="66"/>
      <c r="J307" s="66" t="s">
        <v>19</v>
      </c>
    </row>
    <row r="308" spans="1:10">
      <c r="A308" s="1">
        <v>308</v>
      </c>
      <c r="B308" s="65" t="s">
        <v>75</v>
      </c>
      <c r="C308" s="65" t="s">
        <v>88</v>
      </c>
      <c r="D308" s="65"/>
      <c r="E308" s="137" t="s">
        <v>30</v>
      </c>
      <c r="F308" s="100">
        <v>23.84</v>
      </c>
      <c r="G308" s="65" t="s">
        <v>253</v>
      </c>
      <c r="H308" s="66" t="s">
        <v>59</v>
      </c>
      <c r="I308" s="66"/>
      <c r="J308" s="66" t="s">
        <v>84</v>
      </c>
    </row>
    <row r="309" spans="1:10">
      <c r="A309" s="1">
        <v>309</v>
      </c>
      <c r="B309" s="6"/>
      <c r="C309" s="6"/>
      <c r="D309" s="6" t="s">
        <v>89</v>
      </c>
      <c r="E309" s="6"/>
      <c r="F309" s="145">
        <f>SUM(F296:F308)</f>
        <v>339.57</v>
      </c>
      <c r="G309" s="146"/>
      <c r="H309" s="5"/>
      <c r="I309" s="5"/>
      <c r="J309" s="6"/>
    </row>
    <row r="310" spans="1:10">
      <c r="A310" s="1">
        <v>310</v>
      </c>
      <c r="B310" s="12"/>
      <c r="C310" s="12"/>
      <c r="D310" s="131" t="s">
        <v>90</v>
      </c>
      <c r="E310" s="131"/>
      <c r="F310" s="97">
        <f>F244+F253+F267+F281+F309+F295</f>
        <v>2644.8100000000004</v>
      </c>
      <c r="G310" s="12"/>
      <c r="H310" s="15"/>
      <c r="I310" s="15"/>
      <c r="J310" s="15"/>
    </row>
    <row r="311" spans="1:10">
      <c r="A311" s="1">
        <v>311</v>
      </c>
      <c r="B311" s="23"/>
      <c r="C311" s="23"/>
      <c r="D311" s="138" t="s">
        <v>247</v>
      </c>
      <c r="E311" s="138"/>
      <c r="F311" s="139">
        <f>F310+F233+F177+F120+F60</f>
        <v>8555.93</v>
      </c>
      <c r="G311" s="23"/>
      <c r="H311" s="24"/>
      <c r="I311" s="24"/>
      <c r="J311" s="23"/>
    </row>
    <row r="313" spans="1:10">
      <c r="B313" s="140" t="s">
        <v>268</v>
      </c>
      <c r="C313" s="140"/>
      <c r="D313" s="140"/>
      <c r="F313" s="140"/>
      <c r="G313" s="140"/>
    </row>
    <row r="314" spans="1:10">
      <c r="B314" s="67" t="s">
        <v>269</v>
      </c>
      <c r="F314" s="67" t="s">
        <v>271</v>
      </c>
      <c r="H314" s="73" t="s">
        <v>270</v>
      </c>
      <c r="I314" s="143"/>
    </row>
    <row r="315" spans="1:10">
      <c r="B315" s="1" t="s">
        <v>378</v>
      </c>
      <c r="D315" s="141">
        <v>2742.79</v>
      </c>
      <c r="E315" s="1" t="s">
        <v>287</v>
      </c>
      <c r="F315" s="140" t="s">
        <v>293</v>
      </c>
      <c r="J315" s="140" t="s">
        <v>324</v>
      </c>
    </row>
    <row r="316" spans="1:10">
      <c r="B316" s="1" t="s">
        <v>262</v>
      </c>
      <c r="D316" s="86">
        <v>2972.67</v>
      </c>
      <c r="E316" s="1" t="s">
        <v>287</v>
      </c>
      <c r="J316" s="1" t="s">
        <v>273</v>
      </c>
    </row>
    <row r="317" spans="1:10">
      <c r="B317" s="1" t="s">
        <v>263</v>
      </c>
      <c r="D317" s="86">
        <v>1814.5</v>
      </c>
      <c r="E317" s="1" t="s">
        <v>287</v>
      </c>
    </row>
    <row r="318" spans="1:10">
      <c r="B318" s="1" t="s">
        <v>264</v>
      </c>
      <c r="D318" s="86">
        <v>595.37</v>
      </c>
      <c r="E318" s="1" t="s">
        <v>287</v>
      </c>
    </row>
    <row r="319" spans="1:10">
      <c r="B319" s="1" t="s">
        <v>265</v>
      </c>
      <c r="D319" s="86">
        <v>412.44</v>
      </c>
      <c r="E319" s="1" t="s">
        <v>287</v>
      </c>
    </row>
    <row r="320" spans="1:10">
      <c r="B320" s="1" t="s">
        <v>266</v>
      </c>
      <c r="D320" s="86">
        <v>18.16</v>
      </c>
      <c r="E320" s="1" t="s">
        <v>287</v>
      </c>
    </row>
    <row r="321" spans="1:10">
      <c r="B321" s="1" t="s">
        <v>267</v>
      </c>
      <c r="D321" s="142">
        <v>8555.93</v>
      </c>
      <c r="E321" s="140" t="s">
        <v>287</v>
      </c>
    </row>
    <row r="324" spans="1:10">
      <c r="A324" s="52"/>
      <c r="B324" s="106"/>
      <c r="C324" s="107"/>
      <c r="D324" s="52"/>
      <c r="E324" s="52"/>
      <c r="F324" s="52"/>
      <c r="G324" s="52"/>
      <c r="H324" s="52"/>
      <c r="I324" s="144"/>
      <c r="J324" s="52"/>
    </row>
  </sheetData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5"/>
  <sheetViews>
    <sheetView workbookViewId="0">
      <pane xSplit="2" ySplit="1" topLeftCell="C14" activePane="bottomRight" state="frozen"/>
      <selection activeCell="F11" sqref="F11"/>
      <selection pane="topRight" activeCell="F11" sqref="F11"/>
      <selection pane="bottomLeft" activeCell="F11" sqref="F11"/>
      <selection pane="bottomRight" activeCell="J29" sqref="J29"/>
    </sheetView>
  </sheetViews>
  <sheetFormatPr defaultRowHeight="12.75"/>
  <cols>
    <col min="1" max="1" width="6.5" style="28" customWidth="1"/>
    <col min="2" max="2" width="13.75" style="49" customWidth="1"/>
    <col min="3" max="3" width="9.125" style="49" customWidth="1"/>
    <col min="4" max="4" width="7.625" style="28" customWidth="1"/>
    <col min="5" max="5" width="17.75" style="28" customWidth="1"/>
    <col min="6" max="6" width="10.75" style="28" customWidth="1"/>
    <col min="7" max="7" width="11.125" style="28" customWidth="1"/>
    <col min="8" max="8" width="21" style="28" customWidth="1"/>
    <col min="9" max="9" width="8.5" style="28" customWidth="1"/>
    <col min="10" max="10" width="22.75" style="28" customWidth="1"/>
    <col min="11" max="16384" width="9" style="28"/>
  </cols>
  <sheetData>
    <row r="1" spans="1:10" ht="114.75">
      <c r="B1" s="26"/>
      <c r="C1" s="26" t="s">
        <v>37</v>
      </c>
      <c r="D1" s="26" t="s">
        <v>0</v>
      </c>
      <c r="E1" s="26" t="s">
        <v>50</v>
      </c>
      <c r="F1" s="26" t="s">
        <v>1</v>
      </c>
      <c r="G1" s="26" t="s">
        <v>243</v>
      </c>
      <c r="H1" s="26" t="s">
        <v>272</v>
      </c>
      <c r="I1" s="26" t="s">
        <v>297</v>
      </c>
      <c r="J1" s="25" t="s">
        <v>54</v>
      </c>
    </row>
    <row r="2" spans="1:10" ht="25.5">
      <c r="A2" s="28">
        <v>1</v>
      </c>
      <c r="B2" s="2" t="s">
        <v>107</v>
      </c>
      <c r="C2" s="29" t="s">
        <v>108</v>
      </c>
      <c r="D2" s="10"/>
      <c r="E2" s="22" t="s">
        <v>21</v>
      </c>
      <c r="F2" s="89">
        <v>116.68</v>
      </c>
      <c r="G2" s="11" t="s">
        <v>254</v>
      </c>
      <c r="H2" s="2" t="s">
        <v>59</v>
      </c>
      <c r="I2" s="2"/>
      <c r="J2" s="2" t="s">
        <v>493</v>
      </c>
    </row>
    <row r="3" spans="1:10" ht="25.5">
      <c r="A3" s="28">
        <v>2</v>
      </c>
      <c r="B3" s="2" t="s">
        <v>107</v>
      </c>
      <c r="C3" s="29" t="s">
        <v>108</v>
      </c>
      <c r="D3" s="10"/>
      <c r="E3" s="22" t="s">
        <v>21</v>
      </c>
      <c r="F3" s="89">
        <v>13.27</v>
      </c>
      <c r="G3" s="11" t="s">
        <v>254</v>
      </c>
      <c r="H3" s="2" t="s">
        <v>59</v>
      </c>
      <c r="I3" s="2"/>
      <c r="J3" s="2" t="s">
        <v>110</v>
      </c>
    </row>
    <row r="4" spans="1:10" ht="25.5">
      <c r="A4" s="28">
        <v>3</v>
      </c>
      <c r="B4" s="2" t="s">
        <v>107</v>
      </c>
      <c r="C4" s="29" t="s">
        <v>108</v>
      </c>
      <c r="D4" s="10" t="s">
        <v>112</v>
      </c>
      <c r="E4" s="8" t="s">
        <v>32</v>
      </c>
      <c r="F4" s="111">
        <v>56</v>
      </c>
      <c r="G4" s="11" t="s">
        <v>249</v>
      </c>
      <c r="H4" s="2" t="s">
        <v>51</v>
      </c>
      <c r="I4" s="2" t="s">
        <v>298</v>
      </c>
      <c r="J4" s="2" t="s">
        <v>294</v>
      </c>
    </row>
    <row r="5" spans="1:10" ht="25.5">
      <c r="A5" s="28">
        <v>4</v>
      </c>
      <c r="B5" s="2" t="s">
        <v>107</v>
      </c>
      <c r="C5" s="29" t="s">
        <v>108</v>
      </c>
      <c r="D5" s="10"/>
      <c r="E5" s="22" t="s">
        <v>21</v>
      </c>
      <c r="F5" s="89">
        <v>15.94</v>
      </c>
      <c r="G5" s="11" t="s">
        <v>373</v>
      </c>
      <c r="H5" s="2" t="s">
        <v>59</v>
      </c>
      <c r="I5" s="2"/>
      <c r="J5" s="2" t="s">
        <v>113</v>
      </c>
    </row>
    <row r="6" spans="1:10" ht="25.5">
      <c r="A6" s="28">
        <v>5</v>
      </c>
      <c r="B6" s="2" t="s">
        <v>107</v>
      </c>
      <c r="C6" s="29" t="s">
        <v>108</v>
      </c>
      <c r="D6" s="10"/>
      <c r="E6" s="8" t="s">
        <v>106</v>
      </c>
      <c r="F6" s="89">
        <v>46.16</v>
      </c>
      <c r="G6" s="11" t="s">
        <v>373</v>
      </c>
      <c r="H6" s="2" t="s">
        <v>59</v>
      </c>
      <c r="I6" s="2"/>
      <c r="J6" s="30" t="s">
        <v>113</v>
      </c>
    </row>
    <row r="7" spans="1:10" ht="25.5">
      <c r="A7" s="28">
        <v>6</v>
      </c>
      <c r="B7" s="2" t="s">
        <v>107</v>
      </c>
      <c r="C7" s="29" t="s">
        <v>108</v>
      </c>
      <c r="D7" s="10" t="s">
        <v>129</v>
      </c>
      <c r="E7" s="8" t="s">
        <v>179</v>
      </c>
      <c r="F7" s="89">
        <f>6.26+1.86</f>
        <v>8.1199999999999992</v>
      </c>
      <c r="G7" s="11" t="s">
        <v>373</v>
      </c>
      <c r="H7" s="5" t="s">
        <v>58</v>
      </c>
      <c r="I7" s="5"/>
      <c r="J7" s="30" t="s">
        <v>115</v>
      </c>
    </row>
    <row r="8" spans="1:10" ht="25.5">
      <c r="A8" s="28">
        <v>7</v>
      </c>
      <c r="B8" s="2" t="s">
        <v>107</v>
      </c>
      <c r="C8" s="29" t="s">
        <v>108</v>
      </c>
      <c r="D8" s="10" t="s">
        <v>129</v>
      </c>
      <c r="E8" s="8" t="s">
        <v>179</v>
      </c>
      <c r="F8" s="89">
        <v>10.27</v>
      </c>
      <c r="G8" s="11" t="s">
        <v>373</v>
      </c>
      <c r="H8" s="5" t="s">
        <v>58</v>
      </c>
      <c r="I8" s="5"/>
      <c r="J8" s="30" t="s">
        <v>93</v>
      </c>
    </row>
    <row r="9" spans="1:10" ht="25.5">
      <c r="A9" s="28">
        <v>8</v>
      </c>
      <c r="B9" s="2" t="s">
        <v>107</v>
      </c>
      <c r="C9" s="29" t="s">
        <v>108</v>
      </c>
      <c r="D9" s="10" t="s">
        <v>129</v>
      </c>
      <c r="E9" s="8" t="s">
        <v>179</v>
      </c>
      <c r="F9" s="89">
        <v>6.26</v>
      </c>
      <c r="G9" s="11" t="s">
        <v>373</v>
      </c>
      <c r="H9" s="5" t="s">
        <v>58</v>
      </c>
      <c r="I9" s="5" t="s">
        <v>298</v>
      </c>
      <c r="J9" s="30" t="s">
        <v>117</v>
      </c>
    </row>
    <row r="10" spans="1:10" ht="25.5">
      <c r="A10" s="28">
        <v>9</v>
      </c>
      <c r="B10" s="2" t="s">
        <v>107</v>
      </c>
      <c r="C10" s="29" t="s">
        <v>108</v>
      </c>
      <c r="D10" s="10" t="s">
        <v>127</v>
      </c>
      <c r="E10" s="8" t="s">
        <v>179</v>
      </c>
      <c r="F10" s="89">
        <v>6.26</v>
      </c>
      <c r="G10" s="11" t="s">
        <v>373</v>
      </c>
      <c r="H10" s="5" t="s">
        <v>58</v>
      </c>
      <c r="I10" s="5" t="s">
        <v>298</v>
      </c>
      <c r="J10" s="30" t="s">
        <v>119</v>
      </c>
    </row>
    <row r="11" spans="1:10" ht="25.5">
      <c r="A11" s="28">
        <v>10</v>
      </c>
      <c r="B11" s="2" t="s">
        <v>107</v>
      </c>
      <c r="C11" s="29" t="s">
        <v>108</v>
      </c>
      <c r="D11" s="10" t="s">
        <v>127</v>
      </c>
      <c r="E11" s="8" t="s">
        <v>179</v>
      </c>
      <c r="F11" s="89">
        <v>10.37</v>
      </c>
      <c r="G11" s="11" t="s">
        <v>373</v>
      </c>
      <c r="H11" s="5" t="s">
        <v>58</v>
      </c>
      <c r="I11" s="5" t="s">
        <v>298</v>
      </c>
      <c r="J11" s="30" t="s">
        <v>121</v>
      </c>
    </row>
    <row r="12" spans="1:10" ht="25.5">
      <c r="A12" s="28">
        <v>11</v>
      </c>
      <c r="B12" s="2" t="s">
        <v>107</v>
      </c>
      <c r="C12" s="29" t="s">
        <v>108</v>
      </c>
      <c r="D12" s="10" t="s">
        <v>127</v>
      </c>
      <c r="E12" s="8" t="s">
        <v>179</v>
      </c>
      <c r="F12" s="89">
        <f>6.3+1.86</f>
        <v>8.16</v>
      </c>
      <c r="G12" s="11" t="s">
        <v>373</v>
      </c>
      <c r="H12" s="5" t="s">
        <v>58</v>
      </c>
      <c r="I12" s="5" t="s">
        <v>298</v>
      </c>
      <c r="J12" s="30" t="s">
        <v>122</v>
      </c>
    </row>
    <row r="13" spans="1:10" ht="25.5">
      <c r="A13" s="28">
        <v>12</v>
      </c>
      <c r="B13" s="2" t="s">
        <v>107</v>
      </c>
      <c r="C13" s="29" t="s">
        <v>108</v>
      </c>
      <c r="D13" s="10"/>
      <c r="E13" s="22" t="s">
        <v>21</v>
      </c>
      <c r="F13" s="89">
        <v>14.82</v>
      </c>
      <c r="G13" s="11" t="s">
        <v>373</v>
      </c>
      <c r="H13" s="2" t="s">
        <v>59</v>
      </c>
      <c r="I13" s="2"/>
      <c r="J13" s="30" t="s">
        <v>123</v>
      </c>
    </row>
    <row r="14" spans="1:10" ht="25.5">
      <c r="A14" s="28">
        <v>13</v>
      </c>
      <c r="B14" s="2" t="s">
        <v>107</v>
      </c>
      <c r="C14" s="29" t="s">
        <v>108</v>
      </c>
      <c r="D14" s="10"/>
      <c r="E14" s="22" t="s">
        <v>21</v>
      </c>
      <c r="F14" s="89">
        <v>24.97</v>
      </c>
      <c r="G14" s="11" t="s">
        <v>256</v>
      </c>
      <c r="H14" s="2" t="s">
        <v>59</v>
      </c>
      <c r="I14" s="2"/>
      <c r="J14" s="30" t="s">
        <v>19</v>
      </c>
    </row>
    <row r="15" spans="1:10" ht="25.5">
      <c r="A15" s="28">
        <v>14</v>
      </c>
      <c r="B15" s="2" t="s">
        <v>107</v>
      </c>
      <c r="C15" s="29" t="s">
        <v>108</v>
      </c>
      <c r="D15" s="10" t="s">
        <v>114</v>
      </c>
      <c r="E15" s="8" t="s">
        <v>106</v>
      </c>
      <c r="F15" s="89">
        <v>43.13</v>
      </c>
      <c r="G15" s="11" t="s">
        <v>256</v>
      </c>
      <c r="H15" s="2" t="s">
        <v>180</v>
      </c>
      <c r="I15" s="2"/>
      <c r="J15" s="108" t="s">
        <v>295</v>
      </c>
    </row>
    <row r="16" spans="1:10" ht="25.5">
      <c r="A16" s="28">
        <v>15</v>
      </c>
      <c r="B16" s="2" t="s">
        <v>107</v>
      </c>
      <c r="C16" s="29" t="s">
        <v>108</v>
      </c>
      <c r="D16" s="10"/>
      <c r="E16" s="22" t="s">
        <v>21</v>
      </c>
      <c r="F16" s="89">
        <v>17.399999999999999</v>
      </c>
      <c r="G16" s="11" t="s">
        <v>373</v>
      </c>
      <c r="H16" s="2" t="s">
        <v>59</v>
      </c>
      <c r="I16" s="2"/>
      <c r="J16" s="30" t="s">
        <v>125</v>
      </c>
    </row>
    <row r="17" spans="1:10">
      <c r="A17" s="28">
        <v>16</v>
      </c>
      <c r="B17" s="4"/>
      <c r="C17" s="84"/>
      <c r="D17" s="36" t="s">
        <v>176</v>
      </c>
      <c r="E17" s="70"/>
      <c r="F17" s="90">
        <f>SUM(F2:F16)</f>
        <v>397.80999999999995</v>
      </c>
      <c r="G17" s="85"/>
      <c r="H17" s="82"/>
      <c r="I17" s="82"/>
      <c r="J17" s="82"/>
    </row>
    <row r="18" spans="1:10" ht="25.5">
      <c r="A18" s="28">
        <v>17</v>
      </c>
      <c r="B18" s="2" t="s">
        <v>107</v>
      </c>
      <c r="C18" s="29" t="s">
        <v>126</v>
      </c>
      <c r="D18" s="10"/>
      <c r="E18" s="22" t="s">
        <v>21</v>
      </c>
      <c r="F18" s="89">
        <v>11.3</v>
      </c>
      <c r="G18" s="11" t="s">
        <v>249</v>
      </c>
      <c r="H18" s="2" t="s">
        <v>59</v>
      </c>
      <c r="I18" s="2"/>
      <c r="J18" s="2" t="s">
        <v>128</v>
      </c>
    </row>
    <row r="19" spans="1:10" ht="25.5">
      <c r="A19" s="28">
        <v>18</v>
      </c>
      <c r="B19" s="2" t="s">
        <v>107</v>
      </c>
      <c r="C19" s="29" t="s">
        <v>126</v>
      </c>
      <c r="D19" s="31"/>
      <c r="E19" s="22" t="s">
        <v>21</v>
      </c>
      <c r="F19" s="89">
        <v>276.92</v>
      </c>
      <c r="G19" s="11" t="s">
        <v>249</v>
      </c>
      <c r="H19" s="2" t="s">
        <v>59</v>
      </c>
      <c r="I19" s="2"/>
      <c r="J19" s="2" t="s">
        <v>130</v>
      </c>
    </row>
    <row r="20" spans="1:10" ht="25.5">
      <c r="A20" s="28">
        <v>19</v>
      </c>
      <c r="B20" s="2" t="s">
        <v>107</v>
      </c>
      <c r="C20" s="29" t="s">
        <v>126</v>
      </c>
      <c r="D20" s="31"/>
      <c r="E20" s="22" t="s">
        <v>21</v>
      </c>
      <c r="F20" s="89">
        <v>19.41</v>
      </c>
      <c r="G20" s="11" t="s">
        <v>249</v>
      </c>
      <c r="H20" s="2" t="s">
        <v>59</v>
      </c>
      <c r="I20" s="2"/>
      <c r="J20" s="2" t="s">
        <v>131</v>
      </c>
    </row>
    <row r="21" spans="1:10" ht="25.5">
      <c r="A21" s="28">
        <v>20</v>
      </c>
      <c r="B21" s="2" t="s">
        <v>107</v>
      </c>
      <c r="C21" s="29" t="s">
        <v>126</v>
      </c>
      <c r="D21" s="10" t="s">
        <v>92</v>
      </c>
      <c r="E21" s="22" t="s">
        <v>21</v>
      </c>
      <c r="F21" s="89">
        <v>14.06</v>
      </c>
      <c r="G21" s="11" t="s">
        <v>249</v>
      </c>
      <c r="H21" s="2" t="s">
        <v>59</v>
      </c>
      <c r="I21" s="2"/>
      <c r="J21" s="2" t="s">
        <v>110</v>
      </c>
    </row>
    <row r="22" spans="1:10" ht="25.5">
      <c r="A22" s="28">
        <v>21</v>
      </c>
      <c r="B22" s="2" t="s">
        <v>107</v>
      </c>
      <c r="C22" s="29" t="s">
        <v>126</v>
      </c>
      <c r="D22" s="31"/>
      <c r="E22" s="22" t="s">
        <v>21</v>
      </c>
      <c r="F22" s="89">
        <v>116.75</v>
      </c>
      <c r="G22" s="11" t="s">
        <v>249</v>
      </c>
      <c r="H22" s="2" t="s">
        <v>59</v>
      </c>
      <c r="I22" s="2"/>
      <c r="J22" s="30" t="s">
        <v>132</v>
      </c>
    </row>
    <row r="23" spans="1:10" ht="25.5">
      <c r="A23" s="28">
        <v>22</v>
      </c>
      <c r="B23" s="2" t="s">
        <v>107</v>
      </c>
      <c r="C23" s="29" t="s">
        <v>126</v>
      </c>
      <c r="D23" s="114" t="s">
        <v>124</v>
      </c>
      <c r="E23" s="33" t="s">
        <v>53</v>
      </c>
      <c r="F23" s="111">
        <v>230.57</v>
      </c>
      <c r="G23" s="11" t="s">
        <v>254</v>
      </c>
      <c r="H23" s="2" t="s">
        <v>51</v>
      </c>
      <c r="I23" s="2" t="s">
        <v>298</v>
      </c>
      <c r="J23" s="34" t="s">
        <v>374</v>
      </c>
    </row>
    <row r="24" spans="1:10" ht="25.5">
      <c r="A24" s="28">
        <v>23</v>
      </c>
      <c r="B24" s="2" t="s">
        <v>107</v>
      </c>
      <c r="C24" s="29" t="s">
        <v>126</v>
      </c>
      <c r="D24" s="114" t="s">
        <v>289</v>
      </c>
      <c r="E24" s="33" t="s">
        <v>52</v>
      </c>
      <c r="F24" s="113">
        <v>245.07</v>
      </c>
      <c r="G24" s="102" t="s">
        <v>254</v>
      </c>
      <c r="H24" s="103" t="s">
        <v>52</v>
      </c>
      <c r="I24" s="103" t="s">
        <v>298</v>
      </c>
      <c r="J24" s="104" t="s">
        <v>294</v>
      </c>
    </row>
    <row r="25" spans="1:10" ht="25.5">
      <c r="A25" s="28">
        <v>24</v>
      </c>
      <c r="B25" s="2" t="s">
        <v>107</v>
      </c>
      <c r="C25" s="29" t="s">
        <v>126</v>
      </c>
      <c r="D25" s="114" t="s">
        <v>177</v>
      </c>
      <c r="E25" s="6" t="s">
        <v>49</v>
      </c>
      <c r="F25" s="89">
        <v>29.47</v>
      </c>
      <c r="G25" s="11" t="s">
        <v>254</v>
      </c>
      <c r="H25" s="2" t="s">
        <v>361</v>
      </c>
      <c r="I25" s="2" t="s">
        <v>298</v>
      </c>
      <c r="J25" s="2" t="s">
        <v>391</v>
      </c>
    </row>
    <row r="26" spans="1:10" ht="25.5">
      <c r="A26" s="28">
        <v>25</v>
      </c>
      <c r="B26" s="2" t="s">
        <v>107</v>
      </c>
      <c r="C26" s="29" t="s">
        <v>126</v>
      </c>
      <c r="D26" s="114" t="s">
        <v>120</v>
      </c>
      <c r="E26" s="6" t="s">
        <v>33</v>
      </c>
      <c r="F26" s="89">
        <v>12.72</v>
      </c>
      <c r="G26" s="11" t="s">
        <v>256</v>
      </c>
      <c r="H26" s="2" t="s">
        <v>95</v>
      </c>
      <c r="I26" s="2"/>
      <c r="J26" s="2" t="s">
        <v>178</v>
      </c>
    </row>
    <row r="27" spans="1:10" ht="25.5">
      <c r="A27" s="28">
        <v>26</v>
      </c>
      <c r="B27" s="2" t="s">
        <v>107</v>
      </c>
      <c r="C27" s="29" t="s">
        <v>126</v>
      </c>
      <c r="D27" s="114" t="s">
        <v>118</v>
      </c>
      <c r="E27" s="6" t="s">
        <v>33</v>
      </c>
      <c r="F27" s="89">
        <v>13.82</v>
      </c>
      <c r="G27" s="11" t="s">
        <v>256</v>
      </c>
      <c r="H27" s="2" t="s">
        <v>95</v>
      </c>
      <c r="I27" s="2"/>
      <c r="J27" s="2" t="s">
        <v>476</v>
      </c>
    </row>
    <row r="28" spans="1:10" ht="25.5">
      <c r="A28" s="28">
        <v>27</v>
      </c>
      <c r="B28" s="2" t="s">
        <v>107</v>
      </c>
      <c r="C28" s="29" t="s">
        <v>126</v>
      </c>
      <c r="D28" s="114" t="s">
        <v>116</v>
      </c>
      <c r="E28" s="6" t="s">
        <v>33</v>
      </c>
      <c r="F28" s="89">
        <v>13.82</v>
      </c>
      <c r="G28" s="11" t="s">
        <v>256</v>
      </c>
      <c r="H28" s="2" t="s">
        <v>95</v>
      </c>
      <c r="I28" s="2"/>
      <c r="J28" s="2" t="s">
        <v>494</v>
      </c>
    </row>
    <row r="29" spans="1:10" ht="25.5">
      <c r="A29" s="28">
        <v>28</v>
      </c>
      <c r="B29" s="2" t="s">
        <v>107</v>
      </c>
      <c r="C29" s="29" t="s">
        <v>126</v>
      </c>
      <c r="D29" s="114"/>
      <c r="E29" s="22" t="s">
        <v>47</v>
      </c>
      <c r="F29" s="89">
        <v>13.08</v>
      </c>
      <c r="G29" s="11" t="s">
        <v>249</v>
      </c>
      <c r="H29" s="2" t="s">
        <v>58</v>
      </c>
      <c r="I29" s="2"/>
      <c r="J29" s="30" t="s">
        <v>133</v>
      </c>
    </row>
    <row r="30" spans="1:10" ht="25.5">
      <c r="A30" s="28">
        <v>29</v>
      </c>
      <c r="B30" s="2" t="s">
        <v>107</v>
      </c>
      <c r="C30" s="29" t="s">
        <v>126</v>
      </c>
      <c r="D30" s="114"/>
      <c r="E30" s="22" t="s">
        <v>47</v>
      </c>
      <c r="F30" s="89">
        <v>13.08</v>
      </c>
      <c r="G30" s="11" t="s">
        <v>249</v>
      </c>
      <c r="H30" s="2" t="s">
        <v>58</v>
      </c>
      <c r="I30" s="2"/>
      <c r="J30" s="30" t="s">
        <v>134</v>
      </c>
    </row>
    <row r="31" spans="1:10" ht="38.25">
      <c r="A31" s="28">
        <v>30</v>
      </c>
      <c r="B31" s="2" t="s">
        <v>107</v>
      </c>
      <c r="C31" s="29" t="s">
        <v>126</v>
      </c>
      <c r="D31" s="115" t="s">
        <v>91</v>
      </c>
      <c r="E31" s="22" t="s">
        <v>21</v>
      </c>
      <c r="F31" s="89">
        <v>15.99</v>
      </c>
      <c r="G31" s="11" t="s">
        <v>254</v>
      </c>
      <c r="H31" s="2" t="s">
        <v>59</v>
      </c>
      <c r="I31" s="2"/>
      <c r="J31" s="30" t="s">
        <v>135</v>
      </c>
    </row>
    <row r="32" spans="1:10">
      <c r="A32" s="28">
        <v>31</v>
      </c>
      <c r="B32" s="4"/>
      <c r="C32" s="35"/>
      <c r="D32" s="116" t="s">
        <v>176</v>
      </c>
      <c r="E32" s="37"/>
      <c r="F32" s="91">
        <f>SUM(F18:F31)</f>
        <v>1026.0600000000002</v>
      </c>
      <c r="G32" s="38"/>
      <c r="H32" s="4"/>
      <c r="I32" s="4"/>
      <c r="J32" s="4"/>
    </row>
    <row r="33" spans="1:10" ht="25.5">
      <c r="A33" s="28">
        <v>32</v>
      </c>
      <c r="B33" s="2" t="s">
        <v>107</v>
      </c>
      <c r="C33" s="39" t="s">
        <v>136</v>
      </c>
      <c r="D33" s="117"/>
      <c r="E33" s="22" t="s">
        <v>21</v>
      </c>
      <c r="F33" s="92">
        <v>123.16</v>
      </c>
      <c r="G33" s="6" t="s">
        <v>249</v>
      </c>
      <c r="H33" s="6" t="s">
        <v>59</v>
      </c>
      <c r="I33" s="6"/>
      <c r="J33" s="30" t="s">
        <v>137</v>
      </c>
    </row>
    <row r="34" spans="1:10" ht="25.5">
      <c r="A34" s="28">
        <v>33</v>
      </c>
      <c r="B34" s="2" t="s">
        <v>107</v>
      </c>
      <c r="C34" s="39" t="s">
        <v>136</v>
      </c>
      <c r="D34" s="117" t="s">
        <v>477</v>
      </c>
      <c r="E34" s="17" t="s">
        <v>32</v>
      </c>
      <c r="F34" s="110">
        <v>111.51</v>
      </c>
      <c r="G34" s="6" t="s">
        <v>249</v>
      </c>
      <c r="H34" s="6" t="s">
        <v>51</v>
      </c>
      <c r="I34" s="2" t="s">
        <v>298</v>
      </c>
      <c r="J34" s="34" t="s">
        <v>294</v>
      </c>
    </row>
    <row r="35" spans="1:10" ht="25.5">
      <c r="A35" s="28">
        <v>34</v>
      </c>
      <c r="B35" s="2" t="s">
        <v>107</v>
      </c>
      <c r="C35" s="39" t="s">
        <v>136</v>
      </c>
      <c r="D35" s="117"/>
      <c r="E35" s="22" t="s">
        <v>47</v>
      </c>
      <c r="F35" s="92">
        <v>16.14</v>
      </c>
      <c r="G35" s="6" t="s">
        <v>249</v>
      </c>
      <c r="H35" s="6" t="s">
        <v>58</v>
      </c>
      <c r="I35" s="6"/>
      <c r="J35" s="40" t="s">
        <v>138</v>
      </c>
    </row>
    <row r="36" spans="1:10" ht="25.5">
      <c r="A36" s="28">
        <v>35</v>
      </c>
      <c r="B36" s="41" t="s">
        <v>107</v>
      </c>
      <c r="C36" s="42" t="s">
        <v>136</v>
      </c>
      <c r="D36" s="118" t="s">
        <v>139</v>
      </c>
      <c r="E36" s="18" t="s">
        <v>52</v>
      </c>
      <c r="F36" s="110">
        <v>51.71</v>
      </c>
      <c r="G36" s="6" t="s">
        <v>249</v>
      </c>
      <c r="H36" s="6" t="s">
        <v>51</v>
      </c>
      <c r="I36" s="2" t="s">
        <v>298</v>
      </c>
      <c r="J36" s="109" t="s">
        <v>294</v>
      </c>
    </row>
    <row r="37" spans="1:10" ht="25.5">
      <c r="A37" s="28">
        <v>36</v>
      </c>
      <c r="B37" s="2" t="s">
        <v>107</v>
      </c>
      <c r="C37" s="39" t="s">
        <v>136</v>
      </c>
      <c r="D37" s="117" t="s">
        <v>140</v>
      </c>
      <c r="E37" s="8" t="s">
        <v>32</v>
      </c>
      <c r="F37" s="92">
        <v>16.309999999999999</v>
      </c>
      <c r="G37" s="6" t="s">
        <v>256</v>
      </c>
      <c r="H37" s="6" t="s">
        <v>95</v>
      </c>
      <c r="I37" s="6"/>
      <c r="J37" s="40" t="s">
        <v>294</v>
      </c>
    </row>
    <row r="38" spans="1:10" ht="25.5">
      <c r="A38" s="28">
        <v>37</v>
      </c>
      <c r="B38" s="2" t="s">
        <v>107</v>
      </c>
      <c r="C38" s="39" t="s">
        <v>136</v>
      </c>
      <c r="D38" s="114" t="s">
        <v>142</v>
      </c>
      <c r="E38" s="6" t="s">
        <v>49</v>
      </c>
      <c r="F38" s="93">
        <v>16.989999999999998</v>
      </c>
      <c r="G38" s="44" t="s">
        <v>256</v>
      </c>
      <c r="H38" s="6" t="s">
        <v>95</v>
      </c>
      <c r="I38" s="6"/>
      <c r="J38" s="40" t="s">
        <v>294</v>
      </c>
    </row>
    <row r="39" spans="1:10" ht="25.5">
      <c r="A39" s="28">
        <v>38</v>
      </c>
      <c r="B39" s="2" t="s">
        <v>107</v>
      </c>
      <c r="C39" s="39" t="s">
        <v>136</v>
      </c>
      <c r="D39" s="114" t="s">
        <v>141</v>
      </c>
      <c r="E39" s="6" t="s">
        <v>49</v>
      </c>
      <c r="F39" s="93">
        <v>16.989999999999998</v>
      </c>
      <c r="G39" s="44" t="s">
        <v>256</v>
      </c>
      <c r="H39" s="6" t="s">
        <v>95</v>
      </c>
      <c r="I39" s="6"/>
      <c r="J39" s="40" t="s">
        <v>294</v>
      </c>
    </row>
    <row r="40" spans="1:10" ht="25.5">
      <c r="A40" s="28">
        <v>39</v>
      </c>
      <c r="B40" s="41" t="s">
        <v>107</v>
      </c>
      <c r="C40" s="45" t="s">
        <v>136</v>
      </c>
      <c r="D40" s="46" t="s">
        <v>143</v>
      </c>
      <c r="E40" s="18" t="s">
        <v>52</v>
      </c>
      <c r="F40" s="111">
        <v>63.67</v>
      </c>
      <c r="G40" s="11" t="s">
        <v>249</v>
      </c>
      <c r="H40" s="2" t="s">
        <v>52</v>
      </c>
      <c r="I40" s="2" t="s">
        <v>298</v>
      </c>
      <c r="J40" s="43" t="s">
        <v>236</v>
      </c>
    </row>
    <row r="41" spans="1:10" ht="25.5">
      <c r="A41" s="28">
        <v>40</v>
      </c>
      <c r="B41" s="2" t="s">
        <v>107</v>
      </c>
      <c r="C41" s="29" t="s">
        <v>136</v>
      </c>
      <c r="D41" s="10" t="s">
        <v>144</v>
      </c>
      <c r="E41" s="6" t="s">
        <v>106</v>
      </c>
      <c r="F41" s="89">
        <v>22.28</v>
      </c>
      <c r="G41" s="11" t="s">
        <v>256</v>
      </c>
      <c r="H41" s="6" t="s">
        <v>180</v>
      </c>
      <c r="I41" s="6"/>
      <c r="J41" s="2" t="s">
        <v>145</v>
      </c>
    </row>
    <row r="42" spans="1:10" ht="25.5">
      <c r="A42" s="28">
        <v>41</v>
      </c>
      <c r="B42" s="2" t="s">
        <v>107</v>
      </c>
      <c r="C42" s="29" t="s">
        <v>136</v>
      </c>
      <c r="D42" s="10" t="s">
        <v>146</v>
      </c>
      <c r="E42" s="6" t="s">
        <v>106</v>
      </c>
      <c r="F42" s="89">
        <v>16.38</v>
      </c>
      <c r="G42" s="11" t="s">
        <v>325</v>
      </c>
      <c r="H42" s="6" t="s">
        <v>180</v>
      </c>
      <c r="I42" s="5" t="s">
        <v>375</v>
      </c>
      <c r="J42" s="2" t="s">
        <v>376</v>
      </c>
    </row>
    <row r="43" spans="1:10" ht="25.5">
      <c r="A43" s="28">
        <v>42</v>
      </c>
      <c r="B43" s="2" t="s">
        <v>107</v>
      </c>
      <c r="C43" s="29" t="s">
        <v>136</v>
      </c>
      <c r="D43" s="10"/>
      <c r="E43" s="22" t="s">
        <v>21</v>
      </c>
      <c r="F43" s="89">
        <v>15.06</v>
      </c>
      <c r="G43" s="11" t="s">
        <v>255</v>
      </c>
      <c r="H43" s="2" t="s">
        <v>59</v>
      </c>
      <c r="I43" s="2"/>
      <c r="J43" s="2" t="s">
        <v>147</v>
      </c>
    </row>
    <row r="44" spans="1:10">
      <c r="A44" s="28">
        <v>43</v>
      </c>
      <c r="B44" s="4"/>
      <c r="C44" s="35"/>
      <c r="D44" s="36" t="s">
        <v>176</v>
      </c>
      <c r="E44" s="37"/>
      <c r="F44" s="91">
        <f>SUM(F33:F43)</f>
        <v>470.2</v>
      </c>
      <c r="G44" s="38"/>
      <c r="H44" s="4"/>
      <c r="I44" s="4"/>
      <c r="J44" s="4"/>
    </row>
    <row r="45" spans="1:10" ht="25.5">
      <c r="A45" s="28">
        <v>44</v>
      </c>
      <c r="B45" s="2" t="s">
        <v>148</v>
      </c>
      <c r="C45" s="29" t="s">
        <v>108</v>
      </c>
      <c r="D45" s="10"/>
      <c r="E45" s="22" t="s">
        <v>21</v>
      </c>
      <c r="F45" s="89">
        <v>33.35</v>
      </c>
      <c r="G45" s="11" t="s">
        <v>373</v>
      </c>
      <c r="H45" s="2" t="s">
        <v>59</v>
      </c>
      <c r="I45" s="2"/>
      <c r="J45" s="2" t="s">
        <v>149</v>
      </c>
    </row>
    <row r="46" spans="1:10" ht="25.5">
      <c r="A46" s="28">
        <v>45</v>
      </c>
      <c r="B46" s="2" t="s">
        <v>148</v>
      </c>
      <c r="C46" s="29" t="s">
        <v>108</v>
      </c>
      <c r="D46" s="10"/>
      <c r="E46" s="6" t="s">
        <v>106</v>
      </c>
      <c r="F46" s="89">
        <v>16.899999999999999</v>
      </c>
      <c r="G46" s="11" t="s">
        <v>373</v>
      </c>
      <c r="H46" s="2" t="s">
        <v>180</v>
      </c>
      <c r="I46" s="2"/>
      <c r="J46" s="2" t="s">
        <v>181</v>
      </c>
    </row>
    <row r="47" spans="1:10" ht="25.5">
      <c r="A47" s="28">
        <v>46</v>
      </c>
      <c r="B47" s="2" t="s">
        <v>148</v>
      </c>
      <c r="C47" s="29" t="s">
        <v>108</v>
      </c>
      <c r="D47" s="10"/>
      <c r="E47" s="22" t="s">
        <v>21</v>
      </c>
      <c r="F47" s="89">
        <v>35.700000000000003</v>
      </c>
      <c r="G47" s="11" t="s">
        <v>373</v>
      </c>
      <c r="H47" s="2" t="s">
        <v>59</v>
      </c>
      <c r="I47" s="2"/>
      <c r="J47" s="2" t="s">
        <v>149</v>
      </c>
    </row>
    <row r="48" spans="1:10">
      <c r="A48" s="28">
        <v>47</v>
      </c>
      <c r="B48" s="4"/>
      <c r="C48" s="35"/>
      <c r="D48" s="36" t="s">
        <v>176</v>
      </c>
      <c r="E48" s="37"/>
      <c r="F48" s="91">
        <f>SUM(F45:F47)</f>
        <v>85.95</v>
      </c>
      <c r="G48" s="38"/>
      <c r="H48" s="4"/>
      <c r="I48" s="4"/>
      <c r="J48" s="4"/>
    </row>
    <row r="49" spans="1:10" ht="25.5">
      <c r="A49" s="28">
        <v>48</v>
      </c>
      <c r="B49" s="2" t="s">
        <v>281</v>
      </c>
      <c r="C49" s="29" t="s">
        <v>126</v>
      </c>
      <c r="D49" s="77"/>
      <c r="E49" s="22" t="s">
        <v>21</v>
      </c>
      <c r="F49" s="89">
        <v>32.18</v>
      </c>
      <c r="G49" s="11" t="s">
        <v>256</v>
      </c>
      <c r="H49" s="2" t="s">
        <v>288</v>
      </c>
      <c r="I49" s="2"/>
      <c r="J49" s="2" t="s">
        <v>283</v>
      </c>
    </row>
    <row r="50" spans="1:10" ht="25.5">
      <c r="A50" s="28">
        <v>49</v>
      </c>
      <c r="B50" s="2" t="s">
        <v>281</v>
      </c>
      <c r="C50" s="29" t="s">
        <v>126</v>
      </c>
      <c r="D50" s="77"/>
      <c r="E50" s="22" t="s">
        <v>47</v>
      </c>
      <c r="F50" s="89">
        <v>15.83</v>
      </c>
      <c r="G50" s="11" t="s">
        <v>256</v>
      </c>
      <c r="H50" s="2" t="s">
        <v>282</v>
      </c>
      <c r="I50" s="2"/>
      <c r="J50" s="2" t="s">
        <v>283</v>
      </c>
    </row>
    <row r="51" spans="1:10" ht="25.5">
      <c r="A51" s="28">
        <v>50</v>
      </c>
      <c r="B51" s="2" t="s">
        <v>281</v>
      </c>
      <c r="C51" s="29" t="s">
        <v>126</v>
      </c>
      <c r="D51" s="77"/>
      <c r="E51" s="22" t="s">
        <v>47</v>
      </c>
      <c r="F51" s="89">
        <v>9.8800000000000008</v>
      </c>
      <c r="G51" s="11" t="s">
        <v>256</v>
      </c>
      <c r="H51" s="2" t="s">
        <v>284</v>
      </c>
      <c r="I51" s="2"/>
      <c r="J51" s="2" t="s">
        <v>283</v>
      </c>
    </row>
    <row r="52" spans="1:10" ht="25.5">
      <c r="A52" s="28">
        <v>51</v>
      </c>
      <c r="B52" s="2" t="s">
        <v>281</v>
      </c>
      <c r="C52" s="29" t="s">
        <v>126</v>
      </c>
      <c r="D52" s="77"/>
      <c r="E52" s="22" t="s">
        <v>47</v>
      </c>
      <c r="F52" s="89">
        <v>15.83</v>
      </c>
      <c r="G52" s="11" t="s">
        <v>255</v>
      </c>
      <c r="H52" s="2" t="s">
        <v>285</v>
      </c>
      <c r="I52" s="2"/>
      <c r="J52" s="2" t="s">
        <v>283</v>
      </c>
    </row>
    <row r="53" spans="1:10" ht="25.5">
      <c r="A53" s="28">
        <v>52</v>
      </c>
      <c r="B53" s="2" t="s">
        <v>281</v>
      </c>
      <c r="C53" s="29" t="s">
        <v>126</v>
      </c>
      <c r="D53" s="77"/>
      <c r="E53" s="22" t="s">
        <v>47</v>
      </c>
      <c r="F53" s="89">
        <v>20.56</v>
      </c>
      <c r="G53" s="11" t="s">
        <v>256</v>
      </c>
      <c r="H53" s="2" t="s">
        <v>286</v>
      </c>
      <c r="I53" s="2"/>
      <c r="J53" s="2" t="s">
        <v>283</v>
      </c>
    </row>
    <row r="54" spans="1:10" ht="14.25">
      <c r="B54" s="78"/>
      <c r="C54" s="79"/>
      <c r="D54" s="80" t="s">
        <v>176</v>
      </c>
      <c r="E54" s="81"/>
      <c r="F54" s="94">
        <f>SUM(F49:F53)</f>
        <v>94.28</v>
      </c>
      <c r="G54" s="82"/>
      <c r="H54" s="83"/>
      <c r="I54" s="83"/>
      <c r="J54" s="83"/>
    </row>
    <row r="55" spans="1:10">
      <c r="B55" s="24"/>
      <c r="C55" s="47"/>
      <c r="D55" s="27" t="s">
        <v>245</v>
      </c>
      <c r="E55" s="27"/>
      <c r="F55" s="95">
        <f>SUM(F48,F44,F32,F17,F54)</f>
        <v>2074.3000000000002</v>
      </c>
      <c r="G55" s="23"/>
      <c r="H55" s="23"/>
      <c r="I55" s="23"/>
      <c r="J55" s="23"/>
    </row>
    <row r="56" spans="1:10">
      <c r="C56" s="1"/>
      <c r="D56" s="1"/>
      <c r="E56" s="1"/>
    </row>
    <row r="57" spans="1:10">
      <c r="B57" s="72" t="s">
        <v>268</v>
      </c>
      <c r="C57" s="72"/>
      <c r="D57" s="72"/>
      <c r="E57" s="1"/>
      <c r="F57" s="72"/>
      <c r="G57" s="72"/>
      <c r="H57" s="3"/>
      <c r="I57" s="3"/>
    </row>
    <row r="58" spans="1:10" ht="25.5" customHeight="1">
      <c r="B58" s="67" t="s">
        <v>269</v>
      </c>
      <c r="C58" s="1"/>
      <c r="D58" s="1"/>
      <c r="E58" s="1"/>
      <c r="F58" s="67" t="s">
        <v>271</v>
      </c>
      <c r="G58" s="1"/>
      <c r="H58" s="73" t="s">
        <v>270</v>
      </c>
      <c r="I58" s="73"/>
      <c r="J58" s="1"/>
    </row>
    <row r="59" spans="1:10">
      <c r="B59" s="1" t="s">
        <v>377</v>
      </c>
      <c r="C59" s="1"/>
      <c r="D59" s="86">
        <v>230.82</v>
      </c>
      <c r="E59" s="1" t="s">
        <v>287</v>
      </c>
      <c r="F59" s="72" t="s">
        <v>274</v>
      </c>
      <c r="G59" s="1"/>
      <c r="H59" s="74" t="s">
        <v>275</v>
      </c>
      <c r="I59" s="74"/>
    </row>
    <row r="60" spans="1:10">
      <c r="B60" s="1" t="s">
        <v>262</v>
      </c>
      <c r="C60" s="1"/>
      <c r="D60" s="86">
        <v>1286.19</v>
      </c>
      <c r="E60" s="1" t="s">
        <v>287</v>
      </c>
      <c r="F60" s="1"/>
      <c r="G60" s="1"/>
      <c r="H60" s="3"/>
      <c r="I60" s="3"/>
    </row>
    <row r="61" spans="1:10">
      <c r="B61" s="1" t="s">
        <v>263</v>
      </c>
      <c r="C61" s="1"/>
      <c r="D61" s="86">
        <v>142.47</v>
      </c>
      <c r="E61" s="1" t="s">
        <v>287</v>
      </c>
      <c r="F61" s="1"/>
      <c r="G61" s="1"/>
      <c r="H61" s="3"/>
      <c r="I61" s="3"/>
    </row>
    <row r="62" spans="1:10">
      <c r="B62" s="1" t="s">
        <v>264</v>
      </c>
      <c r="C62" s="1"/>
      <c r="D62" s="86">
        <v>72.739999999999995</v>
      </c>
      <c r="E62" s="1" t="s">
        <v>287</v>
      </c>
      <c r="F62" s="1"/>
      <c r="G62" s="1"/>
      <c r="H62" s="3"/>
      <c r="I62" s="3"/>
    </row>
    <row r="63" spans="1:10">
      <c r="B63" s="1" t="s">
        <v>265</v>
      </c>
      <c r="C63" s="1"/>
      <c r="D63" s="88" t="s">
        <v>276</v>
      </c>
      <c r="E63" s="1" t="s">
        <v>287</v>
      </c>
      <c r="F63" s="1"/>
      <c r="G63" s="1"/>
      <c r="H63" s="3"/>
      <c r="I63" s="3"/>
    </row>
    <row r="64" spans="1:10">
      <c r="B64" s="1" t="s">
        <v>266</v>
      </c>
      <c r="C64" s="1"/>
      <c r="D64" s="86">
        <v>342.08</v>
      </c>
      <c r="E64" s="1" t="s">
        <v>287</v>
      </c>
      <c r="F64" s="1"/>
      <c r="G64" s="1"/>
      <c r="H64" s="3"/>
      <c r="I64" s="3"/>
    </row>
    <row r="65" spans="2:9">
      <c r="B65" s="72" t="s">
        <v>267</v>
      </c>
      <c r="C65" s="1"/>
      <c r="D65" s="87">
        <f>SUM(D59:D64)</f>
        <v>2074.3000000000002</v>
      </c>
      <c r="E65" s="72" t="s">
        <v>287</v>
      </c>
      <c r="F65" s="1"/>
      <c r="G65" s="1"/>
      <c r="H65" s="3"/>
      <c r="I65" s="3"/>
    </row>
    <row r="66" spans="2:9">
      <c r="B66" s="1"/>
      <c r="C66" s="1"/>
      <c r="D66" s="1"/>
      <c r="E66" s="1"/>
      <c r="F66" s="1"/>
      <c r="G66" s="1"/>
      <c r="H66" s="3"/>
      <c r="I66" s="3"/>
    </row>
    <row r="67" spans="2:9">
      <c r="C67" s="67"/>
      <c r="D67" s="1"/>
      <c r="E67" s="1"/>
    </row>
    <row r="68" spans="2:9">
      <c r="C68" s="1"/>
      <c r="D68" s="1"/>
      <c r="E68" s="1"/>
    </row>
    <row r="69" spans="2:9">
      <c r="C69" s="1"/>
      <c r="D69" s="1"/>
      <c r="E69" s="1"/>
    </row>
    <row r="70" spans="2:9">
      <c r="C70" s="1"/>
      <c r="D70" s="1"/>
      <c r="E70" s="1"/>
    </row>
    <row r="71" spans="2:9">
      <c r="C71" s="1"/>
      <c r="D71" s="1"/>
      <c r="E71" s="1"/>
    </row>
    <row r="72" spans="2:9">
      <c r="C72" s="1"/>
      <c r="D72" s="1"/>
      <c r="E72" s="1"/>
    </row>
    <row r="73" spans="2:9">
      <c r="C73" s="67"/>
      <c r="D73" s="1"/>
      <c r="E73" s="1"/>
    </row>
    <row r="74" spans="2:9">
      <c r="C74" s="1"/>
      <c r="D74" s="1"/>
      <c r="E74" s="1"/>
    </row>
    <row r="75" spans="2:9">
      <c r="C75" s="1"/>
      <c r="D75" s="1"/>
      <c r="E75" s="1"/>
    </row>
    <row r="76" spans="2:9">
      <c r="C76" s="1"/>
      <c r="D76" s="1"/>
      <c r="E76" s="72"/>
    </row>
    <row r="77" spans="2:9">
      <c r="C77" s="1"/>
      <c r="D77" s="1"/>
      <c r="E77" s="1"/>
    </row>
    <row r="78" spans="2:9">
      <c r="C78" s="67"/>
      <c r="D78" s="1"/>
      <c r="E78" s="1"/>
    </row>
    <row r="79" spans="2:9">
      <c r="C79" s="1"/>
      <c r="D79" s="1"/>
      <c r="E79" s="1"/>
    </row>
    <row r="80" spans="2:9">
      <c r="C80" s="1"/>
      <c r="D80" s="1"/>
      <c r="E80" s="1"/>
    </row>
    <row r="81" spans="3:5">
      <c r="C81" s="1"/>
      <c r="D81" s="1"/>
      <c r="E81" s="1"/>
    </row>
    <row r="82" spans="3:5">
      <c r="C82" s="1"/>
      <c r="D82" s="1"/>
      <c r="E82" s="1"/>
    </row>
    <row r="83" spans="3:5">
      <c r="C83" s="1"/>
      <c r="D83" s="1"/>
      <c r="E83" s="1"/>
    </row>
    <row r="84" spans="3:5">
      <c r="C84" s="1"/>
      <c r="D84" s="1"/>
      <c r="E84" s="1"/>
    </row>
    <row r="85" spans="3:5">
      <c r="C85" s="1"/>
      <c r="D85" s="1"/>
      <c r="E85" s="1"/>
    </row>
    <row r="86" spans="3:5">
      <c r="C86" s="50"/>
    </row>
    <row r="87" spans="3:5">
      <c r="C87" s="50"/>
    </row>
    <row r="88" spans="3:5">
      <c r="C88" s="50"/>
    </row>
    <row r="89" spans="3:5">
      <c r="C89" s="50"/>
    </row>
    <row r="90" spans="3:5">
      <c r="C90" s="50"/>
    </row>
    <row r="91" spans="3:5">
      <c r="C91" s="50"/>
    </row>
    <row r="92" spans="3:5">
      <c r="C92" s="50"/>
    </row>
    <row r="93" spans="3:5">
      <c r="C93" s="50"/>
    </row>
    <row r="94" spans="3:5">
      <c r="C94" s="50"/>
    </row>
    <row r="95" spans="3:5">
      <c r="C95" s="50"/>
    </row>
    <row r="96" spans="3:5">
      <c r="C96" s="50"/>
    </row>
    <row r="97" spans="3:3">
      <c r="C97" s="50"/>
    </row>
    <row r="98" spans="3:3">
      <c r="C98" s="50"/>
    </row>
    <row r="99" spans="3:3">
      <c r="C99" s="50"/>
    </row>
    <row r="100" spans="3:3">
      <c r="C100" s="50"/>
    </row>
    <row r="101" spans="3:3">
      <c r="C101" s="50"/>
    </row>
    <row r="102" spans="3:3">
      <c r="C102" s="50"/>
    </row>
    <row r="103" spans="3:3">
      <c r="C103" s="50"/>
    </row>
    <row r="104" spans="3:3">
      <c r="C104" s="50"/>
    </row>
    <row r="105" spans="3:3">
      <c r="C105" s="50"/>
    </row>
    <row r="106" spans="3:3">
      <c r="C106" s="50"/>
    </row>
    <row r="107" spans="3:3">
      <c r="C107" s="50"/>
    </row>
    <row r="108" spans="3:3">
      <c r="C108" s="50"/>
    </row>
    <row r="109" spans="3:3">
      <c r="C109" s="50"/>
    </row>
    <row r="110" spans="3:3">
      <c r="C110" s="50"/>
    </row>
    <row r="111" spans="3:3">
      <c r="C111" s="50"/>
    </row>
    <row r="112" spans="3:3">
      <c r="C112" s="50"/>
    </row>
    <row r="113" spans="3:3">
      <c r="C113" s="50"/>
    </row>
    <row r="114" spans="3:3">
      <c r="C114" s="50"/>
    </row>
    <row r="115" spans="3:3">
      <c r="C115" s="50"/>
    </row>
    <row r="116" spans="3:3">
      <c r="C116" s="50"/>
    </row>
    <row r="117" spans="3:3">
      <c r="C117" s="50"/>
    </row>
    <row r="118" spans="3:3">
      <c r="C118" s="50"/>
    </row>
    <row r="119" spans="3:3">
      <c r="C119" s="50"/>
    </row>
    <row r="120" spans="3:3">
      <c r="C120" s="50"/>
    </row>
    <row r="121" spans="3:3">
      <c r="C121" s="50"/>
    </row>
    <row r="122" spans="3:3">
      <c r="C122" s="50"/>
    </row>
    <row r="123" spans="3:3">
      <c r="C123" s="50"/>
    </row>
    <row r="124" spans="3:3">
      <c r="C124" s="50"/>
    </row>
    <row r="125" spans="3:3">
      <c r="C125" s="50"/>
    </row>
    <row r="126" spans="3:3">
      <c r="C126" s="50"/>
    </row>
    <row r="127" spans="3:3">
      <c r="C127" s="50"/>
    </row>
    <row r="128" spans="3:3">
      <c r="C128" s="50"/>
    </row>
    <row r="129" spans="3:3">
      <c r="C129" s="50"/>
    </row>
    <row r="130" spans="3:3">
      <c r="C130" s="50"/>
    </row>
    <row r="131" spans="3:3">
      <c r="C131" s="50"/>
    </row>
    <row r="132" spans="3:3">
      <c r="C132" s="50"/>
    </row>
    <row r="133" spans="3:3">
      <c r="C133" s="50"/>
    </row>
    <row r="134" spans="3:3">
      <c r="C134" s="50"/>
    </row>
    <row r="135" spans="3:3">
      <c r="C135" s="50"/>
    </row>
    <row r="136" spans="3:3">
      <c r="C136" s="50"/>
    </row>
    <row r="137" spans="3:3">
      <c r="C137" s="50"/>
    </row>
    <row r="138" spans="3:3">
      <c r="C138" s="50"/>
    </row>
    <row r="139" spans="3:3">
      <c r="C139" s="50"/>
    </row>
    <row r="140" spans="3:3">
      <c r="C140" s="50"/>
    </row>
    <row r="141" spans="3:3">
      <c r="C141" s="50"/>
    </row>
    <row r="142" spans="3:3">
      <c r="C142" s="50"/>
    </row>
    <row r="143" spans="3:3">
      <c r="C143" s="50"/>
    </row>
    <row r="144" spans="3:3">
      <c r="C144" s="50"/>
    </row>
    <row r="145" spans="3:3">
      <c r="C145" s="50"/>
    </row>
    <row r="146" spans="3:3">
      <c r="C146" s="50"/>
    </row>
    <row r="147" spans="3:3">
      <c r="C147" s="50"/>
    </row>
    <row r="148" spans="3:3">
      <c r="C148" s="50"/>
    </row>
    <row r="149" spans="3:3">
      <c r="C149" s="50"/>
    </row>
    <row r="150" spans="3:3">
      <c r="C150" s="50"/>
    </row>
    <row r="151" spans="3:3">
      <c r="C151" s="50"/>
    </row>
    <row r="152" spans="3:3">
      <c r="C152" s="50"/>
    </row>
    <row r="153" spans="3:3">
      <c r="C153" s="50"/>
    </row>
    <row r="154" spans="3:3">
      <c r="C154" s="50"/>
    </row>
    <row r="155" spans="3:3">
      <c r="C155" s="50"/>
    </row>
    <row r="156" spans="3:3">
      <c r="C156" s="50"/>
    </row>
    <row r="157" spans="3:3">
      <c r="C157" s="50"/>
    </row>
    <row r="158" spans="3:3">
      <c r="C158" s="50"/>
    </row>
    <row r="159" spans="3:3">
      <c r="C159" s="50"/>
    </row>
    <row r="160" spans="3:3">
      <c r="C160" s="50"/>
    </row>
    <row r="161" spans="3:3">
      <c r="C161" s="50"/>
    </row>
    <row r="162" spans="3:3">
      <c r="C162" s="50"/>
    </row>
    <row r="163" spans="3:3">
      <c r="C163" s="50"/>
    </row>
    <row r="164" spans="3:3">
      <c r="C164" s="50"/>
    </row>
    <row r="165" spans="3:3">
      <c r="C165" s="50"/>
    </row>
    <row r="166" spans="3:3">
      <c r="C166" s="50"/>
    </row>
    <row r="167" spans="3:3">
      <c r="C167" s="50"/>
    </row>
    <row r="168" spans="3:3">
      <c r="C168" s="50"/>
    </row>
    <row r="169" spans="3:3">
      <c r="C169" s="50"/>
    </row>
    <row r="170" spans="3:3">
      <c r="C170" s="50"/>
    </row>
    <row r="171" spans="3:3">
      <c r="C171" s="50"/>
    </row>
    <row r="172" spans="3:3">
      <c r="C172" s="50"/>
    </row>
    <row r="173" spans="3:3">
      <c r="C173" s="50"/>
    </row>
    <row r="174" spans="3:3">
      <c r="C174" s="50"/>
    </row>
    <row r="175" spans="3:3">
      <c r="C175" s="50"/>
    </row>
    <row r="176" spans="3:3">
      <c r="C176" s="50"/>
    </row>
    <row r="177" spans="3:3">
      <c r="C177" s="50"/>
    </row>
    <row r="178" spans="3:3">
      <c r="C178" s="50"/>
    </row>
    <row r="179" spans="3:3">
      <c r="C179" s="50"/>
    </row>
    <row r="180" spans="3:3">
      <c r="C180" s="50"/>
    </row>
    <row r="181" spans="3:3">
      <c r="C181" s="50"/>
    </row>
    <row r="182" spans="3:3">
      <c r="C182" s="50"/>
    </row>
    <row r="183" spans="3:3">
      <c r="C183" s="50"/>
    </row>
    <row r="184" spans="3:3">
      <c r="C184" s="50"/>
    </row>
    <row r="185" spans="3:3">
      <c r="C185" s="50"/>
    </row>
    <row r="186" spans="3:3">
      <c r="C186" s="50"/>
    </row>
    <row r="187" spans="3:3">
      <c r="C187" s="50"/>
    </row>
    <row r="188" spans="3:3">
      <c r="C188" s="50"/>
    </row>
    <row r="189" spans="3:3">
      <c r="C189" s="50"/>
    </row>
    <row r="190" spans="3:3">
      <c r="C190" s="50"/>
    </row>
    <row r="191" spans="3:3">
      <c r="C191" s="50"/>
    </row>
    <row r="192" spans="3:3">
      <c r="C192" s="50"/>
    </row>
    <row r="193" spans="3:3">
      <c r="C193" s="50"/>
    </row>
    <row r="194" spans="3:3">
      <c r="C194" s="50"/>
    </row>
    <row r="195" spans="3:3">
      <c r="C195" s="50"/>
    </row>
    <row r="196" spans="3:3">
      <c r="C196" s="50"/>
    </row>
    <row r="197" spans="3:3">
      <c r="C197" s="50"/>
    </row>
    <row r="198" spans="3:3">
      <c r="C198" s="50"/>
    </row>
    <row r="199" spans="3:3">
      <c r="C199" s="50"/>
    </row>
    <row r="200" spans="3:3">
      <c r="C200" s="50"/>
    </row>
    <row r="201" spans="3:3">
      <c r="C201" s="50"/>
    </row>
    <row r="202" spans="3:3">
      <c r="C202" s="50"/>
    </row>
    <row r="203" spans="3:3">
      <c r="C203" s="50"/>
    </row>
    <row r="204" spans="3:3">
      <c r="C204" s="50"/>
    </row>
    <row r="205" spans="3:3">
      <c r="C205" s="50"/>
    </row>
    <row r="206" spans="3:3">
      <c r="C206" s="50"/>
    </row>
    <row r="207" spans="3:3">
      <c r="C207" s="50"/>
    </row>
    <row r="208" spans="3:3">
      <c r="C208" s="50"/>
    </row>
    <row r="209" spans="3:3">
      <c r="C209" s="50"/>
    </row>
    <row r="210" spans="3:3">
      <c r="C210" s="50"/>
    </row>
    <row r="211" spans="3:3">
      <c r="C211" s="50"/>
    </row>
    <row r="212" spans="3:3">
      <c r="C212" s="50"/>
    </row>
    <row r="213" spans="3:3">
      <c r="C213" s="50"/>
    </row>
    <row r="214" spans="3:3">
      <c r="C214" s="50"/>
    </row>
    <row r="215" spans="3:3">
      <c r="C215" s="50"/>
    </row>
    <row r="216" spans="3:3">
      <c r="C216" s="50"/>
    </row>
    <row r="217" spans="3:3">
      <c r="C217" s="50"/>
    </row>
    <row r="218" spans="3:3">
      <c r="C218" s="50"/>
    </row>
    <row r="219" spans="3:3">
      <c r="C219" s="50"/>
    </row>
    <row r="220" spans="3:3">
      <c r="C220" s="50"/>
    </row>
    <row r="221" spans="3:3">
      <c r="C221" s="50"/>
    </row>
    <row r="222" spans="3:3">
      <c r="C222" s="50"/>
    </row>
    <row r="223" spans="3:3">
      <c r="C223" s="50"/>
    </row>
    <row r="224" spans="3:3">
      <c r="C224" s="50"/>
    </row>
    <row r="225" spans="3:3">
      <c r="C225" s="50"/>
    </row>
    <row r="226" spans="3:3">
      <c r="C226" s="50"/>
    </row>
    <row r="227" spans="3:3">
      <c r="C227" s="50"/>
    </row>
    <row r="228" spans="3:3">
      <c r="C228" s="50"/>
    </row>
    <row r="229" spans="3:3">
      <c r="C229" s="50"/>
    </row>
    <row r="230" spans="3:3">
      <c r="C230" s="50"/>
    </row>
    <row r="231" spans="3:3">
      <c r="C231" s="50"/>
    </row>
    <row r="232" spans="3:3">
      <c r="C232" s="50"/>
    </row>
    <row r="233" spans="3:3">
      <c r="C233" s="50"/>
    </row>
    <row r="234" spans="3:3">
      <c r="C234" s="50"/>
    </row>
    <row r="235" spans="3:3">
      <c r="C235" s="50"/>
    </row>
  </sheetData>
  <autoFilter ref="B1:J55"/>
  <printOptions horizontalCentered="1"/>
  <pageMargins left="0.11811023622047245" right="0.11811023622047245" top="0.78740157480314965" bottom="0.9055118110236221" header="0.31496062992125984" footer="0.31496062992125984"/>
  <pageSetup paperSize="9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workbookViewId="0">
      <pane xSplit="2" ySplit="1" topLeftCell="C47" activePane="bottomRight" state="frozen"/>
      <selection activeCell="F11" sqref="F11"/>
      <selection pane="topRight" activeCell="F11" sqref="F11"/>
      <selection pane="bottomLeft" activeCell="F11" sqref="F11"/>
      <selection pane="bottomRight" activeCell="H3" sqref="H3"/>
    </sheetView>
  </sheetViews>
  <sheetFormatPr defaultRowHeight="12.75"/>
  <cols>
    <col min="1" max="1" width="2.75" style="1" customWidth="1"/>
    <col min="2" max="2" width="14.375" style="1" customWidth="1"/>
    <col min="3" max="3" width="9.25" style="1" customWidth="1"/>
    <col min="4" max="4" width="6.75" style="1" customWidth="1"/>
    <col min="5" max="5" width="16.375" style="1" customWidth="1"/>
    <col min="6" max="7" width="12.125" style="1" customWidth="1"/>
    <col min="8" max="8" width="9.75" style="1" customWidth="1"/>
    <col min="9" max="9" width="20.625" style="1" customWidth="1"/>
    <col min="10" max="10" width="23.75" style="1" customWidth="1"/>
    <col min="11" max="16384" width="9" style="1"/>
  </cols>
  <sheetData>
    <row r="1" spans="1:10" ht="114.75">
      <c r="B1" s="25"/>
      <c r="C1" s="26" t="s">
        <v>37</v>
      </c>
      <c r="D1" s="26" t="s">
        <v>0</v>
      </c>
      <c r="E1" s="26" t="s">
        <v>50</v>
      </c>
      <c r="F1" s="26" t="s">
        <v>1</v>
      </c>
      <c r="G1" s="26" t="s">
        <v>243</v>
      </c>
      <c r="H1" s="26" t="s">
        <v>388</v>
      </c>
      <c r="I1" s="26" t="s">
        <v>72</v>
      </c>
      <c r="J1" s="26" t="s">
        <v>54</v>
      </c>
    </row>
    <row r="2" spans="1:10" ht="25.5">
      <c r="A2" s="1">
        <v>1</v>
      </c>
      <c r="B2" s="2" t="s">
        <v>152</v>
      </c>
      <c r="C2" s="9" t="s">
        <v>108</v>
      </c>
      <c r="D2" s="10" t="s">
        <v>109</v>
      </c>
      <c r="E2" s="22" t="s">
        <v>21</v>
      </c>
      <c r="F2" s="89">
        <v>34.9</v>
      </c>
      <c r="G2" s="11" t="s">
        <v>252</v>
      </c>
      <c r="H2" s="149" t="s">
        <v>491</v>
      </c>
      <c r="I2" s="5" t="s">
        <v>59</v>
      </c>
      <c r="J2" s="2" t="s">
        <v>151</v>
      </c>
    </row>
    <row r="3" spans="1:10" ht="25.5">
      <c r="A3" s="1">
        <v>2</v>
      </c>
      <c r="B3" s="2" t="s">
        <v>152</v>
      </c>
      <c r="C3" s="9" t="s">
        <v>108</v>
      </c>
      <c r="D3" s="10" t="s">
        <v>111</v>
      </c>
      <c r="E3" s="6" t="s">
        <v>10</v>
      </c>
      <c r="F3" s="92">
        <v>13.5</v>
      </c>
      <c r="G3" s="11" t="s">
        <v>252</v>
      </c>
      <c r="H3" s="149" t="s">
        <v>491</v>
      </c>
      <c r="I3" s="5" t="s">
        <v>58</v>
      </c>
      <c r="J3" s="2" t="s">
        <v>153</v>
      </c>
    </row>
    <row r="4" spans="1:10">
      <c r="A4" s="1">
        <v>3</v>
      </c>
      <c r="B4" s="4"/>
      <c r="C4" s="51"/>
      <c r="D4" s="36" t="s">
        <v>176</v>
      </c>
      <c r="E4" s="12"/>
      <c r="F4" s="97">
        <f>SUM(F2:F3)</f>
        <v>48.4</v>
      </c>
      <c r="G4" s="14"/>
      <c r="H4" s="14"/>
      <c r="I4" s="12"/>
      <c r="J4" s="4"/>
    </row>
    <row r="5" spans="1:10" ht="25.5">
      <c r="A5" s="1">
        <v>4</v>
      </c>
      <c r="B5" s="2" t="s">
        <v>152</v>
      </c>
      <c r="C5" s="9" t="s">
        <v>126</v>
      </c>
      <c r="D5" s="6">
        <v>1</v>
      </c>
      <c r="E5" s="22" t="s">
        <v>21</v>
      </c>
      <c r="F5" s="92">
        <v>2.25</v>
      </c>
      <c r="G5" s="6" t="s">
        <v>249</v>
      </c>
      <c r="H5" s="6"/>
      <c r="I5" s="5" t="s">
        <v>59</v>
      </c>
      <c r="J5" s="2" t="s">
        <v>154</v>
      </c>
    </row>
    <row r="6" spans="1:10" ht="25.5">
      <c r="A6" s="1">
        <v>5</v>
      </c>
      <c r="B6" s="2" t="s">
        <v>152</v>
      </c>
      <c r="C6" s="9" t="s">
        <v>126</v>
      </c>
      <c r="D6" s="6">
        <v>2</v>
      </c>
      <c r="E6" s="22" t="s">
        <v>21</v>
      </c>
      <c r="F6" s="92">
        <v>55.32</v>
      </c>
      <c r="G6" s="6" t="s">
        <v>249</v>
      </c>
      <c r="H6" s="6"/>
      <c r="I6" s="5" t="s">
        <v>59</v>
      </c>
      <c r="J6" s="2" t="s">
        <v>155</v>
      </c>
    </row>
    <row r="7" spans="1:10" ht="25.5">
      <c r="A7" s="1">
        <v>6</v>
      </c>
      <c r="B7" s="2" t="s">
        <v>152</v>
      </c>
      <c r="C7" s="9" t="s">
        <v>126</v>
      </c>
      <c r="D7" s="6">
        <v>3</v>
      </c>
      <c r="E7" s="6" t="s">
        <v>33</v>
      </c>
      <c r="F7" s="92">
        <v>8.1</v>
      </c>
      <c r="G7" s="6" t="s">
        <v>254</v>
      </c>
      <c r="H7" s="6" t="s">
        <v>296</v>
      </c>
      <c r="I7" s="5" t="s">
        <v>55</v>
      </c>
      <c r="J7" s="2" t="s">
        <v>156</v>
      </c>
    </row>
    <row r="8" spans="1:10" ht="25.5">
      <c r="A8" s="1">
        <v>7</v>
      </c>
      <c r="B8" s="2" t="s">
        <v>152</v>
      </c>
      <c r="C8" s="9" t="s">
        <v>126</v>
      </c>
      <c r="D8" s="6">
        <v>4</v>
      </c>
      <c r="E8" s="6" t="s">
        <v>33</v>
      </c>
      <c r="F8" s="92">
        <v>20.7</v>
      </c>
      <c r="G8" s="6" t="s">
        <v>389</v>
      </c>
      <c r="H8" s="6" t="s">
        <v>296</v>
      </c>
      <c r="I8" s="5" t="s">
        <v>55</v>
      </c>
      <c r="J8" s="2" t="s">
        <v>157</v>
      </c>
    </row>
    <row r="9" spans="1:10" ht="25.5">
      <c r="A9" s="1">
        <v>8</v>
      </c>
      <c r="B9" s="2" t="s">
        <v>152</v>
      </c>
      <c r="C9" s="9" t="s">
        <v>126</v>
      </c>
      <c r="D9" s="6">
        <v>5</v>
      </c>
      <c r="E9" s="6" t="s">
        <v>33</v>
      </c>
      <c r="F9" s="92">
        <v>37.869999999999997</v>
      </c>
      <c r="G9" s="6" t="s">
        <v>249</v>
      </c>
      <c r="H9" s="6" t="s">
        <v>296</v>
      </c>
      <c r="I9" s="5" t="s">
        <v>55</v>
      </c>
      <c r="J9" s="2" t="s">
        <v>158</v>
      </c>
    </row>
    <row r="10" spans="1:10" ht="25.5">
      <c r="A10" s="1">
        <v>9</v>
      </c>
      <c r="B10" s="2" t="s">
        <v>152</v>
      </c>
      <c r="C10" s="9" t="s">
        <v>126</v>
      </c>
      <c r="D10" s="6">
        <v>6</v>
      </c>
      <c r="E10" s="6" t="s">
        <v>33</v>
      </c>
      <c r="F10" s="92">
        <v>50.32</v>
      </c>
      <c r="G10" s="6" t="s">
        <v>249</v>
      </c>
      <c r="H10" s="6" t="s">
        <v>296</v>
      </c>
      <c r="I10" s="5" t="s">
        <v>55</v>
      </c>
      <c r="J10" s="2" t="s">
        <v>159</v>
      </c>
    </row>
    <row r="11" spans="1:10" ht="25.5">
      <c r="A11" s="1">
        <v>10</v>
      </c>
      <c r="B11" s="2" t="s">
        <v>152</v>
      </c>
      <c r="C11" s="9" t="s">
        <v>126</v>
      </c>
      <c r="D11" s="6">
        <v>7</v>
      </c>
      <c r="E11" s="6" t="s">
        <v>33</v>
      </c>
      <c r="F11" s="92">
        <v>16.48</v>
      </c>
      <c r="G11" s="6" t="s">
        <v>254</v>
      </c>
      <c r="H11" s="6"/>
      <c r="I11" s="5" t="s">
        <v>55</v>
      </c>
      <c r="J11" s="2" t="s">
        <v>160</v>
      </c>
    </row>
    <row r="12" spans="1:10" ht="25.5">
      <c r="A12" s="1">
        <v>11</v>
      </c>
      <c r="B12" s="2" t="s">
        <v>152</v>
      </c>
      <c r="C12" s="9" t="s">
        <v>126</v>
      </c>
      <c r="D12" s="6">
        <v>8</v>
      </c>
      <c r="E12" s="22" t="s">
        <v>47</v>
      </c>
      <c r="F12" s="92">
        <v>9.15</v>
      </c>
      <c r="G12" s="6" t="s">
        <v>249</v>
      </c>
      <c r="H12" s="6"/>
      <c r="I12" s="5" t="s">
        <v>58</v>
      </c>
      <c r="J12" s="2" t="s">
        <v>161</v>
      </c>
    </row>
    <row r="13" spans="1:10" ht="25.5">
      <c r="A13" s="1">
        <v>12</v>
      </c>
      <c r="B13" s="2" t="s">
        <v>152</v>
      </c>
      <c r="C13" s="9" t="s">
        <v>126</v>
      </c>
      <c r="D13" s="6">
        <v>9</v>
      </c>
      <c r="E13" s="6" t="s">
        <v>10</v>
      </c>
      <c r="F13" s="92">
        <v>5.86</v>
      </c>
      <c r="G13" s="6" t="s">
        <v>254</v>
      </c>
      <c r="H13" s="6"/>
      <c r="I13" s="5" t="s">
        <v>2</v>
      </c>
      <c r="J13" s="2" t="s">
        <v>162</v>
      </c>
    </row>
    <row r="14" spans="1:10" ht="25.5">
      <c r="A14" s="1">
        <v>13</v>
      </c>
      <c r="B14" s="2" t="s">
        <v>152</v>
      </c>
      <c r="C14" s="9" t="s">
        <v>126</v>
      </c>
      <c r="D14" s="6"/>
      <c r="E14" s="22" t="s">
        <v>21</v>
      </c>
      <c r="F14" s="92">
        <v>22.2</v>
      </c>
      <c r="G14" s="6" t="s">
        <v>249</v>
      </c>
      <c r="H14" s="6"/>
      <c r="I14" s="5" t="s">
        <v>59</v>
      </c>
      <c r="J14" s="2" t="s">
        <v>163</v>
      </c>
    </row>
    <row r="15" spans="1:10">
      <c r="A15" s="1">
        <v>14</v>
      </c>
      <c r="B15" s="15"/>
      <c r="C15" s="12"/>
      <c r="D15" s="12" t="s">
        <v>176</v>
      </c>
      <c r="E15" s="12"/>
      <c r="F15" s="97">
        <f>SUM(F5:F14)</f>
        <v>228.25</v>
      </c>
      <c r="G15" s="12"/>
      <c r="H15" s="12"/>
      <c r="I15" s="12"/>
      <c r="J15" s="15"/>
    </row>
    <row r="16" spans="1:10" ht="38.25">
      <c r="A16" s="1">
        <v>15</v>
      </c>
      <c r="B16" s="2" t="s">
        <v>152</v>
      </c>
      <c r="C16" s="16" t="s">
        <v>136</v>
      </c>
      <c r="D16" s="6">
        <v>101</v>
      </c>
      <c r="E16" s="22" t="s">
        <v>21</v>
      </c>
      <c r="F16" s="96">
        <v>51.35</v>
      </c>
      <c r="G16" s="17" t="s">
        <v>254</v>
      </c>
      <c r="H16" s="17"/>
      <c r="I16" s="5" t="s">
        <v>59</v>
      </c>
      <c r="J16" s="2" t="s">
        <v>164</v>
      </c>
    </row>
    <row r="17" spans="2:10">
      <c r="B17" s="15"/>
      <c r="C17" s="12"/>
      <c r="D17" s="12" t="s">
        <v>176</v>
      </c>
      <c r="E17" s="12"/>
      <c r="F17" s="97">
        <v>51.35</v>
      </c>
      <c r="G17" s="12"/>
      <c r="H17" s="12"/>
      <c r="I17" s="12"/>
      <c r="J17" s="15"/>
    </row>
    <row r="18" spans="2:10">
      <c r="B18" s="24"/>
      <c r="C18" s="23"/>
      <c r="D18" s="27" t="s">
        <v>246</v>
      </c>
      <c r="E18" s="27"/>
      <c r="F18" s="95">
        <f>F4+F15+F17</f>
        <v>328</v>
      </c>
      <c r="G18" s="48"/>
      <c r="H18" s="48"/>
      <c r="I18" s="23"/>
      <c r="J18" s="24"/>
    </row>
    <row r="20" spans="2:10">
      <c r="B20" s="72" t="s">
        <v>268</v>
      </c>
      <c r="C20" s="72"/>
      <c r="D20" s="72"/>
      <c r="F20" s="72"/>
      <c r="G20" s="72"/>
      <c r="H20" s="72"/>
      <c r="I20" s="3"/>
    </row>
    <row r="21" spans="2:10" ht="26.25" customHeight="1">
      <c r="B21" s="67" t="s">
        <v>269</v>
      </c>
      <c r="F21" s="67" t="s">
        <v>271</v>
      </c>
      <c r="I21" s="73" t="s">
        <v>270</v>
      </c>
    </row>
    <row r="22" spans="2:10">
      <c r="B22" s="1" t="s">
        <v>261</v>
      </c>
      <c r="D22" s="86">
        <v>45.36</v>
      </c>
      <c r="E22" s="1" t="s">
        <v>287</v>
      </c>
      <c r="F22" s="72" t="s">
        <v>277</v>
      </c>
      <c r="I22" s="76" t="s">
        <v>278</v>
      </c>
    </row>
    <row r="23" spans="2:10">
      <c r="B23" s="1" t="s">
        <v>262</v>
      </c>
      <c r="D23" s="86">
        <v>171.8</v>
      </c>
      <c r="E23" s="1" t="s">
        <v>287</v>
      </c>
      <c r="I23" s="3"/>
    </row>
    <row r="24" spans="2:10">
      <c r="B24" s="1" t="s">
        <v>263</v>
      </c>
      <c r="D24" s="88" t="s">
        <v>276</v>
      </c>
      <c r="E24" s="1" t="s">
        <v>287</v>
      </c>
      <c r="I24" s="3"/>
    </row>
    <row r="25" spans="2:10">
      <c r="B25" s="1" t="s">
        <v>264</v>
      </c>
      <c r="D25" s="86">
        <v>110.84</v>
      </c>
      <c r="E25" s="1" t="s">
        <v>287</v>
      </c>
      <c r="I25" s="3"/>
    </row>
    <row r="26" spans="2:10">
      <c r="B26" s="1" t="s">
        <v>265</v>
      </c>
      <c r="D26" s="88" t="s">
        <v>276</v>
      </c>
      <c r="E26" s="1" t="s">
        <v>287</v>
      </c>
      <c r="I26" s="3"/>
    </row>
    <row r="27" spans="2:10">
      <c r="B27" s="1" t="s">
        <v>266</v>
      </c>
      <c r="D27" s="88" t="s">
        <v>276</v>
      </c>
      <c r="E27" s="1" t="s">
        <v>287</v>
      </c>
      <c r="I27" s="3"/>
    </row>
    <row r="28" spans="2:10">
      <c r="B28" s="72" t="s">
        <v>267</v>
      </c>
      <c r="D28" s="87">
        <f>SUM(D22:D27)</f>
        <v>328</v>
      </c>
      <c r="E28" s="72" t="s">
        <v>287</v>
      </c>
      <c r="I28" s="3"/>
    </row>
    <row r="29" spans="2:10" ht="12" customHeight="1"/>
    <row r="30" spans="2:10" ht="25.5" customHeight="1">
      <c r="C30" s="67"/>
    </row>
    <row r="36" spans="3:3" ht="25.5" customHeight="1">
      <c r="C36" s="67"/>
    </row>
    <row r="38" spans="3:3" ht="12.75" customHeight="1">
      <c r="C38" s="67"/>
    </row>
    <row r="44" spans="3:3" ht="11.25" customHeight="1">
      <c r="C44" s="67"/>
    </row>
  </sheetData>
  <autoFilter ref="B1:J18"/>
  <printOptions horizontalCentered="1"/>
  <pageMargins left="0.31496062992125984" right="0.31496062992125984" top="0.78740157480314965" bottom="0.70866141732283472" header="0.51181102362204722" footer="0.51181102362204722"/>
  <pageSetup paperSize="9" orientation="landscape" r:id="rId1"/>
  <headerFooter scaleWithDoc="0"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workbookViewId="0">
      <pane xSplit="2" ySplit="1" topLeftCell="C11" activePane="bottomRight" state="frozen"/>
      <selection activeCell="F11" sqref="F11"/>
      <selection pane="topRight" activeCell="F11" sqref="F11"/>
      <selection pane="bottomLeft" activeCell="F11" sqref="F11"/>
      <selection pane="bottomRight"/>
    </sheetView>
  </sheetViews>
  <sheetFormatPr defaultRowHeight="12.75"/>
  <cols>
    <col min="1" max="1" width="3.75" style="1" customWidth="1"/>
    <col min="2" max="2" width="12.75" style="1" bestFit="1" customWidth="1"/>
    <col min="3" max="3" width="9.875" style="52" customWidth="1"/>
    <col min="4" max="4" width="9.625" style="1" customWidth="1"/>
    <col min="5" max="5" width="18.875" style="1" customWidth="1"/>
    <col min="6" max="6" width="10" style="1" customWidth="1"/>
    <col min="7" max="7" width="17.125" style="1" customWidth="1"/>
    <col min="8" max="8" width="19.25" style="1" customWidth="1"/>
    <col min="9" max="9" width="19.875" style="1" customWidth="1"/>
    <col min="10" max="16384" width="9" style="1"/>
  </cols>
  <sheetData>
    <row r="1" spans="1:9" ht="114.75">
      <c r="B1" s="25"/>
      <c r="C1" s="26" t="s">
        <v>37</v>
      </c>
      <c r="D1" s="26" t="s">
        <v>0</v>
      </c>
      <c r="E1" s="26" t="s">
        <v>50</v>
      </c>
      <c r="F1" s="26" t="s">
        <v>1</v>
      </c>
      <c r="G1" s="26" t="s">
        <v>243</v>
      </c>
      <c r="H1" s="26" t="s">
        <v>72</v>
      </c>
      <c r="I1" s="26" t="s">
        <v>54</v>
      </c>
    </row>
    <row r="2" spans="1:9">
      <c r="A2" s="1">
        <v>1</v>
      </c>
      <c r="B2" s="8" t="s">
        <v>165</v>
      </c>
      <c r="C2" s="9" t="s">
        <v>108</v>
      </c>
      <c r="D2" s="10" t="s">
        <v>109</v>
      </c>
      <c r="E2" s="8" t="s">
        <v>175</v>
      </c>
      <c r="F2" s="89">
        <v>9.67</v>
      </c>
      <c r="G2" s="11" t="s">
        <v>381</v>
      </c>
      <c r="H2" s="5" t="s">
        <v>59</v>
      </c>
      <c r="I2" s="2" t="s">
        <v>166</v>
      </c>
    </row>
    <row r="3" spans="1:9" ht="25.5">
      <c r="A3" s="1">
        <v>2</v>
      </c>
      <c r="B3" s="8" t="s">
        <v>165</v>
      </c>
      <c r="C3" s="9" t="s">
        <v>108</v>
      </c>
      <c r="D3" s="10" t="s">
        <v>92</v>
      </c>
      <c r="E3" s="8" t="s">
        <v>175</v>
      </c>
      <c r="F3" s="89">
        <v>5.61</v>
      </c>
      <c r="G3" s="11" t="s">
        <v>381</v>
      </c>
      <c r="H3" s="5" t="s">
        <v>58</v>
      </c>
      <c r="I3" s="2" t="s">
        <v>259</v>
      </c>
    </row>
    <row r="4" spans="1:9" ht="25.5">
      <c r="A4" s="1">
        <v>3</v>
      </c>
      <c r="B4" s="8" t="s">
        <v>165</v>
      </c>
      <c r="C4" s="9" t="s">
        <v>108</v>
      </c>
      <c r="D4" s="6"/>
      <c r="E4" s="8" t="s">
        <v>175</v>
      </c>
      <c r="F4" s="92">
        <v>6.43</v>
      </c>
      <c r="G4" s="11" t="s">
        <v>381</v>
      </c>
      <c r="H4" s="5" t="s">
        <v>58</v>
      </c>
      <c r="I4" s="2" t="s">
        <v>260</v>
      </c>
    </row>
    <row r="5" spans="1:9">
      <c r="A5" s="1">
        <v>4</v>
      </c>
      <c r="B5" s="12"/>
      <c r="C5" s="13"/>
      <c r="D5" s="12" t="s">
        <v>176</v>
      </c>
      <c r="E5" s="12"/>
      <c r="F5" s="97">
        <f>SUM(F2:F4)</f>
        <v>21.71</v>
      </c>
      <c r="G5" s="14"/>
      <c r="H5" s="12"/>
      <c r="I5" s="15"/>
    </row>
    <row r="6" spans="1:9">
      <c r="A6" s="1">
        <v>5</v>
      </c>
      <c r="B6" s="8" t="s">
        <v>165</v>
      </c>
      <c r="C6" s="16" t="s">
        <v>126</v>
      </c>
      <c r="D6" s="6"/>
      <c r="E6" s="8" t="s">
        <v>175</v>
      </c>
      <c r="F6" s="96">
        <v>48.4</v>
      </c>
      <c r="G6" s="17" t="s">
        <v>379</v>
      </c>
      <c r="H6" s="5" t="s">
        <v>59</v>
      </c>
      <c r="I6" s="2" t="s">
        <v>167</v>
      </c>
    </row>
    <row r="7" spans="1:9">
      <c r="A7" s="1">
        <v>6</v>
      </c>
      <c r="B7" s="8" t="s">
        <v>165</v>
      </c>
      <c r="C7" s="16" t="s">
        <v>126</v>
      </c>
      <c r="D7" s="6"/>
      <c r="E7" s="18" t="s">
        <v>52</v>
      </c>
      <c r="F7" s="110">
        <v>330.58</v>
      </c>
      <c r="G7" s="17" t="s">
        <v>379</v>
      </c>
      <c r="H7" s="5" t="s">
        <v>52</v>
      </c>
      <c r="I7" s="2" t="s">
        <v>168</v>
      </c>
    </row>
    <row r="8" spans="1:9">
      <c r="A8" s="1">
        <v>7</v>
      </c>
      <c r="B8" s="8" t="s">
        <v>165</v>
      </c>
      <c r="C8" s="16" t="s">
        <v>126</v>
      </c>
      <c r="D8" s="6"/>
      <c r="E8" s="18" t="s">
        <v>52</v>
      </c>
      <c r="F8" s="110">
        <v>78</v>
      </c>
      <c r="G8" s="17" t="s">
        <v>379</v>
      </c>
      <c r="H8" s="5" t="s">
        <v>52</v>
      </c>
      <c r="I8" s="2" t="s">
        <v>169</v>
      </c>
    </row>
    <row r="9" spans="1:9">
      <c r="A9" s="1">
        <v>8</v>
      </c>
      <c r="B9" s="8" t="s">
        <v>165</v>
      </c>
      <c r="C9" s="16" t="s">
        <v>126</v>
      </c>
      <c r="D9" s="6"/>
      <c r="E9" s="8" t="s">
        <v>175</v>
      </c>
      <c r="F9" s="92">
        <v>24.2</v>
      </c>
      <c r="G9" s="6" t="s">
        <v>380</v>
      </c>
      <c r="H9" s="5" t="s">
        <v>59</v>
      </c>
      <c r="I9" s="2" t="s">
        <v>170</v>
      </c>
    </row>
    <row r="10" spans="1:9" ht="25.5">
      <c r="A10" s="1">
        <v>9</v>
      </c>
      <c r="B10" s="8" t="s">
        <v>165</v>
      </c>
      <c r="C10" s="16" t="s">
        <v>126</v>
      </c>
      <c r="D10" s="6"/>
      <c r="E10" s="8" t="s">
        <v>175</v>
      </c>
      <c r="F10" s="92">
        <v>3.1</v>
      </c>
      <c r="G10" s="6" t="s">
        <v>380</v>
      </c>
      <c r="H10" s="5" t="s">
        <v>59</v>
      </c>
      <c r="I10" s="2" t="s">
        <v>171</v>
      </c>
    </row>
    <row r="11" spans="1:9" ht="25.5">
      <c r="A11" s="1">
        <v>10</v>
      </c>
      <c r="B11" s="8" t="s">
        <v>165</v>
      </c>
      <c r="C11" s="16" t="s">
        <v>126</v>
      </c>
      <c r="D11" s="6"/>
      <c r="E11" s="8" t="s">
        <v>175</v>
      </c>
      <c r="F11" s="92">
        <v>8.8000000000000007</v>
      </c>
      <c r="G11" s="6" t="s">
        <v>380</v>
      </c>
      <c r="H11" s="5" t="s">
        <v>59</v>
      </c>
      <c r="I11" s="2" t="s">
        <v>172</v>
      </c>
    </row>
    <row r="12" spans="1:9">
      <c r="A12" s="1">
        <v>11</v>
      </c>
      <c r="B12" s="12"/>
      <c r="C12" s="13"/>
      <c r="D12" s="12" t="s">
        <v>176</v>
      </c>
      <c r="E12" s="12"/>
      <c r="F12" s="97">
        <f>SUM(F6:F11)</f>
        <v>493.08</v>
      </c>
      <c r="G12" s="12"/>
      <c r="H12" s="12"/>
      <c r="I12" s="15"/>
    </row>
    <row r="13" spans="1:9">
      <c r="A13" s="1">
        <v>12</v>
      </c>
      <c r="B13" s="8" t="s">
        <v>165</v>
      </c>
      <c r="C13" s="16" t="s">
        <v>173</v>
      </c>
      <c r="D13" s="6"/>
      <c r="E13" s="8" t="s">
        <v>175</v>
      </c>
      <c r="F13" s="96">
        <v>4.5</v>
      </c>
      <c r="G13" s="17" t="s">
        <v>380</v>
      </c>
      <c r="H13" s="5" t="s">
        <v>2</v>
      </c>
      <c r="I13" s="2" t="s">
        <v>174</v>
      </c>
    </row>
    <row r="14" spans="1:9">
      <c r="A14" s="1">
        <v>13</v>
      </c>
      <c r="B14" s="8" t="s">
        <v>165</v>
      </c>
      <c r="C14" s="16" t="s">
        <v>173</v>
      </c>
      <c r="D14" s="6"/>
      <c r="E14" s="8" t="s">
        <v>175</v>
      </c>
      <c r="F14" s="96">
        <v>4.5</v>
      </c>
      <c r="G14" s="17" t="s">
        <v>380</v>
      </c>
      <c r="H14" s="5" t="s">
        <v>2</v>
      </c>
      <c r="I14" s="2" t="s">
        <v>174</v>
      </c>
    </row>
    <row r="15" spans="1:9">
      <c r="B15" s="12"/>
      <c r="C15" s="13"/>
      <c r="D15" s="12" t="s">
        <v>176</v>
      </c>
      <c r="E15" s="12"/>
      <c r="F15" s="97">
        <f>SUM(F13:F14)</f>
        <v>9</v>
      </c>
      <c r="G15" s="12"/>
      <c r="H15" s="12"/>
      <c r="I15" s="15"/>
    </row>
    <row r="16" spans="1:9">
      <c r="B16" s="19"/>
      <c r="C16" s="20"/>
      <c r="D16" s="53" t="s">
        <v>248</v>
      </c>
      <c r="E16" s="53"/>
      <c r="F16" s="101">
        <f>SUM(F15,F12,F5)</f>
        <v>523.79</v>
      </c>
      <c r="G16" s="19"/>
      <c r="H16" s="19"/>
      <c r="I16" s="21"/>
    </row>
    <row r="17" spans="2:8">
      <c r="C17" s="1"/>
    </row>
    <row r="18" spans="2:8">
      <c r="B18" s="72" t="s">
        <v>268</v>
      </c>
      <c r="C18" s="72"/>
      <c r="D18" s="72"/>
      <c r="F18" s="72"/>
      <c r="G18" s="72"/>
      <c r="H18" s="3"/>
    </row>
    <row r="19" spans="2:8" ht="25.5" customHeight="1">
      <c r="B19" s="67" t="s">
        <v>269</v>
      </c>
      <c r="C19" s="1"/>
      <c r="F19" s="67" t="s">
        <v>271</v>
      </c>
      <c r="H19" s="73" t="s">
        <v>270</v>
      </c>
    </row>
    <row r="20" spans="2:8">
      <c r="B20" s="1" t="s">
        <v>261</v>
      </c>
      <c r="C20" s="1"/>
      <c r="D20" s="88" t="s">
        <v>276</v>
      </c>
      <c r="E20" s="1" t="s">
        <v>287</v>
      </c>
      <c r="F20" s="52" t="s">
        <v>276</v>
      </c>
      <c r="H20" s="76" t="s">
        <v>279</v>
      </c>
    </row>
    <row r="21" spans="2:8">
      <c r="B21" s="1" t="s">
        <v>262</v>
      </c>
      <c r="C21" s="1"/>
      <c r="D21" s="86">
        <v>100.6</v>
      </c>
      <c r="E21" s="1" t="s">
        <v>287</v>
      </c>
      <c r="H21" s="3"/>
    </row>
    <row r="22" spans="2:8">
      <c r="B22" s="1" t="s">
        <v>263</v>
      </c>
      <c r="C22" s="1"/>
      <c r="D22" s="88" t="s">
        <v>276</v>
      </c>
      <c r="E22" s="1" t="s">
        <v>287</v>
      </c>
      <c r="H22" s="3"/>
    </row>
    <row r="23" spans="2:8">
      <c r="B23" s="1" t="s">
        <v>264</v>
      </c>
      <c r="C23" s="1"/>
      <c r="D23" s="86">
        <v>5.61</v>
      </c>
      <c r="E23" s="1" t="s">
        <v>287</v>
      </c>
      <c r="H23" s="3"/>
    </row>
    <row r="24" spans="2:8">
      <c r="B24" s="1" t="s">
        <v>265</v>
      </c>
      <c r="C24" s="1"/>
      <c r="D24" s="88" t="s">
        <v>276</v>
      </c>
      <c r="E24" s="1" t="s">
        <v>287</v>
      </c>
      <c r="H24" s="3"/>
    </row>
    <row r="25" spans="2:8">
      <c r="B25" s="1" t="s">
        <v>266</v>
      </c>
      <c r="C25" s="1"/>
      <c r="D25" s="86">
        <v>417.58</v>
      </c>
      <c r="E25" s="1" t="s">
        <v>287</v>
      </c>
      <c r="H25" s="3"/>
    </row>
    <row r="26" spans="2:8">
      <c r="B26" s="72" t="s">
        <v>267</v>
      </c>
      <c r="C26" s="1"/>
      <c r="D26" s="87">
        <f>SUM(D20:D25)</f>
        <v>523.79</v>
      </c>
      <c r="E26" s="72" t="s">
        <v>287</v>
      </c>
      <c r="H26" s="3"/>
    </row>
    <row r="27" spans="2:8">
      <c r="C27" s="1"/>
    </row>
    <row r="28" spans="2:8" ht="23.25" customHeight="1">
      <c r="C28" s="67"/>
    </row>
    <row r="29" spans="2:8">
      <c r="C29" s="1"/>
    </row>
    <row r="30" spans="2:8">
      <c r="C30" s="1"/>
    </row>
    <row r="31" spans="2:8">
      <c r="C31" s="1"/>
    </row>
    <row r="32" spans="2:8">
      <c r="C32" s="1"/>
    </row>
    <row r="33" spans="3:3">
      <c r="C33" s="1"/>
    </row>
    <row r="34" spans="3:3" ht="24.75" customHeight="1">
      <c r="C34" s="67"/>
    </row>
  </sheetData>
  <autoFilter ref="B1:I15"/>
  <printOptions horizontalCentered="1"/>
  <pageMargins left="0.31496062992125984" right="0.31496062992125984" top="0.78740157480314965" bottom="0.70866141732283472" header="0.31496062992125984" footer="0.31496062992125984"/>
  <pageSetup paperSize="9" orientation="landscape" r:id="rId1"/>
  <headerFooter scaleWithDoc="0"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5"/>
  <sheetViews>
    <sheetView tabSelected="1" workbookViewId="0">
      <pane xSplit="2" ySplit="1" topLeftCell="C26" activePane="bottomRight" state="frozen"/>
      <selection activeCell="F11" sqref="F11"/>
      <selection pane="topRight" activeCell="F11" sqref="F11"/>
      <selection pane="bottomLeft" activeCell="F11" sqref="F11"/>
      <selection pane="bottomRight" activeCell="M38" sqref="M38"/>
    </sheetView>
  </sheetViews>
  <sheetFormatPr defaultRowHeight="12.75"/>
  <cols>
    <col min="1" max="1" width="9" style="1"/>
    <col min="2" max="2" width="6.875" style="1" customWidth="1"/>
    <col min="3" max="3" width="9.5" style="1" customWidth="1"/>
    <col min="4" max="4" width="9.25" style="1" customWidth="1"/>
    <col min="5" max="5" width="23.125" style="1" customWidth="1"/>
    <col min="6" max="6" width="10.25" style="1" customWidth="1"/>
    <col min="7" max="7" width="12.125" style="1" customWidth="1"/>
    <col min="8" max="8" width="19.125" style="1" customWidth="1"/>
    <col min="9" max="9" width="9.75" style="1" customWidth="1"/>
    <col min="10" max="10" width="19" style="1" customWidth="1"/>
    <col min="11" max="16384" width="9" style="1"/>
  </cols>
  <sheetData>
    <row r="1" spans="1:10" ht="114.75">
      <c r="B1" s="64"/>
      <c r="C1" s="63" t="s">
        <v>37</v>
      </c>
      <c r="D1" s="26" t="s">
        <v>0</v>
      </c>
      <c r="E1" s="26" t="s">
        <v>232</v>
      </c>
      <c r="F1" s="54" t="s">
        <v>1</v>
      </c>
      <c r="G1" s="54" t="s">
        <v>242</v>
      </c>
      <c r="H1" s="26" t="s">
        <v>72</v>
      </c>
      <c r="I1" s="26" t="s">
        <v>297</v>
      </c>
      <c r="J1" s="25" t="s">
        <v>54</v>
      </c>
    </row>
    <row r="2" spans="1:10" s="67" customFormat="1" ht="25.5">
      <c r="A2" s="67">
        <v>1</v>
      </c>
      <c r="B2" s="65" t="s">
        <v>96</v>
      </c>
      <c r="C2" s="55" t="s">
        <v>150</v>
      </c>
      <c r="D2" s="32" t="s">
        <v>182</v>
      </c>
      <c r="E2" s="22" t="s">
        <v>21</v>
      </c>
      <c r="F2" s="98">
        <v>61.3</v>
      </c>
      <c r="G2" s="56" t="s">
        <v>257</v>
      </c>
      <c r="H2" s="66" t="s">
        <v>59</v>
      </c>
      <c r="I2" s="66"/>
      <c r="J2" s="40" t="s">
        <v>183</v>
      </c>
    </row>
    <row r="3" spans="1:10" s="67" customFormat="1">
      <c r="A3" s="67">
        <v>2</v>
      </c>
      <c r="B3" s="65" t="s">
        <v>96</v>
      </c>
      <c r="C3" s="55" t="s">
        <v>150</v>
      </c>
      <c r="D3" s="32" t="s">
        <v>184</v>
      </c>
      <c r="E3" s="22" t="s">
        <v>21</v>
      </c>
      <c r="F3" s="98">
        <v>73.489999999999995</v>
      </c>
      <c r="G3" s="56" t="s">
        <v>257</v>
      </c>
      <c r="H3" s="66" t="s">
        <v>59</v>
      </c>
      <c r="I3" s="66"/>
      <c r="J3" s="40" t="s">
        <v>185</v>
      </c>
    </row>
    <row r="4" spans="1:10" s="67" customFormat="1" ht="25.5">
      <c r="A4" s="67">
        <v>3</v>
      </c>
      <c r="B4" s="65" t="s">
        <v>96</v>
      </c>
      <c r="C4" s="55" t="s">
        <v>150</v>
      </c>
      <c r="D4" s="32" t="s">
        <v>186</v>
      </c>
      <c r="E4" s="65" t="s">
        <v>214</v>
      </c>
      <c r="F4" s="98">
        <v>28.86</v>
      </c>
      <c r="G4" s="68" t="s">
        <v>325</v>
      </c>
      <c r="H4" s="66" t="s">
        <v>56</v>
      </c>
      <c r="I4" s="66" t="s">
        <v>382</v>
      </c>
      <c r="J4" s="66" t="s">
        <v>187</v>
      </c>
    </row>
    <row r="5" spans="1:10" s="67" customFormat="1" ht="25.5">
      <c r="A5" s="67">
        <v>4</v>
      </c>
      <c r="B5" s="65" t="s">
        <v>96</v>
      </c>
      <c r="C5" s="55" t="s">
        <v>150</v>
      </c>
      <c r="D5" s="32" t="s">
        <v>188</v>
      </c>
      <c r="E5" s="65" t="s">
        <v>214</v>
      </c>
      <c r="F5" s="98">
        <v>4.26</v>
      </c>
      <c r="G5" s="68" t="s">
        <v>325</v>
      </c>
      <c r="H5" s="66" t="s">
        <v>56</v>
      </c>
      <c r="I5" s="66" t="s">
        <v>382</v>
      </c>
      <c r="J5" s="66" t="s">
        <v>18</v>
      </c>
    </row>
    <row r="6" spans="1:10" s="67" customFormat="1" ht="25.5">
      <c r="A6" s="67">
        <v>5</v>
      </c>
      <c r="B6" s="65" t="s">
        <v>96</v>
      </c>
      <c r="C6" s="55" t="s">
        <v>150</v>
      </c>
      <c r="D6" s="32" t="s">
        <v>189</v>
      </c>
      <c r="E6" s="69" t="s">
        <v>234</v>
      </c>
      <c r="F6" s="112">
        <v>3.66</v>
      </c>
      <c r="G6" s="68" t="s">
        <v>383</v>
      </c>
      <c r="H6" s="66" t="s">
        <v>233</v>
      </c>
      <c r="I6" s="66" t="s">
        <v>298</v>
      </c>
      <c r="J6" s="66" t="s">
        <v>190</v>
      </c>
    </row>
    <row r="7" spans="1:10" s="67" customFormat="1">
      <c r="A7" s="67">
        <v>6</v>
      </c>
      <c r="B7" s="65" t="s">
        <v>96</v>
      </c>
      <c r="C7" s="55" t="s">
        <v>150</v>
      </c>
      <c r="D7" s="32" t="s">
        <v>191</v>
      </c>
      <c r="E7" s="69" t="s">
        <v>234</v>
      </c>
      <c r="F7" s="112">
        <v>11.84</v>
      </c>
      <c r="G7" s="68" t="s">
        <v>383</v>
      </c>
      <c r="H7" s="66" t="s">
        <v>233</v>
      </c>
      <c r="I7" s="66" t="s">
        <v>298</v>
      </c>
      <c r="J7" s="66" t="s">
        <v>192</v>
      </c>
    </row>
    <row r="8" spans="1:10" s="67" customFormat="1">
      <c r="A8" s="67">
        <v>7</v>
      </c>
      <c r="B8" s="65" t="s">
        <v>96</v>
      </c>
      <c r="C8" s="55" t="s">
        <v>150</v>
      </c>
      <c r="D8" s="32" t="s">
        <v>193</v>
      </c>
      <c r="E8" s="22" t="s">
        <v>47</v>
      </c>
      <c r="F8" s="98">
        <f>1.63+1.35+9.45</f>
        <v>12.43</v>
      </c>
      <c r="G8" s="68" t="s">
        <v>249</v>
      </c>
      <c r="H8" s="66" t="s">
        <v>58</v>
      </c>
      <c r="I8" s="66" t="s">
        <v>298</v>
      </c>
      <c r="J8" s="66" t="s">
        <v>194</v>
      </c>
    </row>
    <row r="9" spans="1:10" s="67" customFormat="1">
      <c r="A9" s="67">
        <v>8</v>
      </c>
      <c r="B9" s="58" t="s">
        <v>96</v>
      </c>
      <c r="C9" s="57" t="s">
        <v>150</v>
      </c>
      <c r="D9" s="58" t="s">
        <v>235</v>
      </c>
      <c r="E9" s="69" t="s">
        <v>52</v>
      </c>
      <c r="F9" s="112">
        <v>67.28</v>
      </c>
      <c r="G9" s="68" t="s">
        <v>249</v>
      </c>
      <c r="H9" s="66" t="s">
        <v>52</v>
      </c>
      <c r="I9" s="66" t="s">
        <v>298</v>
      </c>
      <c r="J9" s="43" t="s">
        <v>236</v>
      </c>
    </row>
    <row r="10" spans="1:10" s="67" customFormat="1" ht="25.5">
      <c r="A10" s="67">
        <v>9</v>
      </c>
      <c r="B10" s="65" t="s">
        <v>96</v>
      </c>
      <c r="C10" s="55" t="s">
        <v>150</v>
      </c>
      <c r="D10" s="66"/>
      <c r="E10" s="22" t="s">
        <v>21</v>
      </c>
      <c r="F10" s="98">
        <v>13.4</v>
      </c>
      <c r="G10" s="68" t="s">
        <v>253</v>
      </c>
      <c r="H10" s="66" t="s">
        <v>59</v>
      </c>
      <c r="I10" s="66" t="s">
        <v>298</v>
      </c>
      <c r="J10" s="66" t="s">
        <v>195</v>
      </c>
    </row>
    <row r="11" spans="1:10" s="67" customFormat="1">
      <c r="A11" s="67">
        <v>10</v>
      </c>
      <c r="B11" s="65" t="s">
        <v>96</v>
      </c>
      <c r="C11" s="55" t="s">
        <v>150</v>
      </c>
      <c r="D11" s="66"/>
      <c r="E11" s="65" t="s">
        <v>214</v>
      </c>
      <c r="F11" s="98">
        <v>11</v>
      </c>
      <c r="G11" s="68" t="s">
        <v>353</v>
      </c>
      <c r="H11" s="66" t="s">
        <v>2</v>
      </c>
      <c r="I11" s="66"/>
      <c r="J11" s="66" t="s">
        <v>196</v>
      </c>
    </row>
    <row r="12" spans="1:10" s="67" customFormat="1">
      <c r="A12" s="67">
        <v>11</v>
      </c>
      <c r="B12" s="65" t="s">
        <v>96</v>
      </c>
      <c r="C12" s="55" t="s">
        <v>150</v>
      </c>
      <c r="D12" s="66"/>
      <c r="E12" s="65" t="s">
        <v>214</v>
      </c>
      <c r="F12" s="98">
        <v>11</v>
      </c>
      <c r="G12" s="68" t="s">
        <v>353</v>
      </c>
      <c r="H12" s="66" t="s">
        <v>71</v>
      </c>
      <c r="I12" s="66"/>
      <c r="J12" s="66" t="s">
        <v>197</v>
      </c>
    </row>
    <row r="13" spans="1:10" s="67" customFormat="1">
      <c r="A13" s="67">
        <v>12</v>
      </c>
      <c r="B13" s="65" t="s">
        <v>96</v>
      </c>
      <c r="C13" s="55" t="s">
        <v>150</v>
      </c>
      <c r="D13" s="40"/>
      <c r="E13" s="65" t="s">
        <v>214</v>
      </c>
      <c r="F13" s="98">
        <v>205.36</v>
      </c>
      <c r="G13" s="68" t="s">
        <v>383</v>
      </c>
      <c r="H13" s="66" t="s">
        <v>56</v>
      </c>
      <c r="I13" s="66"/>
      <c r="J13" s="66" t="s">
        <v>198</v>
      </c>
    </row>
    <row r="14" spans="1:10" s="67" customFormat="1">
      <c r="A14" s="67">
        <v>13</v>
      </c>
      <c r="B14" s="65" t="s">
        <v>96</v>
      </c>
      <c r="C14" s="55" t="s">
        <v>150</v>
      </c>
      <c r="D14" s="40"/>
      <c r="E14" s="65" t="s">
        <v>214</v>
      </c>
      <c r="F14" s="98">
        <v>112.96</v>
      </c>
      <c r="G14" s="68" t="s">
        <v>383</v>
      </c>
      <c r="H14" s="66" t="s">
        <v>56</v>
      </c>
      <c r="I14" s="66"/>
      <c r="J14" s="66" t="s">
        <v>199</v>
      </c>
    </row>
    <row r="15" spans="1:10" s="67" customFormat="1">
      <c r="A15" s="67">
        <v>14</v>
      </c>
      <c r="B15" s="65" t="s">
        <v>96</v>
      </c>
      <c r="C15" s="55" t="s">
        <v>150</v>
      </c>
      <c r="D15" s="40"/>
      <c r="E15" s="22" t="s">
        <v>21</v>
      </c>
      <c r="F15" s="98">
        <v>55.68</v>
      </c>
      <c r="G15" s="68" t="s">
        <v>383</v>
      </c>
      <c r="H15" s="66" t="s">
        <v>59</v>
      </c>
      <c r="I15" s="66"/>
      <c r="J15" s="66" t="s">
        <v>200</v>
      </c>
    </row>
    <row r="16" spans="1:10" s="67" customFormat="1">
      <c r="A16" s="67">
        <v>15</v>
      </c>
      <c r="B16" s="65" t="s">
        <v>96</v>
      </c>
      <c r="C16" s="55" t="s">
        <v>150</v>
      </c>
      <c r="D16" s="40"/>
      <c r="E16" s="22" t="s">
        <v>21</v>
      </c>
      <c r="F16" s="98">
        <v>36.9</v>
      </c>
      <c r="G16" s="68" t="s">
        <v>383</v>
      </c>
      <c r="H16" s="66" t="s">
        <v>59</v>
      </c>
      <c r="I16" s="66"/>
      <c r="J16" s="66" t="s">
        <v>185</v>
      </c>
    </row>
    <row r="17" spans="1:10" s="67" customFormat="1" ht="25.5">
      <c r="A17" s="67">
        <v>16</v>
      </c>
      <c r="B17" s="65" t="s">
        <v>96</v>
      </c>
      <c r="C17" s="55" t="s">
        <v>150</v>
      </c>
      <c r="D17" s="32" t="s">
        <v>201</v>
      </c>
      <c r="E17" s="65" t="s">
        <v>214</v>
      </c>
      <c r="F17" s="98">
        <v>10.49</v>
      </c>
      <c r="G17" s="68" t="s">
        <v>258</v>
      </c>
      <c r="H17" s="66" t="s">
        <v>56</v>
      </c>
      <c r="I17" s="66" t="s">
        <v>382</v>
      </c>
      <c r="J17" s="66" t="s">
        <v>18</v>
      </c>
    </row>
    <row r="18" spans="1:10" s="67" customFormat="1" ht="25.5">
      <c r="A18" s="67">
        <v>17</v>
      </c>
      <c r="B18" s="65" t="s">
        <v>96</v>
      </c>
      <c r="C18" s="55" t="s">
        <v>150</v>
      </c>
      <c r="D18" s="32" t="s">
        <v>202</v>
      </c>
      <c r="E18" s="65" t="s">
        <v>214</v>
      </c>
      <c r="F18" s="98">
        <v>22.63</v>
      </c>
      <c r="G18" s="68" t="s">
        <v>258</v>
      </c>
      <c r="H18" s="66" t="s">
        <v>56</v>
      </c>
      <c r="I18" s="66" t="s">
        <v>382</v>
      </c>
      <c r="J18" s="66" t="s">
        <v>18</v>
      </c>
    </row>
    <row r="19" spans="1:10" s="67" customFormat="1">
      <c r="A19" s="67">
        <v>18</v>
      </c>
      <c r="B19" s="65" t="s">
        <v>96</v>
      </c>
      <c r="C19" s="55" t="s">
        <v>150</v>
      </c>
      <c r="D19" s="32" t="s">
        <v>203</v>
      </c>
      <c r="E19" s="69" t="s">
        <v>234</v>
      </c>
      <c r="F19" s="112">
        <v>4.1500000000000004</v>
      </c>
      <c r="G19" s="68" t="s">
        <v>383</v>
      </c>
      <c r="H19" s="66" t="s">
        <v>469</v>
      </c>
      <c r="I19" s="66" t="s">
        <v>298</v>
      </c>
      <c r="J19" s="66" t="s">
        <v>204</v>
      </c>
    </row>
    <row r="20" spans="1:10" s="67" customFormat="1" ht="25.5">
      <c r="A20" s="67">
        <v>19</v>
      </c>
      <c r="B20" s="65" t="s">
        <v>96</v>
      </c>
      <c r="C20" s="55" t="s">
        <v>150</v>
      </c>
      <c r="D20" s="32" t="s">
        <v>205</v>
      </c>
      <c r="E20" s="69" t="s">
        <v>234</v>
      </c>
      <c r="F20" s="112">
        <v>8.2799999999999994</v>
      </c>
      <c r="G20" s="68" t="s">
        <v>383</v>
      </c>
      <c r="H20" s="66" t="s">
        <v>469</v>
      </c>
      <c r="I20" s="66" t="s">
        <v>298</v>
      </c>
      <c r="J20" s="66" t="s">
        <v>206</v>
      </c>
    </row>
    <row r="21" spans="1:10" s="67" customFormat="1" ht="25.5">
      <c r="A21" s="67">
        <v>20</v>
      </c>
      <c r="B21" s="65" t="s">
        <v>96</v>
      </c>
      <c r="C21" s="55" t="s">
        <v>150</v>
      </c>
      <c r="D21" s="32" t="s">
        <v>207</v>
      </c>
      <c r="E21" s="69" t="s">
        <v>234</v>
      </c>
      <c r="F21" s="112">
        <v>8.86</v>
      </c>
      <c r="G21" s="68" t="s">
        <v>383</v>
      </c>
      <c r="H21" s="66" t="s">
        <v>469</v>
      </c>
      <c r="I21" s="66" t="s">
        <v>298</v>
      </c>
      <c r="J21" s="66" t="s">
        <v>208</v>
      </c>
    </row>
    <row r="22" spans="1:10" s="67" customFormat="1" ht="25.5">
      <c r="A22" s="67">
        <v>21</v>
      </c>
      <c r="B22" s="65" t="s">
        <v>96</v>
      </c>
      <c r="C22" s="55" t="s">
        <v>150</v>
      </c>
      <c r="D22" s="32" t="s">
        <v>209</v>
      </c>
      <c r="E22" s="69" t="s">
        <v>234</v>
      </c>
      <c r="F22" s="112">
        <v>3.66</v>
      </c>
      <c r="G22" s="68" t="s">
        <v>383</v>
      </c>
      <c r="H22" s="66" t="s">
        <v>469</v>
      </c>
      <c r="I22" s="66" t="s">
        <v>298</v>
      </c>
      <c r="J22" s="66" t="s">
        <v>210</v>
      </c>
    </row>
    <row r="23" spans="1:10" s="67" customFormat="1">
      <c r="A23" s="67">
        <v>22</v>
      </c>
      <c r="B23" s="65" t="s">
        <v>96</v>
      </c>
      <c r="C23" s="55" t="s">
        <v>150</v>
      </c>
      <c r="D23" s="32" t="s">
        <v>211</v>
      </c>
      <c r="E23" s="69" t="s">
        <v>234</v>
      </c>
      <c r="F23" s="112">
        <v>11.84</v>
      </c>
      <c r="G23" s="68" t="s">
        <v>383</v>
      </c>
      <c r="H23" s="66" t="s">
        <v>469</v>
      </c>
      <c r="I23" s="66" t="s">
        <v>298</v>
      </c>
      <c r="J23" s="40" t="s">
        <v>212</v>
      </c>
    </row>
    <row r="24" spans="1:10" s="67" customFormat="1">
      <c r="A24" s="67">
        <v>23</v>
      </c>
      <c r="B24" s="65" t="s">
        <v>96</v>
      </c>
      <c r="C24" s="55" t="s">
        <v>150</v>
      </c>
      <c r="D24" s="32" t="s">
        <v>213</v>
      </c>
      <c r="E24" s="22" t="s">
        <v>47</v>
      </c>
      <c r="F24" s="98">
        <f>9.84+1.89+1.35</f>
        <v>13.08</v>
      </c>
      <c r="G24" s="68" t="s">
        <v>249</v>
      </c>
      <c r="H24" s="66" t="s">
        <v>470</v>
      </c>
      <c r="I24" s="66" t="s">
        <v>298</v>
      </c>
      <c r="J24" s="66" t="s">
        <v>194</v>
      </c>
    </row>
    <row r="25" spans="1:10" s="67" customFormat="1">
      <c r="A25" s="67">
        <v>24</v>
      </c>
      <c r="B25" s="70"/>
      <c r="C25" s="61"/>
      <c r="D25" s="61" t="s">
        <v>176</v>
      </c>
      <c r="E25" s="61"/>
      <c r="F25" s="99">
        <f>SUM(F2:F24)</f>
        <v>792.41</v>
      </c>
      <c r="G25" s="62"/>
      <c r="H25" s="60"/>
      <c r="I25" s="60"/>
      <c r="J25" s="60"/>
    </row>
    <row r="26" spans="1:10" s="67" customFormat="1">
      <c r="A26" s="67">
        <v>25</v>
      </c>
      <c r="B26" s="65" t="s">
        <v>96</v>
      </c>
      <c r="C26" s="55" t="s">
        <v>126</v>
      </c>
      <c r="D26" s="65"/>
      <c r="E26" s="65" t="s">
        <v>214</v>
      </c>
      <c r="F26" s="98">
        <v>152.88</v>
      </c>
      <c r="G26" s="68" t="s">
        <v>249</v>
      </c>
      <c r="H26" s="66" t="s">
        <v>71</v>
      </c>
      <c r="I26" s="66" t="s">
        <v>298</v>
      </c>
      <c r="J26" s="66" t="s">
        <v>97</v>
      </c>
    </row>
    <row r="27" spans="1:10" s="67" customFormat="1">
      <c r="A27" s="67">
        <v>26</v>
      </c>
      <c r="B27" s="65" t="s">
        <v>96</v>
      </c>
      <c r="C27" s="55" t="s">
        <v>126</v>
      </c>
      <c r="D27" s="65"/>
      <c r="E27" s="65" t="s">
        <v>214</v>
      </c>
      <c r="F27" s="98">
        <v>53.4</v>
      </c>
      <c r="G27" s="68" t="s">
        <v>249</v>
      </c>
      <c r="H27" s="66" t="s">
        <v>71</v>
      </c>
      <c r="I27" s="66" t="s">
        <v>298</v>
      </c>
      <c r="J27" s="66" t="s">
        <v>99</v>
      </c>
    </row>
    <row r="28" spans="1:10" s="67" customFormat="1">
      <c r="A28" s="67">
        <v>27</v>
      </c>
      <c r="B28" s="65" t="s">
        <v>96</v>
      </c>
      <c r="C28" s="55" t="s">
        <v>126</v>
      </c>
      <c r="D28" s="65"/>
      <c r="E28" s="65" t="s">
        <v>214</v>
      </c>
      <c r="F28" s="98">
        <v>24.3</v>
      </c>
      <c r="G28" s="68" t="s">
        <v>249</v>
      </c>
      <c r="H28" s="66" t="s">
        <v>71</v>
      </c>
      <c r="I28" s="66" t="s">
        <v>298</v>
      </c>
      <c r="J28" s="66" t="s">
        <v>100</v>
      </c>
    </row>
    <row r="29" spans="1:10" s="67" customFormat="1">
      <c r="A29" s="67">
        <v>28</v>
      </c>
      <c r="B29" s="65" t="s">
        <v>96</v>
      </c>
      <c r="C29" s="55" t="s">
        <v>126</v>
      </c>
      <c r="D29" s="65"/>
      <c r="E29" s="65" t="s">
        <v>214</v>
      </c>
      <c r="F29" s="98">
        <v>8.9</v>
      </c>
      <c r="G29" s="68" t="s">
        <v>249</v>
      </c>
      <c r="H29" s="66" t="s">
        <v>71</v>
      </c>
      <c r="I29" s="66"/>
      <c r="J29" s="66" t="s">
        <v>98</v>
      </c>
    </row>
    <row r="30" spans="1:10" s="67" customFormat="1">
      <c r="A30" s="67">
        <v>29</v>
      </c>
      <c r="B30" s="65" t="s">
        <v>96</v>
      </c>
      <c r="C30" s="55" t="s">
        <v>126</v>
      </c>
      <c r="D30" s="65"/>
      <c r="E30" s="65" t="s">
        <v>214</v>
      </c>
      <c r="F30" s="98">
        <v>6.6</v>
      </c>
      <c r="G30" s="68" t="s">
        <v>249</v>
      </c>
      <c r="H30" s="66" t="s">
        <v>71</v>
      </c>
      <c r="I30" s="66"/>
      <c r="J30" s="66" t="s">
        <v>5</v>
      </c>
    </row>
    <row r="31" spans="1:10" s="67" customFormat="1">
      <c r="A31" s="67">
        <v>30</v>
      </c>
      <c r="B31" s="65" t="s">
        <v>96</v>
      </c>
      <c r="C31" s="55" t="s">
        <v>126</v>
      </c>
      <c r="D31" s="65"/>
      <c r="E31" s="65" t="s">
        <v>214</v>
      </c>
      <c r="F31" s="98">
        <v>11.5</v>
      </c>
      <c r="G31" s="68" t="s">
        <v>249</v>
      </c>
      <c r="H31" s="66" t="s">
        <v>71</v>
      </c>
      <c r="I31" s="66"/>
      <c r="J31" s="66" t="s">
        <v>94</v>
      </c>
    </row>
    <row r="32" spans="1:10" s="67" customFormat="1">
      <c r="A32" s="67">
        <v>31</v>
      </c>
      <c r="B32" s="65" t="s">
        <v>96</v>
      </c>
      <c r="C32" s="55" t="s">
        <v>126</v>
      </c>
      <c r="D32" s="65"/>
      <c r="E32" s="65" t="s">
        <v>214</v>
      </c>
      <c r="F32" s="93">
        <f>12.6+12.8</f>
        <v>25.4</v>
      </c>
      <c r="G32" s="7" t="s">
        <v>249</v>
      </c>
      <c r="H32" s="66" t="s">
        <v>71</v>
      </c>
      <c r="I32" s="66"/>
      <c r="J32" s="66" t="s">
        <v>101</v>
      </c>
    </row>
    <row r="33" spans="1:10" s="67" customFormat="1">
      <c r="A33" s="67">
        <v>32</v>
      </c>
      <c r="B33" s="65" t="s">
        <v>96</v>
      </c>
      <c r="C33" s="55" t="s">
        <v>126</v>
      </c>
      <c r="D33" s="65"/>
      <c r="E33" s="65" t="s">
        <v>214</v>
      </c>
      <c r="F33" s="93">
        <v>11.47</v>
      </c>
      <c r="G33" s="7" t="s">
        <v>383</v>
      </c>
      <c r="H33" s="66" t="s">
        <v>71</v>
      </c>
      <c r="I33" s="66"/>
      <c r="J33" s="66" t="s">
        <v>102</v>
      </c>
    </row>
    <row r="34" spans="1:10" s="67" customFormat="1">
      <c r="A34" s="67">
        <v>33</v>
      </c>
      <c r="B34" s="65" t="s">
        <v>96</v>
      </c>
      <c r="C34" s="55" t="s">
        <v>126</v>
      </c>
      <c r="D34" s="65"/>
      <c r="E34" s="65" t="s">
        <v>214</v>
      </c>
      <c r="F34" s="98">
        <v>16.3</v>
      </c>
      <c r="G34" s="68" t="s">
        <v>353</v>
      </c>
      <c r="H34" s="66" t="s">
        <v>71</v>
      </c>
      <c r="I34" s="66"/>
      <c r="J34" s="66" t="s">
        <v>103</v>
      </c>
    </row>
    <row r="35" spans="1:10" s="67" customFormat="1">
      <c r="A35" s="67">
        <v>34</v>
      </c>
      <c r="B35" s="65" t="s">
        <v>96</v>
      </c>
      <c r="C35" s="55" t="s">
        <v>126</v>
      </c>
      <c r="D35" s="65"/>
      <c r="E35" s="65" t="s">
        <v>214</v>
      </c>
      <c r="F35" s="98">
        <v>16.3</v>
      </c>
      <c r="G35" s="68" t="s">
        <v>353</v>
      </c>
      <c r="H35" s="66" t="s">
        <v>71</v>
      </c>
      <c r="I35" s="66"/>
      <c r="J35" s="66" t="s">
        <v>103</v>
      </c>
    </row>
    <row r="36" spans="1:10" s="67" customFormat="1">
      <c r="A36" s="67">
        <v>35</v>
      </c>
      <c r="B36" s="65" t="s">
        <v>96</v>
      </c>
      <c r="C36" s="55" t="s">
        <v>126</v>
      </c>
      <c r="D36" s="65"/>
      <c r="E36" s="65" t="s">
        <v>214</v>
      </c>
      <c r="F36" s="98">
        <v>33</v>
      </c>
      <c r="G36" s="56" t="s">
        <v>249</v>
      </c>
      <c r="H36" s="66" t="s">
        <v>71</v>
      </c>
      <c r="I36" s="66" t="s">
        <v>298</v>
      </c>
      <c r="J36" s="66" t="s">
        <v>104</v>
      </c>
    </row>
    <row r="37" spans="1:10" s="67" customFormat="1">
      <c r="A37" s="67">
        <v>36</v>
      </c>
      <c r="B37" s="65" t="s">
        <v>96</v>
      </c>
      <c r="C37" s="55" t="s">
        <v>126</v>
      </c>
      <c r="D37" s="65"/>
      <c r="E37" s="65" t="s">
        <v>214</v>
      </c>
      <c r="F37" s="98">
        <v>16.22</v>
      </c>
      <c r="G37" s="68" t="s">
        <v>353</v>
      </c>
      <c r="H37" s="66" t="s">
        <v>71</v>
      </c>
      <c r="I37" s="66"/>
      <c r="J37" s="66" t="s">
        <v>103</v>
      </c>
    </row>
    <row r="38" spans="1:10" s="67" customFormat="1">
      <c r="A38" s="67">
        <v>37</v>
      </c>
      <c r="B38" s="65" t="s">
        <v>96</v>
      </c>
      <c r="C38" s="55" t="s">
        <v>126</v>
      </c>
      <c r="D38" s="65"/>
      <c r="E38" s="65" t="s">
        <v>214</v>
      </c>
      <c r="F38" s="98">
        <v>16.3</v>
      </c>
      <c r="G38" s="68" t="s">
        <v>353</v>
      </c>
      <c r="H38" s="66" t="s">
        <v>71</v>
      </c>
      <c r="I38" s="66"/>
      <c r="J38" s="66" t="s">
        <v>103</v>
      </c>
    </row>
    <row r="39" spans="1:10" s="67" customFormat="1">
      <c r="A39" s="67">
        <v>38</v>
      </c>
      <c r="B39" s="65" t="s">
        <v>96</v>
      </c>
      <c r="C39" s="55" t="s">
        <v>126</v>
      </c>
      <c r="D39" s="65"/>
      <c r="E39" s="65" t="s">
        <v>214</v>
      </c>
      <c r="F39" s="98">
        <v>32.4</v>
      </c>
      <c r="G39" s="68" t="s">
        <v>353</v>
      </c>
      <c r="H39" s="66" t="s">
        <v>71</v>
      </c>
      <c r="I39" s="66"/>
      <c r="J39" s="66" t="s">
        <v>103</v>
      </c>
    </row>
    <row r="40" spans="1:10" s="67" customFormat="1">
      <c r="A40" s="67">
        <v>39</v>
      </c>
      <c r="B40" s="65" t="s">
        <v>96</v>
      </c>
      <c r="C40" s="55" t="s">
        <v>126</v>
      </c>
      <c r="D40" s="65"/>
      <c r="E40" s="65" t="s">
        <v>214</v>
      </c>
      <c r="F40" s="98">
        <v>88</v>
      </c>
      <c r="G40" s="56" t="s">
        <v>249</v>
      </c>
      <c r="H40" s="66" t="s">
        <v>71</v>
      </c>
      <c r="I40" s="66" t="s">
        <v>298</v>
      </c>
      <c r="J40" s="66" t="s">
        <v>385</v>
      </c>
    </row>
    <row r="41" spans="1:10" s="67" customFormat="1">
      <c r="A41" s="67">
        <v>40</v>
      </c>
      <c r="B41" s="65" t="s">
        <v>96</v>
      </c>
      <c r="C41" s="55" t="s">
        <v>126</v>
      </c>
      <c r="D41" s="65"/>
      <c r="E41" s="65" t="s">
        <v>214</v>
      </c>
      <c r="F41" s="93">
        <v>18.8</v>
      </c>
      <c r="G41" s="7" t="s">
        <v>353</v>
      </c>
      <c r="H41" s="66" t="s">
        <v>71</v>
      </c>
      <c r="I41" s="66"/>
      <c r="J41" s="66" t="s">
        <v>105</v>
      </c>
    </row>
    <row r="42" spans="1:10" s="67" customFormat="1">
      <c r="A42" s="67">
        <v>41</v>
      </c>
      <c r="B42" s="65" t="s">
        <v>96</v>
      </c>
      <c r="C42" s="55" t="s">
        <v>126</v>
      </c>
      <c r="D42" s="65"/>
      <c r="E42" s="22" t="s">
        <v>21</v>
      </c>
      <c r="F42" s="98">
        <v>279.19</v>
      </c>
      <c r="G42" s="68" t="s">
        <v>249</v>
      </c>
      <c r="H42" s="66" t="s">
        <v>59</v>
      </c>
      <c r="I42" s="66"/>
      <c r="J42" s="66" t="s">
        <v>99</v>
      </c>
    </row>
    <row r="43" spans="1:10" s="67" customFormat="1">
      <c r="A43" s="67">
        <v>42</v>
      </c>
      <c r="B43" s="58" t="s">
        <v>96</v>
      </c>
      <c r="C43" s="57" t="s">
        <v>126</v>
      </c>
      <c r="D43" s="58" t="s">
        <v>240</v>
      </c>
      <c r="E43" s="69" t="s">
        <v>52</v>
      </c>
      <c r="F43" s="113">
        <v>107.07</v>
      </c>
      <c r="G43" s="7" t="s">
        <v>249</v>
      </c>
      <c r="H43" s="66" t="s">
        <v>52</v>
      </c>
      <c r="I43" s="66" t="s">
        <v>298</v>
      </c>
      <c r="J43" s="43" t="s">
        <v>236</v>
      </c>
    </row>
    <row r="44" spans="1:10" s="67" customFormat="1">
      <c r="A44" s="67">
        <v>43</v>
      </c>
      <c r="B44" s="70"/>
      <c r="C44" s="61"/>
      <c r="D44" s="61" t="s">
        <v>176</v>
      </c>
      <c r="E44" s="61"/>
      <c r="F44" s="99">
        <f>SUM(F26:F43)</f>
        <v>918.03</v>
      </c>
      <c r="G44" s="61"/>
      <c r="H44" s="60"/>
      <c r="I44" s="60"/>
      <c r="J44" s="60"/>
    </row>
    <row r="45" spans="1:10" s="67" customFormat="1">
      <c r="A45" s="67">
        <v>44</v>
      </c>
      <c r="B45" s="65" t="s">
        <v>96</v>
      </c>
      <c r="C45" s="55" t="s">
        <v>150</v>
      </c>
      <c r="D45" s="32"/>
      <c r="E45" s="22" t="s">
        <v>21</v>
      </c>
      <c r="F45" s="98">
        <v>62.32</v>
      </c>
      <c r="G45" s="56" t="s">
        <v>257</v>
      </c>
      <c r="H45" s="66" t="s">
        <v>59</v>
      </c>
      <c r="I45" s="66"/>
      <c r="J45" s="40" t="s">
        <v>215</v>
      </c>
    </row>
    <row r="46" spans="1:10" s="67" customFormat="1">
      <c r="A46" s="67">
        <v>45</v>
      </c>
      <c r="B46" s="65" t="s">
        <v>96</v>
      </c>
      <c r="C46" s="55" t="s">
        <v>150</v>
      </c>
      <c r="D46" s="32"/>
      <c r="E46" s="22" t="s">
        <v>21</v>
      </c>
      <c r="F46" s="98">
        <v>44.03</v>
      </c>
      <c r="G46" s="56" t="s">
        <v>257</v>
      </c>
      <c r="H46" s="66" t="s">
        <v>59</v>
      </c>
      <c r="I46" s="66"/>
      <c r="J46" s="40" t="s">
        <v>216</v>
      </c>
    </row>
    <row r="47" spans="1:10" s="67" customFormat="1">
      <c r="A47" s="67">
        <v>46</v>
      </c>
      <c r="B47" s="58" t="s">
        <v>96</v>
      </c>
      <c r="C47" s="57" t="s">
        <v>150</v>
      </c>
      <c r="D47" s="58" t="s">
        <v>217</v>
      </c>
      <c r="E47" s="69" t="s">
        <v>52</v>
      </c>
      <c r="F47" s="112">
        <v>68.73</v>
      </c>
      <c r="G47" s="56" t="s">
        <v>249</v>
      </c>
      <c r="H47" s="40" t="s">
        <v>52</v>
      </c>
      <c r="I47" s="40" t="s">
        <v>298</v>
      </c>
      <c r="J47" s="43" t="s">
        <v>236</v>
      </c>
    </row>
    <row r="48" spans="1:10" s="67" customFormat="1">
      <c r="A48" s="67">
        <v>47</v>
      </c>
      <c r="B48" s="65" t="s">
        <v>96</v>
      </c>
      <c r="C48" s="55" t="s">
        <v>150</v>
      </c>
      <c r="D48" s="32"/>
      <c r="E48" s="69" t="s">
        <v>234</v>
      </c>
      <c r="F48" s="112">
        <v>13.62</v>
      </c>
      <c r="G48" s="56" t="s">
        <v>383</v>
      </c>
      <c r="H48" s="66" t="s">
        <v>233</v>
      </c>
      <c r="I48" s="66" t="s">
        <v>298</v>
      </c>
      <c r="J48" s="40" t="s">
        <v>218</v>
      </c>
    </row>
    <row r="49" spans="1:10" s="67" customFormat="1">
      <c r="A49" s="67">
        <v>48</v>
      </c>
      <c r="B49" s="65" t="s">
        <v>96</v>
      </c>
      <c r="C49" s="55" t="s">
        <v>150</v>
      </c>
      <c r="D49" s="32"/>
      <c r="E49" s="7" t="s">
        <v>49</v>
      </c>
      <c r="F49" s="98">
        <f>130.7-0.68</f>
        <v>130.01999999999998</v>
      </c>
      <c r="G49" s="56" t="s">
        <v>383</v>
      </c>
      <c r="H49" s="66" t="s">
        <v>71</v>
      </c>
      <c r="I49" s="66"/>
      <c r="J49" s="40" t="s">
        <v>17</v>
      </c>
    </row>
    <row r="50" spans="1:10" s="67" customFormat="1">
      <c r="B50" s="65" t="s">
        <v>96</v>
      </c>
      <c r="C50" s="55" t="s">
        <v>150</v>
      </c>
      <c r="D50" s="32" t="s">
        <v>474</v>
      </c>
      <c r="E50" s="7" t="s">
        <v>33</v>
      </c>
      <c r="F50" s="98">
        <v>32</v>
      </c>
      <c r="G50" s="56" t="s">
        <v>254</v>
      </c>
      <c r="H50" s="66" t="s">
        <v>473</v>
      </c>
      <c r="I50" s="66" t="s">
        <v>298</v>
      </c>
      <c r="J50" s="40" t="s">
        <v>475</v>
      </c>
    </row>
    <row r="51" spans="1:10" s="67" customFormat="1">
      <c r="A51" s="67">
        <v>49</v>
      </c>
      <c r="B51" s="65" t="s">
        <v>96</v>
      </c>
      <c r="C51" s="55" t="s">
        <v>150</v>
      </c>
      <c r="D51" s="32"/>
      <c r="E51" s="7" t="s">
        <v>49</v>
      </c>
      <c r="F51" s="98">
        <v>24.9</v>
      </c>
      <c r="G51" s="56" t="s">
        <v>353</v>
      </c>
      <c r="H51" s="66" t="s">
        <v>71</v>
      </c>
      <c r="I51" s="66"/>
      <c r="J51" s="40" t="s">
        <v>384</v>
      </c>
    </row>
    <row r="52" spans="1:10" s="67" customFormat="1">
      <c r="A52" s="67">
        <v>50</v>
      </c>
      <c r="B52" s="65" t="s">
        <v>96</v>
      </c>
      <c r="C52" s="55" t="s">
        <v>150</v>
      </c>
      <c r="D52" s="32"/>
      <c r="E52" s="7" t="s">
        <v>49</v>
      </c>
      <c r="F52" s="98">
        <v>4.5</v>
      </c>
      <c r="G52" s="56" t="s">
        <v>353</v>
      </c>
      <c r="H52" s="66" t="s">
        <v>71</v>
      </c>
      <c r="I52" s="66"/>
      <c r="J52" s="40" t="s">
        <v>219</v>
      </c>
    </row>
    <row r="53" spans="1:10" s="67" customFormat="1">
      <c r="A53" s="67">
        <v>51</v>
      </c>
      <c r="B53" s="70"/>
      <c r="C53" s="59"/>
      <c r="D53" s="61" t="s">
        <v>176</v>
      </c>
      <c r="E53" s="61"/>
      <c r="F53" s="99">
        <f>SUM(F45:F52)</f>
        <v>380.11999999999995</v>
      </c>
      <c r="G53" s="62"/>
      <c r="H53" s="60"/>
      <c r="I53" s="60"/>
      <c r="J53" s="60"/>
    </row>
    <row r="54" spans="1:10" s="67" customFormat="1" ht="25.5">
      <c r="A54" s="67">
        <v>52</v>
      </c>
      <c r="B54" s="65" t="s">
        <v>96</v>
      </c>
      <c r="C54" s="55" t="s">
        <v>126</v>
      </c>
      <c r="D54" s="32"/>
      <c r="E54" s="22" t="s">
        <v>21</v>
      </c>
      <c r="F54" s="98">
        <v>185.23</v>
      </c>
      <c r="G54" s="68" t="s">
        <v>249</v>
      </c>
      <c r="H54" s="66" t="s">
        <v>59</v>
      </c>
      <c r="I54" s="66"/>
      <c r="J54" s="66" t="s">
        <v>220</v>
      </c>
    </row>
    <row r="55" spans="1:10" s="67" customFormat="1">
      <c r="A55" s="67">
        <v>53</v>
      </c>
      <c r="B55" s="58" t="s">
        <v>96</v>
      </c>
      <c r="C55" s="57" t="s">
        <v>126</v>
      </c>
      <c r="D55" s="58" t="s">
        <v>221</v>
      </c>
      <c r="E55" s="69" t="s">
        <v>52</v>
      </c>
      <c r="F55" s="112">
        <v>179.3</v>
      </c>
      <c r="G55" s="68" t="s">
        <v>249</v>
      </c>
      <c r="H55" s="66" t="s">
        <v>52</v>
      </c>
      <c r="I55" s="66" t="s">
        <v>298</v>
      </c>
      <c r="J55" s="43" t="s">
        <v>236</v>
      </c>
    </row>
    <row r="56" spans="1:10" s="67" customFormat="1">
      <c r="A56" s="67">
        <v>54</v>
      </c>
      <c r="B56" s="58" t="s">
        <v>96</v>
      </c>
      <c r="C56" s="57" t="s">
        <v>126</v>
      </c>
      <c r="D56" s="58" t="s">
        <v>222</v>
      </c>
      <c r="E56" s="69" t="s">
        <v>52</v>
      </c>
      <c r="F56" s="112">
        <v>179.3</v>
      </c>
      <c r="G56" s="68" t="s">
        <v>249</v>
      </c>
      <c r="H56" s="66" t="s">
        <v>52</v>
      </c>
      <c r="I56" s="66" t="s">
        <v>298</v>
      </c>
      <c r="J56" s="43" t="s">
        <v>236</v>
      </c>
    </row>
    <row r="57" spans="1:10" s="67" customFormat="1">
      <c r="A57" s="67">
        <v>55</v>
      </c>
      <c r="B57" s="59"/>
      <c r="C57" s="70"/>
      <c r="D57" s="61" t="s">
        <v>176</v>
      </c>
      <c r="E57" s="61"/>
      <c r="F57" s="99">
        <f>SUM(F54:F56)</f>
        <v>543.82999999999993</v>
      </c>
      <c r="G57" s="61"/>
      <c r="H57" s="60"/>
      <c r="I57" s="60"/>
      <c r="J57" s="60"/>
    </row>
    <row r="58" spans="1:10" s="67" customFormat="1">
      <c r="A58" s="67">
        <v>56</v>
      </c>
      <c r="B58" s="65" t="s">
        <v>96</v>
      </c>
      <c r="C58" s="55" t="s">
        <v>150</v>
      </c>
      <c r="D58" s="32"/>
      <c r="E58" s="22" t="s">
        <v>21</v>
      </c>
      <c r="F58" s="98">
        <v>37.200000000000003</v>
      </c>
      <c r="G58" s="56" t="s">
        <v>257</v>
      </c>
      <c r="H58" s="40" t="s">
        <v>59</v>
      </c>
      <c r="I58" s="40"/>
      <c r="J58" s="40" t="s">
        <v>215</v>
      </c>
    </row>
    <row r="59" spans="1:10" s="67" customFormat="1" ht="25.5">
      <c r="A59" s="67">
        <v>57</v>
      </c>
      <c r="B59" s="65" t="s">
        <v>96</v>
      </c>
      <c r="C59" s="55" t="s">
        <v>150</v>
      </c>
      <c r="D59" s="32"/>
      <c r="E59" s="69" t="s">
        <v>234</v>
      </c>
      <c r="F59" s="112">
        <v>4.3099999999999996</v>
      </c>
      <c r="G59" s="56" t="s">
        <v>383</v>
      </c>
      <c r="H59" s="66" t="s">
        <v>233</v>
      </c>
      <c r="I59" s="66" t="s">
        <v>298</v>
      </c>
      <c r="J59" s="40" t="s">
        <v>386</v>
      </c>
    </row>
    <row r="60" spans="1:10" s="67" customFormat="1">
      <c r="A60" s="67">
        <v>58</v>
      </c>
      <c r="B60" s="65" t="s">
        <v>96</v>
      </c>
      <c r="C60" s="55" t="s">
        <v>150</v>
      </c>
      <c r="D60" s="32"/>
      <c r="E60" s="22" t="s">
        <v>47</v>
      </c>
      <c r="F60" s="98">
        <f>9.18+1.67+1.35</f>
        <v>12.2</v>
      </c>
      <c r="G60" s="56" t="s">
        <v>249</v>
      </c>
      <c r="H60" s="66" t="s">
        <v>58</v>
      </c>
      <c r="I60" s="66" t="s">
        <v>298</v>
      </c>
      <c r="J60" s="66" t="s">
        <v>471</v>
      </c>
    </row>
    <row r="61" spans="1:10" s="67" customFormat="1" ht="25.5">
      <c r="A61" s="67">
        <v>59</v>
      </c>
      <c r="B61" s="65" t="s">
        <v>96</v>
      </c>
      <c r="C61" s="55" t="s">
        <v>150</v>
      </c>
      <c r="D61" s="32"/>
      <c r="E61" s="7" t="s">
        <v>33</v>
      </c>
      <c r="F61" s="98">
        <v>8.9499999999999993</v>
      </c>
      <c r="G61" s="56" t="s">
        <v>254</v>
      </c>
      <c r="H61" s="40" t="s">
        <v>56</v>
      </c>
      <c r="I61" s="40" t="s">
        <v>298</v>
      </c>
      <c r="J61" s="40" t="s">
        <v>472</v>
      </c>
    </row>
    <row r="62" spans="1:10" s="67" customFormat="1">
      <c r="A62" s="67">
        <v>60</v>
      </c>
      <c r="B62" s="58" t="s">
        <v>96</v>
      </c>
      <c r="C62" s="57" t="s">
        <v>150</v>
      </c>
      <c r="D62" s="58" t="s">
        <v>223</v>
      </c>
      <c r="E62" s="69" t="s">
        <v>52</v>
      </c>
      <c r="F62" s="112">
        <v>67.19</v>
      </c>
      <c r="G62" s="56" t="s">
        <v>249</v>
      </c>
      <c r="H62" s="40" t="s">
        <v>52</v>
      </c>
      <c r="I62" s="40" t="s">
        <v>298</v>
      </c>
      <c r="J62" s="43" t="s">
        <v>236</v>
      </c>
    </row>
    <row r="63" spans="1:10" s="67" customFormat="1">
      <c r="A63" s="67">
        <v>61</v>
      </c>
      <c r="B63" s="65" t="s">
        <v>96</v>
      </c>
      <c r="C63" s="55" t="s">
        <v>150</v>
      </c>
      <c r="D63" s="32"/>
      <c r="E63" s="22" t="s">
        <v>21</v>
      </c>
      <c r="F63" s="98">
        <v>41.91</v>
      </c>
      <c r="G63" s="56" t="s">
        <v>257</v>
      </c>
      <c r="H63" s="40" t="s">
        <v>59</v>
      </c>
      <c r="I63" s="40"/>
      <c r="J63" s="40" t="s">
        <v>224</v>
      </c>
    </row>
    <row r="64" spans="1:10" s="67" customFormat="1">
      <c r="A64" s="67">
        <v>62</v>
      </c>
      <c r="B64" s="65" t="s">
        <v>96</v>
      </c>
      <c r="C64" s="55" t="s">
        <v>150</v>
      </c>
      <c r="D64" s="32"/>
      <c r="E64" s="22" t="s">
        <v>21</v>
      </c>
      <c r="F64" s="98">
        <v>22.5</v>
      </c>
      <c r="G64" s="56" t="s">
        <v>257</v>
      </c>
      <c r="H64" s="40" t="s">
        <v>59</v>
      </c>
      <c r="I64" s="40"/>
      <c r="J64" s="40" t="s">
        <v>215</v>
      </c>
    </row>
    <row r="65" spans="1:10" s="67" customFormat="1">
      <c r="A65" s="67">
        <v>63</v>
      </c>
      <c r="B65" s="65" t="s">
        <v>96</v>
      </c>
      <c r="C65" s="55" t="s">
        <v>150</v>
      </c>
      <c r="D65" s="32"/>
      <c r="E65" s="69" t="s">
        <v>52</v>
      </c>
      <c r="F65" s="112">
        <v>142.1</v>
      </c>
      <c r="G65" s="56" t="s">
        <v>257</v>
      </c>
      <c r="H65" s="40" t="s">
        <v>51</v>
      </c>
      <c r="I65" s="40" t="s">
        <v>298</v>
      </c>
      <c r="J65" s="40" t="s">
        <v>225</v>
      </c>
    </row>
    <row r="66" spans="1:10" s="67" customFormat="1">
      <c r="A66" s="67">
        <v>64</v>
      </c>
      <c r="B66" s="65" t="s">
        <v>96</v>
      </c>
      <c r="C66" s="55" t="s">
        <v>150</v>
      </c>
      <c r="D66" s="65"/>
      <c r="E66" s="7" t="s">
        <v>33</v>
      </c>
      <c r="F66" s="98">
        <v>7.2</v>
      </c>
      <c r="G66" s="56" t="s">
        <v>257</v>
      </c>
      <c r="H66" s="66" t="s">
        <v>59</v>
      </c>
      <c r="I66" s="66"/>
      <c r="J66" s="40" t="s">
        <v>226</v>
      </c>
    </row>
    <row r="67" spans="1:10" s="67" customFormat="1" ht="38.25">
      <c r="A67" s="67">
        <v>65</v>
      </c>
      <c r="B67" s="65" t="s">
        <v>96</v>
      </c>
      <c r="C67" s="55" t="s">
        <v>150</v>
      </c>
      <c r="D67" s="65"/>
      <c r="E67" s="7" t="s">
        <v>33</v>
      </c>
      <c r="F67" s="100">
        <v>7.7</v>
      </c>
      <c r="G67" s="71" t="s">
        <v>257</v>
      </c>
      <c r="H67" s="66" t="s">
        <v>58</v>
      </c>
      <c r="I67" s="66" t="s">
        <v>298</v>
      </c>
      <c r="J67" s="40" t="s">
        <v>227</v>
      </c>
    </row>
    <row r="68" spans="1:10" s="67" customFormat="1" ht="25.5">
      <c r="A68" s="67">
        <v>66</v>
      </c>
      <c r="B68" s="65" t="s">
        <v>96</v>
      </c>
      <c r="C68" s="55" t="s">
        <v>150</v>
      </c>
      <c r="D68" s="65"/>
      <c r="E68" s="22" t="s">
        <v>47</v>
      </c>
      <c r="F68" s="100">
        <v>5.8</v>
      </c>
      <c r="G68" s="71" t="s">
        <v>257</v>
      </c>
      <c r="H68" s="66" t="s">
        <v>58</v>
      </c>
      <c r="I68" s="66" t="s">
        <v>298</v>
      </c>
      <c r="J68" s="40" t="s">
        <v>228</v>
      </c>
    </row>
    <row r="69" spans="1:10" s="67" customFormat="1" ht="25.5">
      <c r="A69" s="67">
        <v>67</v>
      </c>
      <c r="B69" s="65" t="s">
        <v>96</v>
      </c>
      <c r="C69" s="55" t="s">
        <v>150</v>
      </c>
      <c r="D69" s="65"/>
      <c r="E69" s="22" t="s">
        <v>47</v>
      </c>
      <c r="F69" s="100">
        <v>7.1</v>
      </c>
      <c r="G69" s="71" t="s">
        <v>257</v>
      </c>
      <c r="H69" s="66" t="s">
        <v>58</v>
      </c>
      <c r="I69" s="66" t="s">
        <v>298</v>
      </c>
      <c r="J69" s="40" t="s">
        <v>229</v>
      </c>
    </row>
    <row r="70" spans="1:10" s="67" customFormat="1" ht="25.5">
      <c r="A70" s="67">
        <v>68</v>
      </c>
      <c r="B70" s="65" t="s">
        <v>96</v>
      </c>
      <c r="C70" s="55" t="s">
        <v>150</v>
      </c>
      <c r="D70" s="65"/>
      <c r="E70" s="22" t="s">
        <v>47</v>
      </c>
      <c r="F70" s="100">
        <v>7.1</v>
      </c>
      <c r="G70" s="71" t="s">
        <v>257</v>
      </c>
      <c r="H70" s="66" t="s">
        <v>58</v>
      </c>
      <c r="I70" s="66" t="s">
        <v>298</v>
      </c>
      <c r="J70" s="40" t="s">
        <v>230</v>
      </c>
    </row>
    <row r="71" spans="1:10" s="67" customFormat="1">
      <c r="A71" s="67">
        <v>69</v>
      </c>
      <c r="B71" s="61"/>
      <c r="C71" s="61"/>
      <c r="D71" s="61" t="s">
        <v>176</v>
      </c>
      <c r="E71" s="61"/>
      <c r="F71" s="99">
        <f>SUM(F58:F70)</f>
        <v>371.26000000000005</v>
      </c>
      <c r="G71" s="62"/>
      <c r="H71" s="60"/>
      <c r="I71" s="60"/>
      <c r="J71" s="60"/>
    </row>
    <row r="72" spans="1:10" s="67" customFormat="1">
      <c r="A72" s="67">
        <v>70</v>
      </c>
      <c r="B72" s="65" t="s">
        <v>96</v>
      </c>
      <c r="C72" s="55" t="s">
        <v>126</v>
      </c>
      <c r="D72" s="65"/>
      <c r="E72" s="22" t="s">
        <v>21</v>
      </c>
      <c r="F72" s="100">
        <v>138.78</v>
      </c>
      <c r="G72" s="65" t="s">
        <v>249</v>
      </c>
      <c r="H72" s="66" t="s">
        <v>59</v>
      </c>
      <c r="I72" s="66"/>
      <c r="J72" s="40" t="s">
        <v>231</v>
      </c>
    </row>
    <row r="73" spans="1:10" s="67" customFormat="1">
      <c r="A73" s="67">
        <v>71</v>
      </c>
      <c r="B73" s="58" t="s">
        <v>96</v>
      </c>
      <c r="C73" s="57" t="s">
        <v>126</v>
      </c>
      <c r="D73" s="58" t="s">
        <v>237</v>
      </c>
      <c r="E73" s="69" t="s">
        <v>52</v>
      </c>
      <c r="F73" s="112">
        <v>105.2</v>
      </c>
      <c r="G73" s="56" t="s">
        <v>249</v>
      </c>
      <c r="H73" s="40" t="s">
        <v>52</v>
      </c>
      <c r="I73" s="40" t="s">
        <v>298</v>
      </c>
      <c r="J73" s="43" t="s">
        <v>236</v>
      </c>
    </row>
    <row r="74" spans="1:10" s="67" customFormat="1">
      <c r="A74" s="67">
        <v>72</v>
      </c>
      <c r="B74" s="58" t="s">
        <v>96</v>
      </c>
      <c r="C74" s="57" t="s">
        <v>126</v>
      </c>
      <c r="D74" s="58" t="s">
        <v>238</v>
      </c>
      <c r="E74" s="69" t="s">
        <v>52</v>
      </c>
      <c r="F74" s="112">
        <v>104.59</v>
      </c>
      <c r="G74" s="56" t="s">
        <v>249</v>
      </c>
      <c r="H74" s="40" t="s">
        <v>52</v>
      </c>
      <c r="I74" s="40" t="s">
        <v>298</v>
      </c>
      <c r="J74" s="43" t="s">
        <v>236</v>
      </c>
    </row>
    <row r="75" spans="1:10" s="67" customFormat="1">
      <c r="A75" s="67">
        <v>73</v>
      </c>
      <c r="B75" s="58" t="s">
        <v>96</v>
      </c>
      <c r="C75" s="57" t="s">
        <v>126</v>
      </c>
      <c r="D75" s="58" t="s">
        <v>239</v>
      </c>
      <c r="E75" s="69" t="s">
        <v>52</v>
      </c>
      <c r="F75" s="112">
        <v>142.06</v>
      </c>
      <c r="G75" s="56" t="s">
        <v>249</v>
      </c>
      <c r="H75" s="40" t="s">
        <v>52</v>
      </c>
      <c r="I75" s="40" t="s">
        <v>298</v>
      </c>
      <c r="J75" s="43" t="s">
        <v>236</v>
      </c>
    </row>
    <row r="76" spans="1:10" s="67" customFormat="1">
      <c r="A76" s="67">
        <v>74</v>
      </c>
      <c r="B76" s="61"/>
      <c r="C76" s="59"/>
      <c r="D76" s="61" t="s">
        <v>176</v>
      </c>
      <c r="E76" s="61"/>
      <c r="F76" s="99">
        <f>SUM(F72:F75)</f>
        <v>490.63000000000005</v>
      </c>
      <c r="G76" s="62"/>
      <c r="H76" s="60"/>
      <c r="I76" s="60"/>
      <c r="J76" s="60"/>
    </row>
    <row r="77" spans="1:10" s="67" customFormat="1">
      <c r="A77" s="67">
        <v>75</v>
      </c>
      <c r="B77" s="23"/>
      <c r="C77" s="23"/>
      <c r="D77" s="27" t="s">
        <v>244</v>
      </c>
      <c r="E77" s="27"/>
      <c r="F77" s="95">
        <f>SUM(F76,F71,F57,F53,F44,F25)</f>
        <v>3496.2799999999997</v>
      </c>
      <c r="G77" s="23"/>
      <c r="H77" s="24"/>
      <c r="I77" s="24"/>
      <c r="J77" s="24"/>
    </row>
    <row r="78" spans="1:10" s="67" customFormat="1">
      <c r="C78" s="1"/>
      <c r="D78" s="1"/>
      <c r="E78" s="1"/>
    </row>
    <row r="79" spans="1:10" s="67" customFormat="1">
      <c r="B79" s="72" t="s">
        <v>268</v>
      </c>
      <c r="C79" s="72"/>
      <c r="D79" s="72"/>
      <c r="E79" s="1"/>
      <c r="F79" s="72"/>
      <c r="G79" s="72"/>
      <c r="H79" s="3"/>
      <c r="I79" s="3"/>
    </row>
    <row r="80" spans="1:10" s="67" customFormat="1" ht="24" customHeight="1">
      <c r="B80" s="67" t="s">
        <v>269</v>
      </c>
      <c r="C80" s="1"/>
      <c r="D80" s="1"/>
      <c r="E80" s="1"/>
      <c r="F80" s="67" t="s">
        <v>271</v>
      </c>
      <c r="G80" s="1"/>
      <c r="H80" s="73" t="s">
        <v>270</v>
      </c>
      <c r="I80" s="73"/>
      <c r="J80" s="1"/>
    </row>
    <row r="81" spans="2:9" s="67" customFormat="1" ht="25.5">
      <c r="B81" s="1" t="s">
        <v>387</v>
      </c>
      <c r="C81" s="1"/>
      <c r="D81" s="86">
        <v>664.14</v>
      </c>
      <c r="E81" s="1" t="s">
        <v>287</v>
      </c>
      <c r="F81" s="105">
        <v>258.29000000000002</v>
      </c>
      <c r="G81" s="1" t="s">
        <v>287</v>
      </c>
      <c r="H81" s="75" t="s">
        <v>280</v>
      </c>
      <c r="I81" s="75"/>
    </row>
    <row r="82" spans="2:9">
      <c r="B82" s="1" t="s">
        <v>262</v>
      </c>
      <c r="D82" s="86">
        <v>1116.42</v>
      </c>
      <c r="E82" s="1" t="s">
        <v>287</v>
      </c>
      <c r="H82" s="3"/>
      <c r="I82" s="3"/>
    </row>
    <row r="83" spans="2:9">
      <c r="B83" s="1" t="s">
        <v>263</v>
      </c>
      <c r="D83" s="86">
        <v>622.37</v>
      </c>
      <c r="E83" s="1" t="s">
        <v>287</v>
      </c>
      <c r="H83" s="3"/>
      <c r="I83" s="3"/>
    </row>
    <row r="84" spans="2:9">
      <c r="B84" s="1" t="s">
        <v>264</v>
      </c>
      <c r="D84" s="86">
        <v>709.5</v>
      </c>
      <c r="E84" s="1" t="s">
        <v>287</v>
      </c>
      <c r="H84" s="3"/>
      <c r="I84" s="3"/>
    </row>
    <row r="85" spans="2:9">
      <c r="B85" s="1" t="s">
        <v>265</v>
      </c>
      <c r="D85" s="88" t="s">
        <v>276</v>
      </c>
      <c r="E85" s="1" t="s">
        <v>287</v>
      </c>
      <c r="H85" s="3"/>
      <c r="I85" s="3"/>
    </row>
    <row r="86" spans="2:9">
      <c r="B86" s="1" t="s">
        <v>266</v>
      </c>
      <c r="D86" s="86">
        <v>351.85</v>
      </c>
      <c r="E86" s="1" t="s">
        <v>287</v>
      </c>
      <c r="H86" s="3"/>
      <c r="I86" s="3"/>
    </row>
    <row r="87" spans="2:9">
      <c r="B87" s="72" t="s">
        <v>267</v>
      </c>
      <c r="D87" s="87">
        <f>SUM(D81:D86)</f>
        <v>3464.2799999999997</v>
      </c>
      <c r="E87" s="72" t="s">
        <v>287</v>
      </c>
      <c r="H87" s="3"/>
      <c r="I87" s="3"/>
    </row>
    <row r="89" spans="2:9" ht="23.25" customHeight="1">
      <c r="C89" s="67"/>
    </row>
    <row r="95" spans="2:9" ht="24.75" customHeight="1">
      <c r="C95" s="67"/>
    </row>
  </sheetData>
  <autoFilter ref="B1:J77"/>
  <printOptions horizontalCentered="1"/>
  <pageMargins left="0.31496062992125984" right="0.31496062992125984" top="0.78740157480314965" bottom="0.70866141732283472" header="0.51181102362204722" footer="0.51181102362204722"/>
  <pageSetup paperSize="9" orientation="landscape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</vt:i4>
      </vt:variant>
      <vt:variant>
        <vt:lpstr>Zakresy nazwane</vt:lpstr>
      </vt:variant>
      <vt:variant>
        <vt:i4>2</vt:i4>
      </vt:variant>
    </vt:vector>
  </HeadingPairs>
  <TitlesOfParts>
    <vt:vector size="7" baseType="lpstr">
      <vt:lpstr>BUDYNEK GŁ. i paw.</vt:lpstr>
      <vt:lpstr>Pawilon Socjalny</vt:lpstr>
      <vt:lpstr>Kom. Termokl.</vt:lpstr>
      <vt:lpstr>Aula</vt:lpstr>
      <vt:lpstr>Pawilon B</vt:lpstr>
      <vt:lpstr>'BUDYNEK GŁ. i paw.'!Print_Titles</vt:lpstr>
      <vt:lpstr>'Pawilon Socjalny'!Print_Titles</vt:lpstr>
    </vt:vector>
  </TitlesOfParts>
  <Company>AWF Kraków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Dzial Techniczny</dc:creator>
  <cp:lastModifiedBy>Pracownik</cp:lastModifiedBy>
  <cp:lastPrinted>2018-09-05T09:32:52Z</cp:lastPrinted>
  <dcterms:created xsi:type="dcterms:W3CDTF">2012-03-19T11:27:21Z</dcterms:created>
  <dcterms:modified xsi:type="dcterms:W3CDTF">2018-09-05T09:32:53Z</dcterms:modified>
</cp:coreProperties>
</file>